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updateLinks="never" codeName="ThisWorkbook"/>
  <xr:revisionPtr revIDLastSave="0" documentId="13_ncr:1_{3E76D019-A7C7-4FBB-A215-5D17887A0D9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3" l="1"/>
  <c r="E29" i="13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9" i="3"/>
  <c r="U8" i="3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K37" i="3"/>
  <c r="H74" i="7"/>
  <c r="K40" i="3" s="1"/>
  <c r="N40" i="3" s="1"/>
  <c r="H67" i="7"/>
  <c r="H63" i="7"/>
  <c r="H61" i="7"/>
  <c r="H62" i="7"/>
  <c r="H64" i="7"/>
  <c r="H65" i="7"/>
  <c r="H66" i="7"/>
  <c r="K66" i="7" s="1"/>
  <c r="H68" i="7"/>
  <c r="K68" i="7" s="1"/>
  <c r="H69" i="7"/>
  <c r="H70" i="7"/>
  <c r="K70" i="7" s="1"/>
  <c r="H71" i="7"/>
  <c r="H72" i="7"/>
  <c r="K72" i="7" s="1"/>
  <c r="H73" i="7"/>
  <c r="H75" i="7"/>
  <c r="H76" i="7"/>
  <c r="H77" i="7"/>
  <c r="K77" i="7" s="1"/>
  <c r="H78" i="7"/>
  <c r="H79" i="7"/>
  <c r="K79" i="7" s="1"/>
  <c r="H80" i="7"/>
  <c r="K80" i="7" s="1"/>
  <c r="H81" i="7"/>
  <c r="H82" i="7"/>
  <c r="H83" i="7"/>
  <c r="K83" i="7" s="1"/>
  <c r="H84" i="7"/>
  <c r="H85" i="7"/>
  <c r="K85" i="7" s="1"/>
  <c r="H86" i="7"/>
  <c r="H87" i="7"/>
  <c r="K87" i="7" s="1"/>
  <c r="K39" i="3"/>
  <c r="N39" i="3" s="1"/>
  <c r="K41" i="3"/>
  <c r="N41" i="3" s="1"/>
  <c r="K43" i="3"/>
  <c r="N43" i="3" s="1"/>
  <c r="K45" i="3"/>
  <c r="N45" i="3" s="1"/>
  <c r="K47" i="3"/>
  <c r="N47" i="3" s="1"/>
  <c r="K49" i="3"/>
  <c r="N49" i="3" s="1"/>
  <c r="K51" i="3"/>
  <c r="N51" i="3" s="1"/>
  <c r="K53" i="3"/>
  <c r="N53" i="3" s="1"/>
  <c r="K55" i="3"/>
  <c r="N55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57" i="9"/>
  <c r="K36" i="8"/>
  <c r="K35" i="8"/>
  <c r="K34" i="8"/>
  <c r="K33" i="8"/>
  <c r="K32" i="8"/>
  <c r="K31" i="8"/>
  <c r="K30" i="8"/>
  <c r="K29" i="8"/>
  <c r="K28" i="8"/>
  <c r="K27" i="8"/>
  <c r="K26" i="8"/>
  <c r="L18" i="5"/>
  <c r="L25" i="5"/>
  <c r="L30" i="5"/>
  <c r="L36" i="5"/>
  <c r="L54" i="5"/>
  <c r="L65" i="5"/>
  <c r="L72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C91" i="7"/>
  <c r="I87" i="7"/>
  <c r="L87" i="7" s="1"/>
  <c r="I86" i="7"/>
  <c r="L86" i="7"/>
  <c r="K86" i="7"/>
  <c r="I85" i="7"/>
  <c r="L85" i="7" s="1"/>
  <c r="I84" i="7"/>
  <c r="L84" i="7" s="1"/>
  <c r="K84" i="7"/>
  <c r="I83" i="7"/>
  <c r="L83" i="7" s="1"/>
  <c r="I82" i="7"/>
  <c r="L82" i="7" s="1"/>
  <c r="K82" i="7"/>
  <c r="I81" i="7"/>
  <c r="L81" i="7" s="1"/>
  <c r="I80" i="7"/>
  <c r="L80" i="7" s="1"/>
  <c r="I79" i="7"/>
  <c r="L79" i="7" s="1"/>
  <c r="I78" i="7"/>
  <c r="L78" i="7" s="1"/>
  <c r="K78" i="7"/>
  <c r="I77" i="7"/>
  <c r="L77" i="7"/>
  <c r="I76" i="7"/>
  <c r="L76" i="7" s="1"/>
  <c r="K76" i="7"/>
  <c r="I75" i="7"/>
  <c r="L75" i="7" s="1"/>
  <c r="K75" i="7"/>
  <c r="I74" i="7"/>
  <c r="L74" i="7"/>
  <c r="I73" i="7"/>
  <c r="L73" i="7" s="1"/>
  <c r="K73" i="7"/>
  <c r="I72" i="7"/>
  <c r="L72" i="7" s="1"/>
  <c r="I71" i="7"/>
  <c r="L71" i="7"/>
  <c r="K71" i="7"/>
  <c r="I70" i="7"/>
  <c r="G93" i="7" s="1"/>
  <c r="H93" i="7" s="1"/>
  <c r="I69" i="7"/>
  <c r="L69" i="7" s="1"/>
  <c r="K69" i="7"/>
  <c r="I68" i="7"/>
  <c r="L68" i="7"/>
  <c r="I67" i="7"/>
  <c r="L67" i="7" s="1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F11" i="3" s="1"/>
  <c r="U11" i="3" s="1" a="1"/>
  <c r="U11" i="3" s="1"/>
  <c r="C60" i="7"/>
  <c r="C44" i="7"/>
  <c r="C8" i="7"/>
  <c r="K74" i="7" l="1"/>
  <c r="K52" i="3"/>
  <c r="N52" i="3" s="1"/>
  <c r="K44" i="3"/>
  <c r="N44" i="3" s="1"/>
  <c r="G96" i="7"/>
  <c r="F13" i="3" s="1"/>
  <c r="U13" i="3" s="1"/>
  <c r="G94" i="7"/>
  <c r="K48" i="3"/>
  <c r="N48" i="3" s="1"/>
  <c r="G95" i="7"/>
  <c r="Q5" i="5" s="1"/>
  <c r="H92" i="7"/>
  <c r="L70" i="7"/>
  <c r="U47" i="3" a="1"/>
  <c r="U47" i="3" s="1"/>
  <c r="U38" i="3" a="1"/>
  <c r="U38" i="3" s="1"/>
  <c r="U46" i="3" a="1"/>
  <c r="U46" i="3" s="1"/>
  <c r="U54" i="3" a="1"/>
  <c r="U54" i="3" s="1"/>
  <c r="U61" i="3" a="1"/>
  <c r="U61" i="3" s="1"/>
  <c r="U69" i="3" a="1"/>
  <c r="U69" i="3" s="1"/>
  <c r="U77" i="3" a="1"/>
  <c r="U77" i="3" s="1"/>
  <c r="U70" i="3" a="1"/>
  <c r="U70" i="3" s="1"/>
  <c r="U40" i="3" a="1"/>
  <c r="U40" i="3" s="1"/>
  <c r="U48" i="3" a="1"/>
  <c r="U48" i="3" s="1"/>
  <c r="U41" i="3" a="1"/>
  <c r="U41" i="3" s="1"/>
  <c r="U49" i="3" a="1"/>
  <c r="U49" i="3" s="1"/>
  <c r="U57" i="3" a="1"/>
  <c r="U57" i="3" s="1"/>
  <c r="U64" i="3" a="1"/>
  <c r="U64" i="3" s="1"/>
  <c r="U72" i="3" a="1"/>
  <c r="U72" i="3" s="1"/>
  <c r="U43" i="3" a="1"/>
  <c r="U43" i="3" s="1"/>
  <c r="U51" i="3" a="1"/>
  <c r="U51" i="3" s="1"/>
  <c r="U66" i="3" a="1"/>
  <c r="U66" i="3" s="1"/>
  <c r="U55" i="3" a="1"/>
  <c r="U55" i="3" s="1"/>
  <c r="U63" i="3" a="1"/>
  <c r="U63" i="3" s="1"/>
  <c r="U12" i="3"/>
  <c r="U42" i="3" a="1"/>
  <c r="U42" i="3" s="1"/>
  <c r="U50" i="3" a="1"/>
  <c r="U50" i="3" s="1"/>
  <c r="U58" i="3" a="1"/>
  <c r="U58" i="3" s="1"/>
  <c r="U65" i="3" a="1"/>
  <c r="U65" i="3" s="1"/>
  <c r="U73" i="3" a="1"/>
  <c r="U73" i="3" s="1"/>
  <c r="U10" i="3" a="1"/>
  <c r="U10" i="3" s="1"/>
  <c r="U74" i="3" a="1"/>
  <c r="U74" i="3" s="1"/>
  <c r="U62" i="3" a="1"/>
  <c r="U62" i="3" s="1"/>
  <c r="U56" i="3" a="1"/>
  <c r="U56" i="3" s="1"/>
  <c r="U71" i="3" a="1"/>
  <c r="U71" i="3" s="1"/>
  <c r="U44" i="3" a="1"/>
  <c r="U44" i="3" s="1"/>
  <c r="U52" i="3" a="1"/>
  <c r="U52" i="3" s="1"/>
  <c r="U59" i="3" a="1"/>
  <c r="U59" i="3" s="1"/>
  <c r="U67" i="3" a="1"/>
  <c r="U67" i="3" s="1"/>
  <c r="U75" i="3" a="1"/>
  <c r="U75" i="3" s="1"/>
  <c r="U45" i="3" a="1"/>
  <c r="U45" i="3" s="1"/>
  <c r="U53" i="3" a="1"/>
  <c r="U53" i="3" s="1"/>
  <c r="U60" i="3" a="1"/>
  <c r="U60" i="3" s="1"/>
  <c r="U68" i="3" a="1"/>
  <c r="U68" i="3" s="1"/>
  <c r="U76" i="3" a="1"/>
  <c r="U76" i="3" s="1"/>
  <c r="U39" i="3" a="1"/>
  <c r="U39" i="3" s="1"/>
  <c r="U37" i="3" a="1"/>
  <c r="U37" i="3" s="1"/>
  <c r="H94" i="7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P5" i="5"/>
  <c r="AA5" i="5" s="1"/>
  <c r="K50" i="3"/>
  <c r="N50" i="3" s="1"/>
  <c r="K18" i="3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L18" i="3"/>
  <c r="O5" i="5"/>
  <c r="B1" i="9"/>
  <c r="B1" i="5"/>
  <c r="B1" i="7"/>
  <c r="B1" i="8"/>
  <c r="H95" i="7" l="1"/>
  <c r="M18" i="3"/>
  <c r="V5" i="5"/>
  <c r="N18" i="3"/>
  <c r="G66" i="3"/>
  <c r="G49" i="3"/>
  <c r="G48" i="3"/>
  <c r="G60" i="3"/>
  <c r="G41" i="3"/>
  <c r="P5" i="9"/>
  <c r="AA5" i="9" s="1"/>
  <c r="O5" i="8"/>
  <c r="Q5" i="10"/>
  <c r="AB5" i="10" s="1"/>
  <c r="G75" i="3"/>
  <c r="G56" i="3"/>
  <c r="G72" i="3"/>
  <c r="G50" i="3"/>
  <c r="G59" i="3"/>
  <c r="G67" i="3"/>
  <c r="G51" i="3"/>
  <c r="G52" i="3"/>
  <c r="G44" i="3"/>
  <c r="G64" i="3"/>
  <c r="G62" i="3"/>
  <c r="G53" i="3"/>
  <c r="G65" i="3"/>
  <c r="G77" i="3"/>
  <c r="G58" i="3"/>
  <c r="G61" i="3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G76" i="3" l="1"/>
  <c r="G42" i="3"/>
  <c r="G63" i="3"/>
  <c r="G71" i="3"/>
  <c r="M20" i="3"/>
  <c r="K20" i="3"/>
  <c r="U156" i="9" s="1"/>
  <c r="AA156" i="9" s="1"/>
  <c r="L20" i="3"/>
  <c r="V165" i="9" s="1"/>
  <c r="AB165" i="9" s="1"/>
  <c r="N20" i="3"/>
  <c r="U123" i="5"/>
  <c r="O123" i="5" s="1"/>
  <c r="U46" i="9"/>
  <c r="AA46" i="9" s="1"/>
  <c r="U226" i="5"/>
  <c r="V226" i="5" s="1"/>
  <c r="V20" i="10"/>
  <c r="T14" i="8"/>
  <c r="N14" i="8" s="1"/>
  <c r="U178" i="9"/>
  <c r="AA178" i="9" s="1"/>
  <c r="U235" i="9"/>
  <c r="AA235" i="9" s="1"/>
  <c r="U307" i="5"/>
  <c r="O307" i="5" s="1"/>
  <c r="U162" i="9"/>
  <c r="AA162" i="9" s="1"/>
  <c r="U265" i="9"/>
  <c r="AA265" i="9" s="1"/>
  <c r="U233" i="9"/>
  <c r="AA233" i="9" s="1"/>
  <c r="U112" i="9"/>
  <c r="AA112" i="9" s="1"/>
  <c r="U209" i="5"/>
  <c r="U102" i="5"/>
  <c r="U71" i="5"/>
  <c r="O71" i="5" s="1"/>
  <c r="U184" i="9"/>
  <c r="AA184" i="9" s="1"/>
  <c r="V29" i="10"/>
  <c r="U205" i="9"/>
  <c r="AA205" i="9" s="1"/>
  <c r="U173" i="9"/>
  <c r="AA173" i="9" s="1"/>
  <c r="U25" i="9"/>
  <c r="AA25" i="9" s="1"/>
  <c r="U311" i="5"/>
  <c r="O311" i="5" s="1"/>
  <c r="U206" i="9"/>
  <c r="AA206" i="9" s="1"/>
  <c r="U267" i="9"/>
  <c r="AA267" i="9" s="1"/>
  <c r="U203" i="9"/>
  <c r="AA203" i="9" s="1"/>
  <c r="U169" i="9"/>
  <c r="AA169" i="9" s="1"/>
  <c r="U274" i="5"/>
  <c r="O274" i="5" s="1"/>
  <c r="U227" i="5"/>
  <c r="O227" i="5" s="1"/>
  <c r="V26" i="10"/>
  <c r="U302" i="9"/>
  <c r="AA302" i="9" s="1"/>
  <c r="U248" i="9"/>
  <c r="AA248" i="9" s="1"/>
  <c r="U224" i="9"/>
  <c r="AA224" i="9" s="1"/>
  <c r="U146" i="9"/>
  <c r="AA146" i="9" s="1"/>
  <c r="U289" i="9"/>
  <c r="AA289" i="9" s="1"/>
  <c r="U24" i="9"/>
  <c r="AA24" i="9" s="1"/>
  <c r="U111" i="9"/>
  <c r="AA111" i="9" s="1"/>
  <c r="U73" i="9"/>
  <c r="AA73" i="9" s="1"/>
  <c r="U258" i="5"/>
  <c r="U194" i="5"/>
  <c r="U167" i="5"/>
  <c r="V167" i="5" s="1"/>
  <c r="U65" i="5"/>
  <c r="U119" i="5"/>
  <c r="U171" i="5"/>
  <c r="U22" i="5"/>
  <c r="O22" i="5" s="1"/>
  <c r="U100" i="5"/>
  <c r="U150" i="5"/>
  <c r="V150" i="5" s="1"/>
  <c r="U229" i="5"/>
  <c r="U275" i="5"/>
  <c r="O275" i="5" s="1"/>
  <c r="U293" i="5"/>
  <c r="U8" i="9"/>
  <c r="AA8" i="9" s="1"/>
  <c r="U196" i="5"/>
  <c r="U212" i="5"/>
  <c r="U244" i="5"/>
  <c r="V244" i="5" s="1"/>
  <c r="U292" i="5"/>
  <c r="U9" i="9"/>
  <c r="AA9" i="9" s="1"/>
  <c r="U22" i="9"/>
  <c r="AA22" i="9" s="1"/>
  <c r="U59" i="9"/>
  <c r="AA59" i="9" s="1"/>
  <c r="U75" i="9"/>
  <c r="AA75" i="9" s="1"/>
  <c r="U107" i="9"/>
  <c r="AA107" i="9" s="1"/>
  <c r="U139" i="9"/>
  <c r="AA139" i="9" s="1"/>
  <c r="U187" i="9"/>
  <c r="AA187" i="9" s="1"/>
  <c r="U27" i="9"/>
  <c r="AA27" i="9" s="1"/>
  <c r="U60" i="9"/>
  <c r="AA60" i="9" s="1"/>
  <c r="U92" i="9"/>
  <c r="AA92" i="9" s="1"/>
  <c r="U108" i="9"/>
  <c r="AA108" i="9" s="1"/>
  <c r="U21" i="9"/>
  <c r="AA21" i="9" s="1"/>
  <c r="U23" i="5"/>
  <c r="V23" i="5" s="1"/>
  <c r="U125" i="5"/>
  <c r="U151" i="5"/>
  <c r="O151" i="5" s="1"/>
  <c r="U32" i="5"/>
  <c r="O32" i="5" s="1"/>
  <c r="U54" i="5"/>
  <c r="U108" i="5"/>
  <c r="O108" i="5" s="1"/>
  <c r="U160" i="5"/>
  <c r="O160" i="5" s="1"/>
  <c r="U183" i="5"/>
  <c r="V183" i="5" s="1"/>
  <c r="U237" i="5"/>
  <c r="O237" i="5" s="1"/>
  <c r="U261" i="5"/>
  <c r="U297" i="5"/>
  <c r="U12" i="9"/>
  <c r="AA12" i="9" s="1"/>
  <c r="U184" i="5"/>
  <c r="U216" i="5"/>
  <c r="U232" i="5"/>
  <c r="U264" i="5"/>
  <c r="V264" i="5" s="1"/>
  <c r="U296" i="5"/>
  <c r="U312" i="5"/>
  <c r="U31" i="9"/>
  <c r="AA31" i="9" s="1"/>
  <c r="U47" i="9"/>
  <c r="AA47" i="9" s="1"/>
  <c r="U27" i="5"/>
  <c r="U77" i="5"/>
  <c r="O77" i="5" s="1"/>
  <c r="U103" i="5"/>
  <c r="U155" i="5"/>
  <c r="V155" i="5" s="1"/>
  <c r="U177" i="5"/>
  <c r="U60" i="5"/>
  <c r="U112" i="5"/>
  <c r="U134" i="5"/>
  <c r="O134" i="5" s="1"/>
  <c r="U189" i="5"/>
  <c r="U213" i="5"/>
  <c r="O213" i="5" s="1"/>
  <c r="U263" i="5"/>
  <c r="O263" i="5" s="1"/>
  <c r="U299" i="5"/>
  <c r="V299" i="5" s="1"/>
  <c r="U315" i="5"/>
  <c r="U186" i="5"/>
  <c r="U202" i="5"/>
  <c r="U234" i="5"/>
  <c r="U266" i="5"/>
  <c r="U282" i="5"/>
  <c r="U314" i="5"/>
  <c r="U15" i="9"/>
  <c r="AA15" i="9" s="1"/>
  <c r="U49" i="9"/>
  <c r="AA49" i="9" s="1"/>
  <c r="U81" i="9"/>
  <c r="AA81" i="9" s="1"/>
  <c r="U97" i="9"/>
  <c r="AA97" i="9" s="1"/>
  <c r="U129" i="9"/>
  <c r="AA129" i="9" s="1"/>
  <c r="U145" i="9"/>
  <c r="AA145" i="9" s="1"/>
  <c r="U177" i="9"/>
  <c r="AA177" i="9" s="1"/>
  <c r="U34" i="9"/>
  <c r="AA34" i="9" s="1"/>
  <c r="U50" i="9"/>
  <c r="AA50" i="9" s="1"/>
  <c r="U82" i="9"/>
  <c r="AA82" i="9" s="1"/>
  <c r="U98" i="9"/>
  <c r="AA98" i="9" s="1"/>
  <c r="U130" i="9"/>
  <c r="AA130" i="9" s="1"/>
  <c r="U207" i="9"/>
  <c r="AA207" i="9" s="1"/>
  <c r="U223" i="9"/>
  <c r="AA223" i="9" s="1"/>
  <c r="U255" i="9"/>
  <c r="AA255" i="9" s="1"/>
  <c r="U271" i="9"/>
  <c r="AA271" i="9" s="1"/>
  <c r="U303" i="9"/>
  <c r="AA303" i="9" s="1"/>
  <c r="U144" i="9"/>
  <c r="AA144" i="9" s="1"/>
  <c r="U164" i="9"/>
  <c r="AA164" i="9" s="1"/>
  <c r="U214" i="9"/>
  <c r="AA214" i="9" s="1"/>
  <c r="U230" i="9"/>
  <c r="AA230" i="9" s="1"/>
  <c r="U262" i="9"/>
  <c r="AA262" i="9" s="1"/>
  <c r="U294" i="9"/>
  <c r="AA294" i="9" s="1"/>
  <c r="V12" i="10"/>
  <c r="U154" i="9"/>
  <c r="AA154" i="9" s="1"/>
  <c r="T13" i="8"/>
  <c r="N13" i="8" s="1"/>
  <c r="T28" i="8"/>
  <c r="N28" i="8" s="1"/>
  <c r="U67" i="9"/>
  <c r="AA67" i="9" s="1"/>
  <c r="U163" i="9"/>
  <c r="AA163" i="9" s="1"/>
  <c r="U36" i="9"/>
  <c r="AA36" i="9" s="1"/>
  <c r="U68" i="9"/>
  <c r="AA68" i="9" s="1"/>
  <c r="U116" i="9"/>
  <c r="AA116" i="9" s="1"/>
  <c r="U225" i="9"/>
  <c r="AA225" i="9" s="1"/>
  <c r="U241" i="9"/>
  <c r="AA241" i="9" s="1"/>
  <c r="U29" i="5"/>
  <c r="U55" i="5"/>
  <c r="U107" i="5"/>
  <c r="U157" i="5"/>
  <c r="O157" i="5" s="1"/>
  <c r="U12" i="5"/>
  <c r="U64" i="5"/>
  <c r="O64" i="5" s="1"/>
  <c r="U86" i="5"/>
  <c r="V86" i="5" s="1"/>
  <c r="U140" i="5"/>
  <c r="O140" i="5" s="1"/>
  <c r="U193" i="5"/>
  <c r="U215" i="5"/>
  <c r="O215" i="5" s="1"/>
  <c r="U265" i="5"/>
  <c r="U285" i="5"/>
  <c r="U317" i="5"/>
  <c r="U188" i="5"/>
  <c r="U204" i="5"/>
  <c r="V204" i="5" s="1"/>
  <c r="U236" i="5"/>
  <c r="U252" i="5"/>
  <c r="U284" i="5"/>
  <c r="O284" i="5" s="1"/>
  <c r="U316" i="5"/>
  <c r="O316" i="5" s="1"/>
  <c r="U17" i="9"/>
  <c r="AA17" i="9" s="1"/>
  <c r="U51" i="9"/>
  <c r="AA51" i="9" s="1"/>
  <c r="U83" i="9"/>
  <c r="AA83" i="9" s="1"/>
  <c r="U115" i="9"/>
  <c r="AA115" i="9" s="1"/>
  <c r="U147" i="9"/>
  <c r="AA147" i="9" s="1"/>
  <c r="U179" i="9"/>
  <c r="AA179" i="9" s="1"/>
  <c r="U84" i="9"/>
  <c r="AA84" i="9" s="1"/>
  <c r="U132" i="9"/>
  <c r="AA132" i="9" s="1"/>
  <c r="U257" i="9"/>
  <c r="AA257" i="9" s="1"/>
  <c r="U59" i="5"/>
  <c r="O59" i="5" s="1"/>
  <c r="U81" i="5"/>
  <c r="U135" i="5"/>
  <c r="V135" i="5" s="1"/>
  <c r="U159" i="5"/>
  <c r="U38" i="5"/>
  <c r="U92" i="5"/>
  <c r="U116" i="5"/>
  <c r="U166" i="5"/>
  <c r="U195" i="5"/>
  <c r="U245" i="5"/>
  <c r="O245" i="5" s="1"/>
  <c r="U287" i="5"/>
  <c r="V287" i="5" s="1"/>
  <c r="U303" i="5"/>
  <c r="O303" i="5" s="1"/>
  <c r="U18" i="9"/>
  <c r="AA18" i="9" s="1"/>
  <c r="U190" i="5"/>
  <c r="U222" i="5"/>
  <c r="U254" i="5"/>
  <c r="U270" i="5"/>
  <c r="U302" i="5"/>
  <c r="U318" i="5"/>
  <c r="O318" i="5" s="1"/>
  <c r="U37" i="9"/>
  <c r="AA37" i="9" s="1"/>
  <c r="U69" i="9"/>
  <c r="AA69" i="9" s="1"/>
  <c r="U85" i="9"/>
  <c r="AA85" i="9" s="1"/>
  <c r="U117" i="9"/>
  <c r="AA117" i="9" s="1"/>
  <c r="U133" i="9"/>
  <c r="AA133" i="9" s="1"/>
  <c r="U165" i="9"/>
  <c r="AA165" i="9" s="1"/>
  <c r="U29" i="9"/>
  <c r="AA29" i="9" s="1"/>
  <c r="U38" i="9"/>
  <c r="AA38" i="9" s="1"/>
  <c r="U70" i="9"/>
  <c r="AA70" i="9" s="1"/>
  <c r="U86" i="9"/>
  <c r="AA86" i="9" s="1"/>
  <c r="U118" i="9"/>
  <c r="AA118" i="9" s="1"/>
  <c r="U195" i="9"/>
  <c r="AA195" i="9" s="1"/>
  <c r="U211" i="9"/>
  <c r="AA211" i="9" s="1"/>
  <c r="U243" i="9"/>
  <c r="AA243" i="9" s="1"/>
  <c r="U259" i="9"/>
  <c r="AA259" i="9" s="1"/>
  <c r="U291" i="9"/>
  <c r="AA291" i="9" s="1"/>
  <c r="V25" i="10"/>
  <c r="P25" i="10" s="1"/>
  <c r="U176" i="9"/>
  <c r="AA176" i="9" s="1"/>
  <c r="U202" i="9"/>
  <c r="AA202" i="9" s="1"/>
  <c r="U218" i="9"/>
  <c r="AA218" i="9" s="1"/>
  <c r="U250" i="9"/>
  <c r="AA250" i="9" s="1"/>
  <c r="U282" i="9"/>
  <c r="AA282" i="9" s="1"/>
  <c r="U298" i="9"/>
  <c r="AA298" i="9" s="1"/>
  <c r="V32" i="10"/>
  <c r="P32" i="10" s="1"/>
  <c r="U186" i="9"/>
  <c r="AA186" i="9" s="1"/>
  <c r="T18" i="8"/>
  <c r="T22" i="8"/>
  <c r="U11" i="5"/>
  <c r="O11" i="5" s="1"/>
  <c r="U61" i="5"/>
  <c r="U87" i="5"/>
  <c r="O87" i="5" s="1"/>
  <c r="U139" i="5"/>
  <c r="V139" i="5" s="1"/>
  <c r="U18" i="5"/>
  <c r="O18" i="5" s="1"/>
  <c r="U44" i="5"/>
  <c r="U96" i="5"/>
  <c r="O96" i="5" s="1"/>
  <c r="U118" i="5"/>
  <c r="U172" i="5"/>
  <c r="U225" i="5"/>
  <c r="U247" i="5"/>
  <c r="U289" i="5"/>
  <c r="V289" i="5" s="1"/>
  <c r="U305" i="5"/>
  <c r="O305" i="5" s="1"/>
  <c r="U20" i="9"/>
  <c r="AA20" i="9" s="1"/>
  <c r="U208" i="5"/>
  <c r="U224" i="5"/>
  <c r="O224" i="5" s="1"/>
  <c r="U256" i="5"/>
  <c r="O256" i="5" s="1"/>
  <c r="U272" i="5"/>
  <c r="U304" i="5"/>
  <c r="U7" i="5"/>
  <c r="V7" i="5" s="1"/>
  <c r="U39" i="9"/>
  <c r="AA39" i="9" s="1"/>
  <c r="U71" i="9"/>
  <c r="AA71" i="9" s="1"/>
  <c r="U87" i="9"/>
  <c r="AA87" i="9" s="1"/>
  <c r="U119" i="9"/>
  <c r="AA119" i="9" s="1"/>
  <c r="U151" i="9"/>
  <c r="AA151" i="9" s="1"/>
  <c r="U167" i="9"/>
  <c r="AA167" i="9" s="1"/>
  <c r="U23" i="9"/>
  <c r="AA23" i="9" s="1"/>
  <c r="U40" i="9"/>
  <c r="AA40" i="9" s="1"/>
  <c r="U72" i="9"/>
  <c r="AA72" i="9" s="1"/>
  <c r="U104" i="9"/>
  <c r="AA104" i="9" s="1"/>
  <c r="U120" i="9"/>
  <c r="AA120" i="9" s="1"/>
  <c r="U197" i="9"/>
  <c r="AA197" i="9" s="1"/>
  <c r="U213" i="9"/>
  <c r="AA213" i="9" s="1"/>
  <c r="U229" i="9"/>
  <c r="AA229" i="9" s="1"/>
  <c r="U245" i="9"/>
  <c r="AA245" i="9" s="1"/>
  <c r="U277" i="9"/>
  <c r="AA277" i="9" s="1"/>
  <c r="U293" i="9"/>
  <c r="AA293" i="9" s="1"/>
  <c r="V27" i="10"/>
  <c r="U192" i="9"/>
  <c r="AA192" i="9" s="1"/>
  <c r="U150" i="9"/>
  <c r="AA150" i="9" s="1"/>
  <c r="U204" i="9"/>
  <c r="AA204" i="9" s="1"/>
  <c r="U236" i="9"/>
  <c r="AA236" i="9" s="1"/>
  <c r="U252" i="9"/>
  <c r="AA252" i="9" s="1"/>
  <c r="U284" i="9"/>
  <c r="AA284" i="9" s="1"/>
  <c r="U300" i="9"/>
  <c r="AA300" i="9" s="1"/>
  <c r="V18" i="10"/>
  <c r="V34" i="10"/>
  <c r="P34" i="10" s="1"/>
  <c r="T8" i="8"/>
  <c r="N8" i="8" s="1"/>
  <c r="T26" i="8"/>
  <c r="T32" i="8"/>
  <c r="N32" i="8" s="1"/>
  <c r="U105" i="9"/>
  <c r="AA105" i="9" s="1"/>
  <c r="U57" i="9"/>
  <c r="AA57" i="9" s="1"/>
  <c r="U306" i="5"/>
  <c r="V306" i="5" s="1"/>
  <c r="U178" i="5"/>
  <c r="U273" i="5"/>
  <c r="O273" i="5" s="1"/>
  <c r="U70" i="5"/>
  <c r="O70" i="5" s="1"/>
  <c r="U141" i="5"/>
  <c r="U39" i="5"/>
  <c r="O39" i="5" s="1"/>
  <c r="U255" i="5"/>
  <c r="U223" i="5"/>
  <c r="V223" i="5" s="1"/>
  <c r="U207" i="5"/>
  <c r="O207" i="5" s="1"/>
  <c r="U174" i="5"/>
  <c r="O174" i="5" s="1"/>
  <c r="U158" i="5"/>
  <c r="O158" i="5" s="1"/>
  <c r="U142" i="5"/>
  <c r="O142" i="5" s="1"/>
  <c r="U126" i="5"/>
  <c r="O126" i="5" s="1"/>
  <c r="U94" i="5"/>
  <c r="U78" i="5"/>
  <c r="U46" i="5"/>
  <c r="O46" i="5" s="1"/>
  <c r="U30" i="5"/>
  <c r="V30" i="5" s="1"/>
  <c r="U14" i="5"/>
  <c r="O14" i="5" s="1"/>
  <c r="U169" i="5"/>
  <c r="U137" i="5"/>
  <c r="O137" i="5" s="1"/>
  <c r="U121" i="5"/>
  <c r="U89" i="5"/>
  <c r="O89" i="5" s="1"/>
  <c r="U73" i="5"/>
  <c r="U57" i="5"/>
  <c r="O57" i="5" s="1"/>
  <c r="U41" i="5"/>
  <c r="V41" i="5" s="1"/>
  <c r="U9" i="5"/>
  <c r="O9" i="5" s="1"/>
  <c r="U283" i="5"/>
  <c r="U251" i="5"/>
  <c r="U235" i="5"/>
  <c r="U219" i="5"/>
  <c r="U203" i="5"/>
  <c r="O203" i="5" s="1"/>
  <c r="U170" i="5"/>
  <c r="V170" i="5" s="1"/>
  <c r="U154" i="5"/>
  <c r="V154" i="5" s="1"/>
  <c r="U122" i="5"/>
  <c r="U106" i="5"/>
  <c r="U90" i="5"/>
  <c r="U74" i="5"/>
  <c r="U42" i="5"/>
  <c r="U26" i="5"/>
  <c r="U165" i="5"/>
  <c r="V165" i="5" s="1"/>
  <c r="U149" i="5"/>
  <c r="O149" i="5" s="1"/>
  <c r="U133" i="5"/>
  <c r="U117" i="5"/>
  <c r="U85" i="5"/>
  <c r="U69" i="5"/>
  <c r="U37" i="5"/>
  <c r="U21" i="5"/>
  <c r="O21" i="5" s="1"/>
  <c r="U249" i="5"/>
  <c r="U233" i="5"/>
  <c r="V233" i="5" s="1"/>
  <c r="U201" i="5"/>
  <c r="U185" i="5"/>
  <c r="U152" i="5"/>
  <c r="U136" i="5"/>
  <c r="O136" i="5" s="1"/>
  <c r="U120" i="5"/>
  <c r="U104" i="5"/>
  <c r="O104" i="5" s="1"/>
  <c r="U72" i="5"/>
  <c r="V72" i="5" s="1"/>
  <c r="U56" i="5"/>
  <c r="V56" i="5" s="1"/>
  <c r="U24" i="5"/>
  <c r="O24" i="5" s="1"/>
  <c r="U8" i="5"/>
  <c r="U163" i="5"/>
  <c r="U147" i="5"/>
  <c r="O147" i="5" s="1"/>
  <c r="U115" i="5"/>
  <c r="U99" i="5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O317" i="5"/>
  <c r="V108" i="5"/>
  <c r="O234" i="5"/>
  <c r="O265" i="9"/>
  <c r="V169" i="9"/>
  <c r="AB169" i="9" s="1"/>
  <c r="O72" i="9"/>
  <c r="O255" i="5"/>
  <c r="V26" i="5" l="1"/>
  <c r="V73" i="5"/>
  <c r="V78" i="5"/>
  <c r="V255" i="5"/>
  <c r="V115" i="5"/>
  <c r="V42" i="5"/>
  <c r="V94" i="5"/>
  <c r="V272" i="5"/>
  <c r="W272" i="5" s="1"/>
  <c r="V225" i="5"/>
  <c r="V61" i="5"/>
  <c r="V60" i="9"/>
  <c r="AB60" i="9" s="1"/>
  <c r="V37" i="5"/>
  <c r="O21" i="9"/>
  <c r="V69" i="5"/>
  <c r="V74" i="5"/>
  <c r="V235" i="5"/>
  <c r="W235" i="5" s="1"/>
  <c r="V121" i="5"/>
  <c r="V141" i="5"/>
  <c r="U26" i="8"/>
  <c r="V172" i="5"/>
  <c r="V222" i="5"/>
  <c r="V116" i="5"/>
  <c r="V265" i="5"/>
  <c r="V107" i="5"/>
  <c r="W107" i="5" s="1"/>
  <c r="V234" i="5"/>
  <c r="V293" i="5"/>
  <c r="V119" i="5"/>
  <c r="W29" i="10"/>
  <c r="U11" i="9"/>
  <c r="AA11" i="9" s="1"/>
  <c r="U226" i="9"/>
  <c r="AA226" i="9" s="1"/>
  <c r="U278" i="5"/>
  <c r="O278" i="5" s="1"/>
  <c r="U45" i="9"/>
  <c r="AA45" i="9" s="1"/>
  <c r="V85" i="5"/>
  <c r="V251" i="5"/>
  <c r="V118" i="5"/>
  <c r="U22" i="8"/>
  <c r="U152" i="9"/>
  <c r="AA152" i="9" s="1"/>
  <c r="U77" i="9"/>
  <c r="AA77" i="9" s="1"/>
  <c r="U276" i="9"/>
  <c r="AA276" i="9" s="1"/>
  <c r="U126" i="9"/>
  <c r="AA126" i="9" s="1"/>
  <c r="U94" i="9"/>
  <c r="AA94" i="9" s="1"/>
  <c r="V245" i="5"/>
  <c r="V317" i="5"/>
  <c r="V8" i="5"/>
  <c r="V185" i="5"/>
  <c r="V117" i="5"/>
  <c r="V106" i="5"/>
  <c r="V283" i="5"/>
  <c r="W283" i="5" s="1"/>
  <c r="V169" i="5"/>
  <c r="V208" i="5"/>
  <c r="U18" i="8"/>
  <c r="V38" i="5"/>
  <c r="V252" i="5"/>
  <c r="V193" i="5"/>
  <c r="V29" i="5"/>
  <c r="V186" i="5"/>
  <c r="W186" i="5" s="1"/>
  <c r="V60" i="5"/>
  <c r="V312" i="5"/>
  <c r="V261" i="5"/>
  <c r="V125" i="5"/>
  <c r="V292" i="5"/>
  <c r="V229" i="5"/>
  <c r="U43" i="5"/>
  <c r="O43" i="5" s="1"/>
  <c r="U110" i="9"/>
  <c r="AA110" i="9" s="1"/>
  <c r="T10" i="8"/>
  <c r="N10" i="8" s="1"/>
  <c r="T19" i="8"/>
  <c r="U19" i="8" s="1"/>
  <c r="T12" i="8"/>
  <c r="N12" i="8" s="1"/>
  <c r="U159" i="9"/>
  <c r="AA159" i="9" s="1"/>
  <c r="V30" i="10"/>
  <c r="U264" i="9"/>
  <c r="AA264" i="9" s="1"/>
  <c r="U191" i="9"/>
  <c r="AA191" i="9" s="1"/>
  <c r="V99" i="5"/>
  <c r="P99" i="5" s="1"/>
  <c r="V152" i="5"/>
  <c r="O139" i="5"/>
  <c r="O303" i="9"/>
  <c r="V201" i="5"/>
  <c r="V122" i="5"/>
  <c r="V178" i="5"/>
  <c r="W18" i="10"/>
  <c r="W27" i="10"/>
  <c r="Q27" i="10" s="1"/>
  <c r="U75" i="5"/>
  <c r="U155" i="9"/>
  <c r="AA155" i="9" s="1"/>
  <c r="U260" i="5"/>
  <c r="U205" i="5"/>
  <c r="U19" i="5"/>
  <c r="V19" i="5" s="1"/>
  <c r="U199" i="9"/>
  <c r="AA199" i="9" s="1"/>
  <c r="U188" i="9"/>
  <c r="AA188" i="9" s="1"/>
  <c r="U130" i="5"/>
  <c r="V130" i="5" s="1"/>
  <c r="U281" i="9"/>
  <c r="AA281" i="9" s="1"/>
  <c r="U30" i="9"/>
  <c r="AA30" i="9" s="1"/>
  <c r="U20" i="5"/>
  <c r="O20" i="5" s="1"/>
  <c r="U212" i="9"/>
  <c r="AA212" i="9" s="1"/>
  <c r="U251" i="9"/>
  <c r="AA251" i="9" s="1"/>
  <c r="O60" i="9"/>
  <c r="V303" i="9"/>
  <c r="AB303" i="9" s="1"/>
  <c r="V44" i="5"/>
  <c r="W44" i="5" s="1"/>
  <c r="V159" i="5"/>
  <c r="V236" i="5"/>
  <c r="V315" i="5"/>
  <c r="V177" i="5"/>
  <c r="P177" i="5" s="1"/>
  <c r="V296" i="5"/>
  <c r="V75" i="5"/>
  <c r="V260" i="5"/>
  <c r="V205" i="5"/>
  <c r="W205" i="5" s="1"/>
  <c r="U42" i="9"/>
  <c r="AA42" i="9" s="1"/>
  <c r="U290" i="5"/>
  <c r="V290" i="5" s="1"/>
  <c r="W290" i="5" s="1"/>
  <c r="T27" i="8"/>
  <c r="U27" i="8" s="1"/>
  <c r="V302" i="5"/>
  <c r="V81" i="5"/>
  <c r="V188" i="5"/>
  <c r="W188" i="5" s="1"/>
  <c r="W12" i="10"/>
  <c r="V314" i="5"/>
  <c r="V103" i="5"/>
  <c r="V232" i="5"/>
  <c r="W232" i="5" s="1"/>
  <c r="V212" i="5"/>
  <c r="V100" i="5"/>
  <c r="V194" i="5"/>
  <c r="U125" i="9"/>
  <c r="AA125" i="9" s="1"/>
  <c r="T33" i="8"/>
  <c r="U33" i="8" s="1"/>
  <c r="U279" i="9"/>
  <c r="AA279" i="9" s="1"/>
  <c r="V24" i="10"/>
  <c r="V304" i="5"/>
  <c r="W304" i="5" s="1"/>
  <c r="V247" i="5"/>
  <c r="V270" i="5"/>
  <c r="V195" i="5"/>
  <c r="V12" i="5"/>
  <c r="W12" i="5" s="1"/>
  <c r="V282" i="5"/>
  <c r="V216" i="5"/>
  <c r="V196" i="5"/>
  <c r="V258" i="5"/>
  <c r="P258" i="5" s="1"/>
  <c r="V102" i="5"/>
  <c r="U122" i="9"/>
  <c r="AA122" i="9" s="1"/>
  <c r="U305" i="9"/>
  <c r="AA305" i="9" s="1"/>
  <c r="T20" i="8"/>
  <c r="N20" i="8" s="1"/>
  <c r="U142" i="9"/>
  <c r="AA142" i="9" s="1"/>
  <c r="O46" i="9"/>
  <c r="V254" i="5"/>
  <c r="V166" i="5"/>
  <c r="W166" i="5" s="1"/>
  <c r="V285" i="5"/>
  <c r="V266" i="5"/>
  <c r="V189" i="5"/>
  <c r="V27" i="5"/>
  <c r="W27" i="5" s="1"/>
  <c r="V184" i="5"/>
  <c r="V54" i="5"/>
  <c r="V171" i="5"/>
  <c r="V190" i="5"/>
  <c r="P190" i="5" s="1"/>
  <c r="V92" i="5"/>
  <c r="V55" i="5"/>
  <c r="V202" i="5"/>
  <c r="V112" i="5"/>
  <c r="W112" i="5" s="1"/>
  <c r="V297" i="5"/>
  <c r="V65" i="5"/>
  <c r="W26" i="10"/>
  <c r="V31" i="10"/>
  <c r="W31" i="10" s="1"/>
  <c r="X31" i="10" s="1"/>
  <c r="U292" i="9"/>
  <c r="AA292" i="9" s="1"/>
  <c r="U283" i="9"/>
  <c r="AA283" i="9" s="1"/>
  <c r="O27" i="5"/>
  <c r="U181" i="5"/>
  <c r="V181" i="5" s="1"/>
  <c r="W181" i="5" s="1"/>
  <c r="O205" i="9"/>
  <c r="V205" i="9"/>
  <c r="AB205" i="9" s="1"/>
  <c r="V126" i="5"/>
  <c r="V257" i="9"/>
  <c r="AB257" i="9" s="1"/>
  <c r="U148" i="5"/>
  <c r="V148" i="5" s="1"/>
  <c r="W148" i="5" s="1"/>
  <c r="U180" i="9"/>
  <c r="AA180" i="9" s="1"/>
  <c r="V33" i="10"/>
  <c r="P33" i="10" s="1"/>
  <c r="U145" i="5"/>
  <c r="U277" i="5"/>
  <c r="V277" i="5" s="1"/>
  <c r="N19" i="8"/>
  <c r="O212" i="9"/>
  <c r="U299" i="9"/>
  <c r="AA299" i="9" s="1"/>
  <c r="U253" i="5"/>
  <c r="V253" i="5" s="1"/>
  <c r="W253" i="5" s="1"/>
  <c r="V14" i="10"/>
  <c r="P14" i="10" s="1"/>
  <c r="U290" i="9"/>
  <c r="AA290" i="9" s="1"/>
  <c r="U222" i="9"/>
  <c r="AA222" i="9" s="1"/>
  <c r="U45" i="5"/>
  <c r="V45" i="5" s="1"/>
  <c r="V42" i="9"/>
  <c r="AB42" i="9" s="1"/>
  <c r="V273" i="5"/>
  <c r="W273" i="5" s="1"/>
  <c r="V279" i="9"/>
  <c r="AB279" i="9" s="1"/>
  <c r="V278" i="5"/>
  <c r="P278" i="5" s="1"/>
  <c r="U17" i="5"/>
  <c r="V17" i="5" s="1"/>
  <c r="T23" i="8"/>
  <c r="N23" i="8" s="1"/>
  <c r="U143" i="9"/>
  <c r="AA143" i="9" s="1"/>
  <c r="T21" i="8"/>
  <c r="U21" i="8" s="1"/>
  <c r="O21" i="8" s="1"/>
  <c r="U215" i="9"/>
  <c r="AA215" i="9" s="1"/>
  <c r="U156" i="5"/>
  <c r="V156" i="5" s="1"/>
  <c r="U246" i="5"/>
  <c r="O246" i="5" s="1"/>
  <c r="U158" i="9"/>
  <c r="U91" i="5"/>
  <c r="V91" i="5" s="1"/>
  <c r="W91" i="5" s="1"/>
  <c r="U256" i="9"/>
  <c r="AA256" i="9" s="1"/>
  <c r="U148" i="9"/>
  <c r="AA148" i="9" s="1"/>
  <c r="T24" i="8"/>
  <c r="N24" i="8" s="1"/>
  <c r="U93" i="9"/>
  <c r="U238" i="9"/>
  <c r="AA238" i="9" s="1"/>
  <c r="U10" i="9"/>
  <c r="AA10" i="9" s="1"/>
  <c r="U221" i="9"/>
  <c r="AA221" i="9" s="1"/>
  <c r="U310" i="5"/>
  <c r="V310" i="5" s="1"/>
  <c r="U242" i="9"/>
  <c r="U216" i="9"/>
  <c r="AA216" i="9" s="1"/>
  <c r="V119" i="9"/>
  <c r="AB119" i="9" s="1"/>
  <c r="O118" i="9"/>
  <c r="V8" i="10"/>
  <c r="P8" i="10" s="1"/>
  <c r="U258" i="9"/>
  <c r="AA258" i="9" s="1"/>
  <c r="U166" i="9"/>
  <c r="AA166" i="9" s="1"/>
  <c r="U175" i="9"/>
  <c r="AA175" i="9" s="1"/>
  <c r="U260" i="9"/>
  <c r="AA260" i="9" s="1"/>
  <c r="U230" i="5"/>
  <c r="O230" i="5" s="1"/>
  <c r="U272" i="9"/>
  <c r="AA272" i="9" s="1"/>
  <c r="U253" i="9"/>
  <c r="AA253" i="9" s="1"/>
  <c r="U61" i="9"/>
  <c r="AA61" i="9" s="1"/>
  <c r="U244" i="9"/>
  <c r="AA244" i="9" s="1"/>
  <c r="N18" i="8"/>
  <c r="V275" i="5"/>
  <c r="W275" i="5" s="1"/>
  <c r="U76" i="5"/>
  <c r="V76" i="5" s="1"/>
  <c r="W76" i="5" s="1"/>
  <c r="U199" i="5"/>
  <c r="U263" i="9"/>
  <c r="AA263" i="9" s="1"/>
  <c r="U304" i="9"/>
  <c r="AA304" i="9" s="1"/>
  <c r="U280" i="9"/>
  <c r="AA280" i="9" s="1"/>
  <c r="U208" i="9"/>
  <c r="AA208" i="9" s="1"/>
  <c r="U198" i="5"/>
  <c r="V198" i="5" s="1"/>
  <c r="V19" i="10"/>
  <c r="W19" i="10" s="1"/>
  <c r="Q19" i="10" s="1"/>
  <c r="U28" i="9"/>
  <c r="AA28" i="9" s="1"/>
  <c r="U28" i="5"/>
  <c r="V28" i="5" s="1"/>
  <c r="U48" i="9"/>
  <c r="AA48" i="9" s="1"/>
  <c r="U113" i="5"/>
  <c r="O113" i="5" s="1"/>
  <c r="U128" i="9"/>
  <c r="AA128" i="9" s="1"/>
  <c r="T16" i="8"/>
  <c r="N16" i="8" s="1"/>
  <c r="U95" i="9"/>
  <c r="AA95" i="9" s="1"/>
  <c r="U62" i="9"/>
  <c r="AA62" i="9" s="1"/>
  <c r="U106" i="9"/>
  <c r="AA106" i="9" s="1"/>
  <c r="W34" i="10"/>
  <c r="O169" i="9"/>
  <c r="O297" i="5"/>
  <c r="U63" i="5"/>
  <c r="V35" i="10"/>
  <c r="U170" i="9"/>
  <c r="AA170" i="9" s="1"/>
  <c r="U285" i="9"/>
  <c r="AA285" i="9" s="1"/>
  <c r="U182" i="9"/>
  <c r="AA182" i="9" s="1"/>
  <c r="T17" i="8"/>
  <c r="N17" i="8" s="1"/>
  <c r="U249" i="9"/>
  <c r="AA249" i="9" s="1"/>
  <c r="U259" i="5"/>
  <c r="O259" i="5" s="1"/>
  <c r="U168" i="9"/>
  <c r="AA168" i="9" s="1"/>
  <c r="U301" i="9"/>
  <c r="AA301" i="9" s="1"/>
  <c r="U137" i="9"/>
  <c r="AA137" i="9" s="1"/>
  <c r="U48" i="5"/>
  <c r="O48" i="5" s="1"/>
  <c r="U138" i="9"/>
  <c r="AA138" i="9" s="1"/>
  <c r="V10" i="10"/>
  <c r="U89" i="9"/>
  <c r="AA89" i="9" s="1"/>
  <c r="U228" i="9"/>
  <c r="AA228" i="9" s="1"/>
  <c r="U210" i="5"/>
  <c r="V210" i="5" s="1"/>
  <c r="P210" i="5" s="1"/>
  <c r="U254" i="9"/>
  <c r="AA254" i="9" s="1"/>
  <c r="U201" i="9"/>
  <c r="AA201" i="9" s="1"/>
  <c r="U262" i="5"/>
  <c r="O262" i="5" s="1"/>
  <c r="U240" i="9"/>
  <c r="AA240" i="9" s="1"/>
  <c r="U269" i="9"/>
  <c r="AA269" i="9" s="1"/>
  <c r="U95" i="5"/>
  <c r="O95" i="5" s="1"/>
  <c r="U78" i="9"/>
  <c r="AA78" i="9" s="1"/>
  <c r="T30" i="8"/>
  <c r="N30" i="8" s="1"/>
  <c r="U196" i="9"/>
  <c r="AA196" i="9" s="1"/>
  <c r="U64" i="9"/>
  <c r="AA64" i="9" s="1"/>
  <c r="U291" i="5"/>
  <c r="O291" i="5" s="1"/>
  <c r="U93" i="5"/>
  <c r="V93" i="5" s="1"/>
  <c r="W93" i="5" s="1"/>
  <c r="U128" i="5"/>
  <c r="V128" i="5" s="1"/>
  <c r="W128" i="5" s="1"/>
  <c r="U309" i="5"/>
  <c r="V309" i="5" s="1"/>
  <c r="P309" i="5" s="1"/>
  <c r="U276" i="5"/>
  <c r="V276" i="5" s="1"/>
  <c r="W276" i="5" s="1"/>
  <c r="U91" i="9"/>
  <c r="AA91" i="9" s="1"/>
  <c r="U44" i="9"/>
  <c r="AA44" i="9" s="1"/>
  <c r="U47" i="5"/>
  <c r="V47" i="5" s="1"/>
  <c r="U82" i="5"/>
  <c r="O82" i="5" s="1"/>
  <c r="U279" i="5"/>
  <c r="V279" i="5" s="1"/>
  <c r="P279" i="5" s="1"/>
  <c r="U248" i="5"/>
  <c r="V248" i="5" s="1"/>
  <c r="W248" i="5" s="1"/>
  <c r="U63" i="9"/>
  <c r="AA63" i="9" s="1"/>
  <c r="U34" i="5"/>
  <c r="O34" i="5" s="1"/>
  <c r="U241" i="5"/>
  <c r="O241" i="5" s="1"/>
  <c r="U218" i="5"/>
  <c r="O218" i="5" s="1"/>
  <c r="U33" i="9"/>
  <c r="AA33" i="9" s="1"/>
  <c r="U161" i="9"/>
  <c r="AA161" i="9" s="1"/>
  <c r="U114" i="9"/>
  <c r="AA114" i="9" s="1"/>
  <c r="U287" i="9"/>
  <c r="AA287" i="9" s="1"/>
  <c r="U246" i="9"/>
  <c r="AA246" i="9" s="1"/>
  <c r="T25" i="8"/>
  <c r="N25" i="8" s="1"/>
  <c r="U100" i="9"/>
  <c r="AA100" i="9" s="1"/>
  <c r="U79" i="5"/>
  <c r="V79" i="5" s="1"/>
  <c r="U114" i="5"/>
  <c r="O114" i="5" s="1"/>
  <c r="U301" i="5"/>
  <c r="V301" i="5" s="1"/>
  <c r="W301" i="5" s="1"/>
  <c r="U268" i="5"/>
  <c r="O268" i="5" s="1"/>
  <c r="U99" i="9"/>
  <c r="AA99" i="9" s="1"/>
  <c r="U209" i="9"/>
  <c r="AA209" i="9" s="1"/>
  <c r="U16" i="5"/>
  <c r="V16" i="5" s="1"/>
  <c r="W16" i="5" s="1"/>
  <c r="U221" i="5"/>
  <c r="V221" i="5" s="1"/>
  <c r="W221" i="5" s="1"/>
  <c r="U206" i="5"/>
  <c r="V206" i="5" s="1"/>
  <c r="U19" i="9"/>
  <c r="AA19" i="9" s="1"/>
  <c r="U149" i="9"/>
  <c r="AA149" i="9" s="1"/>
  <c r="U102" i="9"/>
  <c r="AA102" i="9" s="1"/>
  <c r="U275" i="9"/>
  <c r="AA275" i="9" s="1"/>
  <c r="U234" i="9"/>
  <c r="AA234" i="9" s="1"/>
  <c r="T29" i="8"/>
  <c r="U29" i="8" s="1"/>
  <c r="V29" i="8" s="1"/>
  <c r="U111" i="5"/>
  <c r="V111" i="5" s="1"/>
  <c r="W111" i="5" s="1"/>
  <c r="U146" i="5"/>
  <c r="V146" i="5" s="1"/>
  <c r="U321" i="5"/>
  <c r="O321" i="5" s="1"/>
  <c r="U288" i="5"/>
  <c r="V288" i="5" s="1"/>
  <c r="W288" i="5" s="1"/>
  <c r="U103" i="9"/>
  <c r="AA103" i="9" s="1"/>
  <c r="U56" i="9"/>
  <c r="AA56" i="9" s="1"/>
  <c r="U96" i="9"/>
  <c r="AA96" i="9" s="1"/>
  <c r="T9" i="8"/>
  <c r="N9" i="8" s="1"/>
  <c r="V13" i="10"/>
  <c r="U109" i="9"/>
  <c r="AA109" i="9" s="1"/>
  <c r="U58" i="9"/>
  <c r="AA58" i="9" s="1"/>
  <c r="U160" i="9"/>
  <c r="AA160" i="9" s="1"/>
  <c r="U141" i="9"/>
  <c r="AA141" i="9" s="1"/>
  <c r="U52" i="5"/>
  <c r="V52" i="5" s="1"/>
  <c r="P52" i="5" s="1"/>
  <c r="U288" i="9"/>
  <c r="AA288" i="9" s="1"/>
  <c r="U247" i="9"/>
  <c r="AA247" i="9" s="1"/>
  <c r="U41" i="9"/>
  <c r="AA41" i="9" s="1"/>
  <c r="U13" i="5"/>
  <c r="V13" i="5" s="1"/>
  <c r="T31" i="8"/>
  <c r="N31" i="8" s="1"/>
  <c r="U232" i="9"/>
  <c r="AA232" i="9" s="1"/>
  <c r="U231" i="5"/>
  <c r="V231" i="5" s="1"/>
  <c r="W231" i="5" s="1"/>
  <c r="U297" i="9"/>
  <c r="AA297" i="9" s="1"/>
  <c r="U124" i="5"/>
  <c r="O124" i="5" s="1"/>
  <c r="U200" i="9"/>
  <c r="AA200" i="9" s="1"/>
  <c r="U74" i="9"/>
  <c r="AA74" i="9" s="1"/>
  <c r="U295" i="5"/>
  <c r="V295" i="5" s="1"/>
  <c r="U185" i="9"/>
  <c r="AA185" i="9" s="1"/>
  <c r="U80" i="9"/>
  <c r="AA80" i="9" s="1"/>
  <c r="V80" i="9" s="1"/>
  <c r="AB80" i="9" s="1"/>
  <c r="V36" i="10"/>
  <c r="W36" i="10" s="1"/>
  <c r="Q36" i="10" s="1"/>
  <c r="U79" i="9"/>
  <c r="AA79" i="9" s="1"/>
  <c r="U172" i="9"/>
  <c r="AA172" i="9" s="1"/>
  <c r="V17" i="10"/>
  <c r="P17" i="10" s="1"/>
  <c r="U157" i="9"/>
  <c r="AA157" i="9" s="1"/>
  <c r="U98" i="5"/>
  <c r="V98" i="5" s="1"/>
  <c r="U143" i="5"/>
  <c r="O143" i="5" s="1"/>
  <c r="U179" i="5"/>
  <c r="V179" i="5" s="1"/>
  <c r="U180" i="5"/>
  <c r="V180" i="5" s="1"/>
  <c r="W180" i="5" s="1"/>
  <c r="U308" i="5"/>
  <c r="O308" i="5" s="1"/>
  <c r="U123" i="9"/>
  <c r="AA123" i="9" s="1"/>
  <c r="U76" i="9"/>
  <c r="AA76" i="9" s="1"/>
  <c r="U97" i="5"/>
  <c r="O97" i="5" s="1"/>
  <c r="U132" i="5"/>
  <c r="V132" i="5" s="1"/>
  <c r="U313" i="5"/>
  <c r="O313" i="5" s="1"/>
  <c r="U280" i="5"/>
  <c r="V280" i="5" s="1"/>
  <c r="W280" i="5" s="1"/>
  <c r="U49" i="5"/>
  <c r="V49" i="5" s="1"/>
  <c r="W49" i="5" s="1"/>
  <c r="U84" i="5"/>
  <c r="O84" i="5" s="1"/>
  <c r="U281" i="5"/>
  <c r="V281" i="5" s="1"/>
  <c r="W281" i="5" s="1"/>
  <c r="U250" i="5"/>
  <c r="V250" i="5" s="1"/>
  <c r="W250" i="5" s="1"/>
  <c r="U65" i="9"/>
  <c r="AA65" i="9" s="1"/>
  <c r="U193" i="9"/>
  <c r="AA193" i="9" s="1"/>
  <c r="U174" i="9"/>
  <c r="AA174" i="9" s="1"/>
  <c r="V21" i="10"/>
  <c r="P21" i="10" s="1"/>
  <c r="U278" i="9"/>
  <c r="AA278" i="9" s="1"/>
  <c r="T7" i="8"/>
  <c r="N7" i="8" s="1"/>
  <c r="U190" i="9"/>
  <c r="AA190" i="9" s="1"/>
  <c r="U129" i="5"/>
  <c r="O129" i="5" s="1"/>
  <c r="U164" i="5"/>
  <c r="V164" i="5" s="1"/>
  <c r="W164" i="5" s="1"/>
  <c r="U16" i="9"/>
  <c r="AA16" i="9" s="1"/>
  <c r="U300" i="5"/>
  <c r="V300" i="5" s="1"/>
  <c r="U131" i="9"/>
  <c r="AA131" i="9" s="1"/>
  <c r="U31" i="5"/>
  <c r="V31" i="5" s="1"/>
  <c r="W31" i="5" s="1"/>
  <c r="U66" i="5"/>
  <c r="V66" i="5" s="1"/>
  <c r="U269" i="5"/>
  <c r="O269" i="5" s="1"/>
  <c r="U238" i="5"/>
  <c r="V238" i="5" s="1"/>
  <c r="W238" i="5" s="1"/>
  <c r="U53" i="9"/>
  <c r="AA53" i="9" s="1"/>
  <c r="U181" i="9"/>
  <c r="AA181" i="9" s="1"/>
  <c r="U134" i="9"/>
  <c r="AA134" i="9" s="1"/>
  <c r="V9" i="10"/>
  <c r="P9" i="10" s="1"/>
  <c r="U266" i="9"/>
  <c r="AA266" i="9" s="1"/>
  <c r="T35" i="8"/>
  <c r="N35" i="8" s="1"/>
  <c r="U161" i="5"/>
  <c r="V161" i="5" s="1"/>
  <c r="U197" i="5"/>
  <c r="V197" i="5" s="1"/>
  <c r="P197" i="5" s="1"/>
  <c r="U192" i="5"/>
  <c r="V192" i="5" s="1"/>
  <c r="W192" i="5" s="1"/>
  <c r="U320" i="5"/>
  <c r="V320" i="5" s="1"/>
  <c r="U135" i="9"/>
  <c r="AA135" i="9" s="1"/>
  <c r="U88" i="9"/>
  <c r="AA88" i="9" s="1"/>
  <c r="U261" i="9"/>
  <c r="AA261" i="9" s="1"/>
  <c r="U220" i="9"/>
  <c r="AA220" i="9" s="1"/>
  <c r="U140" i="9"/>
  <c r="AA140" i="9" s="1"/>
  <c r="U242" i="5"/>
  <c r="O242" i="5" s="1"/>
  <c r="U239" i="5"/>
  <c r="V239" i="5" s="1"/>
  <c r="P239" i="5" s="1"/>
  <c r="U110" i="5"/>
  <c r="V110" i="5" s="1"/>
  <c r="U153" i="5"/>
  <c r="V153" i="5" s="1"/>
  <c r="U25" i="5"/>
  <c r="V25" i="5" s="1"/>
  <c r="W25" i="5" s="1"/>
  <c r="U187" i="5"/>
  <c r="V187" i="5" s="1"/>
  <c r="P187" i="5" s="1"/>
  <c r="U58" i="5"/>
  <c r="V58" i="5" s="1"/>
  <c r="W58" i="5" s="1"/>
  <c r="U101" i="5"/>
  <c r="V101" i="5" s="1"/>
  <c r="W101" i="5" s="1"/>
  <c r="U217" i="5"/>
  <c r="O217" i="5" s="1"/>
  <c r="U88" i="5"/>
  <c r="V88" i="5" s="1"/>
  <c r="W88" i="5" s="1"/>
  <c r="U131" i="5"/>
  <c r="O131" i="5" s="1"/>
  <c r="V15" i="10"/>
  <c r="P15" i="10" s="1"/>
  <c r="V22" i="10"/>
  <c r="W22" i="10" s="1"/>
  <c r="Q22" i="10" s="1"/>
  <c r="U80" i="5"/>
  <c r="V80" i="5" s="1"/>
  <c r="W80" i="5" s="1"/>
  <c r="U296" i="9"/>
  <c r="AA296" i="9" s="1"/>
  <c r="U194" i="9"/>
  <c r="AA194" i="9" s="1"/>
  <c r="U182" i="5"/>
  <c r="V182" i="5" s="1"/>
  <c r="W182" i="5" s="1"/>
  <c r="U294" i="5"/>
  <c r="V294" i="5" s="1"/>
  <c r="W294" i="5" s="1"/>
  <c r="T34" i="8"/>
  <c r="N34" i="8" s="1"/>
  <c r="U210" i="9"/>
  <c r="AA210" i="9" s="1"/>
  <c r="U90" i="9"/>
  <c r="AA90" i="9" s="1"/>
  <c r="U323" i="5"/>
  <c r="V323" i="5" s="1"/>
  <c r="P323" i="5" s="1"/>
  <c r="U127" i="9"/>
  <c r="AA127" i="9" s="1"/>
  <c r="U217" i="9"/>
  <c r="AA217" i="9" s="1"/>
  <c r="U237" i="9"/>
  <c r="AA237" i="9" s="1"/>
  <c r="U7" i="9"/>
  <c r="AA7" i="9" s="1"/>
  <c r="U32" i="9"/>
  <c r="AA32" i="9" s="1"/>
  <c r="T11" i="8"/>
  <c r="U11" i="8" s="1"/>
  <c r="U295" i="9"/>
  <c r="AA295" i="9" s="1"/>
  <c r="U121" i="9"/>
  <c r="AA121" i="9" s="1"/>
  <c r="U173" i="5"/>
  <c r="V173" i="5" s="1"/>
  <c r="W173" i="5" s="1"/>
  <c r="U286" i="9"/>
  <c r="AA286" i="9" s="1"/>
  <c r="U214" i="5"/>
  <c r="V214" i="5" s="1"/>
  <c r="W214" i="5" s="1"/>
  <c r="V23" i="10"/>
  <c r="P23" i="10" s="1"/>
  <c r="T36" i="8"/>
  <c r="N36" i="8" s="1"/>
  <c r="U274" i="9"/>
  <c r="AA274" i="9" s="1"/>
  <c r="U231" i="9"/>
  <c r="AA231" i="9" s="1"/>
  <c r="U322" i="5"/>
  <c r="V322" i="5" s="1"/>
  <c r="P322" i="5" s="1"/>
  <c r="U15" i="5"/>
  <c r="V15" i="5" s="1"/>
  <c r="W15" i="5" s="1"/>
  <c r="U50" i="5"/>
  <c r="V50" i="5" s="1"/>
  <c r="P50" i="5" s="1"/>
  <c r="U257" i="5"/>
  <c r="V257" i="5" s="1"/>
  <c r="W257" i="5" s="1"/>
  <c r="U228" i="5"/>
  <c r="V228" i="5" s="1"/>
  <c r="W228" i="5" s="1"/>
  <c r="U43" i="9"/>
  <c r="AA43" i="9" s="1"/>
  <c r="U171" i="9"/>
  <c r="AA171" i="9" s="1"/>
  <c r="U124" i="9"/>
  <c r="AA124" i="9" s="1"/>
  <c r="U175" i="5"/>
  <c r="V175" i="5" s="1"/>
  <c r="W175" i="5" s="1"/>
  <c r="U211" i="5"/>
  <c r="V211" i="5" s="1"/>
  <c r="U200" i="5"/>
  <c r="O200" i="5" s="1"/>
  <c r="U13" i="9"/>
  <c r="AA13" i="9" s="1"/>
  <c r="U127" i="5"/>
  <c r="V127" i="5" s="1"/>
  <c r="P127" i="5" s="1"/>
  <c r="U162" i="5"/>
  <c r="V162" i="5" s="1"/>
  <c r="U14" i="9"/>
  <c r="AA14" i="9" s="1"/>
  <c r="U298" i="5"/>
  <c r="V298" i="5" s="1"/>
  <c r="U113" i="9"/>
  <c r="AA113" i="9" s="1"/>
  <c r="U66" i="9"/>
  <c r="AA66" i="9" s="1"/>
  <c r="U239" i="9"/>
  <c r="AA239" i="9" s="1"/>
  <c r="U198" i="9"/>
  <c r="AA198" i="9" s="1"/>
  <c r="V28" i="10"/>
  <c r="W28" i="10" s="1"/>
  <c r="X28" i="10" s="1"/>
  <c r="U26" i="9"/>
  <c r="AA26" i="9" s="1"/>
  <c r="U273" i="9"/>
  <c r="AA273" i="9" s="1"/>
  <c r="U36" i="5"/>
  <c r="V36" i="5" s="1"/>
  <c r="P36" i="5" s="1"/>
  <c r="U243" i="5"/>
  <c r="V243" i="5" s="1"/>
  <c r="P243" i="5" s="1"/>
  <c r="U220" i="5"/>
  <c r="O220" i="5" s="1"/>
  <c r="U35" i="9"/>
  <c r="AA35" i="9" s="1"/>
  <c r="U52" i="9"/>
  <c r="AA52" i="9" s="1"/>
  <c r="U109" i="5"/>
  <c r="V109" i="5" s="1"/>
  <c r="P109" i="5" s="1"/>
  <c r="U144" i="5"/>
  <c r="V144" i="5" s="1"/>
  <c r="U319" i="5"/>
  <c r="V319" i="5" s="1"/>
  <c r="U286" i="5"/>
  <c r="V286" i="5" s="1"/>
  <c r="U101" i="9"/>
  <c r="AA101" i="9" s="1"/>
  <c r="U54" i="9"/>
  <c r="AA54" i="9" s="1"/>
  <c r="U227" i="9"/>
  <c r="AA227" i="9" s="1"/>
  <c r="V7" i="10"/>
  <c r="W7" i="10" s="1"/>
  <c r="X7" i="10" s="1"/>
  <c r="V16" i="10"/>
  <c r="W16" i="10" s="1"/>
  <c r="X16" i="10" s="1"/>
  <c r="U33" i="5"/>
  <c r="V33" i="5" s="1"/>
  <c r="U68" i="5"/>
  <c r="V68" i="5" s="1"/>
  <c r="U271" i="5"/>
  <c r="V271" i="5" s="1"/>
  <c r="W271" i="5" s="1"/>
  <c r="U240" i="5"/>
  <c r="V240" i="5" s="1"/>
  <c r="W240" i="5" s="1"/>
  <c r="U55" i="9"/>
  <c r="AA55" i="9" s="1"/>
  <c r="U183" i="9"/>
  <c r="AA183" i="9" s="1"/>
  <c r="U136" i="9"/>
  <c r="AA136" i="9" s="1"/>
  <c r="V11" i="10"/>
  <c r="W11" i="10" s="1"/>
  <c r="X11" i="10" s="1"/>
  <c r="U268" i="9"/>
  <c r="AA268" i="9" s="1"/>
  <c r="T15" i="8"/>
  <c r="N15" i="8" s="1"/>
  <c r="U176" i="5"/>
  <c r="V176" i="5" s="1"/>
  <c r="W176" i="5" s="1"/>
  <c r="U191" i="5"/>
  <c r="V191" i="5" s="1"/>
  <c r="W191" i="5" s="1"/>
  <c r="U62" i="5"/>
  <c r="V62" i="5" s="1"/>
  <c r="U105" i="5"/>
  <c r="V105" i="5" s="1"/>
  <c r="P105" i="5" s="1"/>
  <c r="U267" i="5"/>
  <c r="V267" i="5" s="1"/>
  <c r="W267" i="5" s="1"/>
  <c r="U138" i="5"/>
  <c r="V138" i="5" s="1"/>
  <c r="W138" i="5" s="1"/>
  <c r="U10" i="5"/>
  <c r="V10" i="5" s="1"/>
  <c r="U53" i="5"/>
  <c r="O53" i="5" s="1"/>
  <c r="U168" i="5"/>
  <c r="V168" i="5" s="1"/>
  <c r="W168" i="5" s="1"/>
  <c r="U40" i="5"/>
  <c r="V40" i="5" s="1"/>
  <c r="W40" i="5" s="1"/>
  <c r="U83" i="5"/>
  <c r="V83" i="5" s="1"/>
  <c r="W83" i="5" s="1"/>
  <c r="V72" i="9"/>
  <c r="AB72" i="9" s="1"/>
  <c r="O24" i="9"/>
  <c r="O264" i="5"/>
  <c r="O41" i="5"/>
  <c r="O222" i="5"/>
  <c r="O291" i="9"/>
  <c r="O20" i="9"/>
  <c r="O245" i="9"/>
  <c r="V307" i="5"/>
  <c r="W307" i="5" s="1"/>
  <c r="V24" i="9"/>
  <c r="AB24" i="9" s="1"/>
  <c r="V146" i="9"/>
  <c r="AB146" i="9" s="1"/>
  <c r="V8" i="9"/>
  <c r="AB8" i="9" s="1"/>
  <c r="V263" i="5"/>
  <c r="V251" i="9"/>
  <c r="AB251" i="9" s="1"/>
  <c r="O244" i="9"/>
  <c r="V49" i="9"/>
  <c r="AB49" i="9" s="1"/>
  <c r="V262" i="9"/>
  <c r="AB262" i="9" s="1"/>
  <c r="V140" i="5"/>
  <c r="P140" i="5" s="1"/>
  <c r="V284" i="5"/>
  <c r="W284" i="5" s="1"/>
  <c r="U189" i="9"/>
  <c r="U270" i="9"/>
  <c r="AA270" i="9" s="1"/>
  <c r="O8" i="9"/>
  <c r="O251" i="9"/>
  <c r="O262" i="9"/>
  <c r="V291" i="9"/>
  <c r="AB291" i="9" s="1"/>
  <c r="O75" i="5"/>
  <c r="V20" i="9"/>
  <c r="AB20" i="9" s="1"/>
  <c r="V245" i="9"/>
  <c r="AB245" i="9" s="1"/>
  <c r="O306" i="5"/>
  <c r="O292" i="5"/>
  <c r="O281" i="9"/>
  <c r="O38" i="5"/>
  <c r="O198" i="5"/>
  <c r="O178" i="9"/>
  <c r="V147" i="5"/>
  <c r="W147" i="5" s="1"/>
  <c r="O112" i="9"/>
  <c r="O177" i="9"/>
  <c r="O119" i="5"/>
  <c r="O115" i="9"/>
  <c r="U10" i="8"/>
  <c r="O10" i="8" s="1"/>
  <c r="U219" i="9"/>
  <c r="U153" i="9"/>
  <c r="V118" i="9"/>
  <c r="AB118" i="9" s="1"/>
  <c r="O49" i="9"/>
  <c r="O169" i="5"/>
  <c r="O37" i="9"/>
  <c r="O250" i="9"/>
  <c r="O304" i="5"/>
  <c r="O204" i="9"/>
  <c r="V281" i="9"/>
  <c r="AB281" i="9" s="1"/>
  <c r="O94" i="9"/>
  <c r="V178" i="9"/>
  <c r="AB178" i="9" s="1"/>
  <c r="V104" i="5"/>
  <c r="W104" i="5" s="1"/>
  <c r="V112" i="9"/>
  <c r="AB112" i="9" s="1"/>
  <c r="V177" i="9"/>
  <c r="AB177" i="9" s="1"/>
  <c r="V115" i="9"/>
  <c r="AB115" i="9" s="1"/>
  <c r="O146" i="9"/>
  <c r="V37" i="9"/>
  <c r="AB37" i="9" s="1"/>
  <c r="V250" i="9"/>
  <c r="AB250" i="9" s="1"/>
  <c r="O107" i="5"/>
  <c r="V204" i="9"/>
  <c r="AB204" i="9" s="1"/>
  <c r="O107" i="9"/>
  <c r="O150" i="5"/>
  <c r="V94" i="9"/>
  <c r="AB94" i="9" s="1"/>
  <c r="O226" i="9"/>
  <c r="O233" i="5"/>
  <c r="O117" i="5"/>
  <c r="O130" i="9"/>
  <c r="O60" i="5"/>
  <c r="O172" i="5"/>
  <c r="O116" i="9"/>
  <c r="O165" i="9"/>
  <c r="O119" i="9"/>
  <c r="O279" i="9"/>
  <c r="V107" i="9"/>
  <c r="AB107" i="9" s="1"/>
  <c r="V226" i="9"/>
  <c r="AB226" i="9" s="1"/>
  <c r="V130" i="9"/>
  <c r="AB130" i="9" s="1"/>
  <c r="V116" i="9"/>
  <c r="AB116" i="9" s="1"/>
  <c r="O179" i="5"/>
  <c r="V203" i="5"/>
  <c r="W203" i="5" s="1"/>
  <c r="V209" i="5"/>
  <c r="W20" i="10"/>
  <c r="Q20" i="10" s="1"/>
  <c r="O58" i="9"/>
  <c r="W10" i="10"/>
  <c r="Q10" i="10" s="1"/>
  <c r="W35" i="10"/>
  <c r="W30" i="10"/>
  <c r="X30" i="10" s="1"/>
  <c r="W24" i="10"/>
  <c r="O33" i="9"/>
  <c r="O133" i="9"/>
  <c r="V256" i="9"/>
  <c r="AB256" i="9" s="1"/>
  <c r="O137" i="9"/>
  <c r="V233" i="9"/>
  <c r="AB233" i="9" s="1"/>
  <c r="O74" i="5"/>
  <c r="O75" i="9"/>
  <c r="P10" i="10"/>
  <c r="O194" i="5"/>
  <c r="V185" i="9"/>
  <c r="AB185" i="9" s="1"/>
  <c r="O261" i="5"/>
  <c r="P35" i="10"/>
  <c r="U16" i="8"/>
  <c r="O16" i="8" s="1"/>
  <c r="V216" i="9"/>
  <c r="AB216" i="9" s="1"/>
  <c r="O186" i="9"/>
  <c r="V109" i="9"/>
  <c r="AB109" i="9" s="1"/>
  <c r="O15" i="9"/>
  <c r="V170" i="9"/>
  <c r="AB170" i="9" s="1"/>
  <c r="O320" i="5"/>
  <c r="O150" i="9"/>
  <c r="V58" i="9"/>
  <c r="AB58" i="9" s="1"/>
  <c r="O276" i="9"/>
  <c r="O160" i="9"/>
  <c r="O64" i="9"/>
  <c r="O184" i="9"/>
  <c r="V291" i="5"/>
  <c r="W291" i="5" s="1"/>
  <c r="O201" i="9"/>
  <c r="V64" i="9"/>
  <c r="AB64" i="9" s="1"/>
  <c r="O206" i="5"/>
  <c r="V201" i="9"/>
  <c r="AB201" i="9" s="1"/>
  <c r="V114" i="5"/>
  <c r="P114" i="5" s="1"/>
  <c r="O47" i="5"/>
  <c r="O19" i="9"/>
  <c r="V321" i="5"/>
  <c r="W321" i="5" s="1"/>
  <c r="O44" i="9"/>
  <c r="V285" i="9"/>
  <c r="AB285" i="9" s="1"/>
  <c r="O254" i="9"/>
  <c r="V137" i="9"/>
  <c r="AB137" i="9" s="1"/>
  <c r="V218" i="5"/>
  <c r="W218" i="5" s="1"/>
  <c r="O301" i="9"/>
  <c r="V254" i="9"/>
  <c r="AB254" i="9" s="1"/>
  <c r="O99" i="9"/>
  <c r="V301" i="9"/>
  <c r="AB301" i="9" s="1"/>
  <c r="O170" i="9"/>
  <c r="V143" i="5"/>
  <c r="W143" i="5" s="1"/>
  <c r="O295" i="5"/>
  <c r="O185" i="9"/>
  <c r="V79" i="9"/>
  <c r="AB79" i="9" s="1"/>
  <c r="O216" i="9"/>
  <c r="V145" i="5"/>
  <c r="P145" i="5" s="1"/>
  <c r="O13" i="5"/>
  <c r="U35" i="8"/>
  <c r="V35" i="8" s="1"/>
  <c r="V297" i="9"/>
  <c r="AB297" i="9" s="1"/>
  <c r="O80" i="9"/>
  <c r="V193" i="9"/>
  <c r="AB193" i="9" s="1"/>
  <c r="U31" i="8"/>
  <c r="O31" i="8" s="1"/>
  <c r="O109" i="9"/>
  <c r="V181" i="9"/>
  <c r="AB181" i="9" s="1"/>
  <c r="O110" i="5"/>
  <c r="O132" i="5"/>
  <c r="V313" i="5"/>
  <c r="W313" i="5" s="1"/>
  <c r="V134" i="9"/>
  <c r="AB134" i="9" s="1"/>
  <c r="V135" i="9"/>
  <c r="AB135" i="9" s="1"/>
  <c r="O16" i="9"/>
  <c r="O98" i="5"/>
  <c r="O174" i="9"/>
  <c r="V174" i="9"/>
  <c r="AB174" i="9" s="1"/>
  <c r="O134" i="9"/>
  <c r="O153" i="5"/>
  <c r="O181" i="9"/>
  <c r="V308" i="5"/>
  <c r="W308" i="5" s="1"/>
  <c r="V131" i="5"/>
  <c r="P131" i="5" s="1"/>
  <c r="O193" i="9"/>
  <c r="O300" i="5"/>
  <c r="P18" i="10"/>
  <c r="U28" i="8"/>
  <c r="O28" i="8" s="1"/>
  <c r="O66" i="5"/>
  <c r="V195" i="9"/>
  <c r="AB195" i="9" s="1"/>
  <c r="V123" i="5"/>
  <c r="W123" i="5" s="1"/>
  <c r="V64" i="5"/>
  <c r="W64" i="5" s="1"/>
  <c r="V256" i="5"/>
  <c r="W256" i="5" s="1"/>
  <c r="V225" i="9"/>
  <c r="AB225" i="9" s="1"/>
  <c r="O92" i="9"/>
  <c r="U12" i="8"/>
  <c r="V12" i="8" s="1"/>
  <c r="O148" i="9"/>
  <c r="O69" i="9"/>
  <c r="O151" i="9"/>
  <c r="O30" i="9"/>
  <c r="V155" i="9"/>
  <c r="AB155" i="9" s="1"/>
  <c r="O204" i="5"/>
  <c r="V46" i="5"/>
  <c r="W46" i="5" s="1"/>
  <c r="V303" i="5"/>
  <c r="W303" i="5" s="1"/>
  <c r="O73" i="9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302" i="9"/>
  <c r="O164" i="9"/>
  <c r="O179" i="9"/>
  <c r="O39" i="9"/>
  <c r="O152" i="9"/>
  <c r="O25" i="9"/>
  <c r="V164" i="9"/>
  <c r="AB164" i="9" s="1"/>
  <c r="V17" i="9"/>
  <c r="AB17" i="9" s="1"/>
  <c r="O270" i="5"/>
  <c r="O85" i="9"/>
  <c r="V152" i="9"/>
  <c r="AB152" i="9" s="1"/>
  <c r="V22" i="5"/>
  <c r="P22" i="5" s="1"/>
  <c r="V25" i="9"/>
  <c r="AB25" i="9" s="1"/>
  <c r="V223" i="9"/>
  <c r="AB223" i="9" s="1"/>
  <c r="V151" i="5"/>
  <c r="W151" i="5" s="1"/>
  <c r="V224" i="5"/>
  <c r="W224" i="5" s="1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N29" i="8"/>
  <c r="O272" i="5"/>
  <c r="O135" i="9"/>
  <c r="V229" i="9"/>
  <c r="AB229" i="9" s="1"/>
  <c r="U32" i="8"/>
  <c r="O32" i="8" s="1"/>
  <c r="O79" i="5"/>
  <c r="O177" i="5"/>
  <c r="O185" i="5"/>
  <c r="O26" i="5"/>
  <c r="V33" i="9"/>
  <c r="AB33" i="9" s="1"/>
  <c r="V16" i="9"/>
  <c r="AB16" i="9" s="1"/>
  <c r="V85" i="9"/>
  <c r="AB85" i="9" s="1"/>
  <c r="O156" i="9"/>
  <c r="V302" i="9"/>
  <c r="AB302" i="9" s="1"/>
  <c r="V179" i="9"/>
  <c r="AB179" i="9" s="1"/>
  <c r="V207" i="5"/>
  <c r="W207" i="5" s="1"/>
  <c r="V19" i="9"/>
  <c r="AB19" i="9" s="1"/>
  <c r="V38" i="9"/>
  <c r="AB38" i="9" s="1"/>
  <c r="O211" i="9"/>
  <c r="W25" i="10"/>
  <c r="X25" i="10" s="1"/>
  <c r="V167" i="9"/>
  <c r="AB167" i="9" s="1"/>
  <c r="V120" i="9"/>
  <c r="AB120" i="9" s="1"/>
  <c r="V293" i="9"/>
  <c r="AB293" i="9" s="1"/>
  <c r="O252" i="9"/>
  <c r="N26" i="8"/>
  <c r="V227" i="5"/>
  <c r="W227" i="5" s="1"/>
  <c r="O229" i="5"/>
  <c r="V44" i="9"/>
  <c r="AB44" i="9" s="1"/>
  <c r="O102" i="5"/>
  <c r="V156" i="9"/>
  <c r="AB156" i="9" s="1"/>
  <c r="O56" i="5"/>
  <c r="V143" i="9"/>
  <c r="AB143" i="9" s="1"/>
  <c r="O196" i="9"/>
  <c r="O69" i="5"/>
  <c r="O103" i="5"/>
  <c r="O44" i="5"/>
  <c r="V241" i="9"/>
  <c r="AB241" i="9" s="1"/>
  <c r="U14" i="8"/>
  <c r="V39" i="9"/>
  <c r="AB39" i="9" s="1"/>
  <c r="O120" i="9"/>
  <c r="O143" i="9"/>
  <c r="O78" i="5"/>
  <c r="V211" i="9"/>
  <c r="AB211" i="9" s="1"/>
  <c r="O176" i="9"/>
  <c r="O298" i="9"/>
  <c r="V160" i="5"/>
  <c r="O229" i="9"/>
  <c r="V252" i="9"/>
  <c r="AB252" i="9" s="1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O99" i="5"/>
  <c r="O191" i="9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V57" i="9"/>
  <c r="AB57" i="9" s="1"/>
  <c r="V22" i="9"/>
  <c r="AB22" i="9" s="1"/>
  <c r="O139" i="9"/>
  <c r="O142" i="9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AB30" i="9" s="1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AB12" i="9" s="1"/>
  <c r="O95" i="9"/>
  <c r="V260" i="9"/>
  <c r="AB260" i="9" s="1"/>
  <c r="O266" i="5"/>
  <c r="O282" i="9"/>
  <c r="O223" i="5"/>
  <c r="V137" i="5"/>
  <c r="W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9" i="5"/>
  <c r="W9" i="5" s="1"/>
  <c r="V29" i="9"/>
  <c r="AB29" i="9" s="1"/>
  <c r="U8" i="8"/>
  <c r="V59" i="5"/>
  <c r="O112" i="5"/>
  <c r="O277" i="9"/>
  <c r="V157" i="5"/>
  <c r="V274" i="5"/>
  <c r="V9" i="9"/>
  <c r="AB9" i="9" s="1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145" i="5"/>
  <c r="O287" i="5"/>
  <c r="N22" i="8"/>
  <c r="O225" i="5"/>
  <c r="O196" i="5"/>
  <c r="V70" i="5"/>
  <c r="O115" i="5"/>
  <c r="O72" i="5"/>
  <c r="O201" i="5"/>
  <c r="O28" i="5"/>
  <c r="O205" i="5"/>
  <c r="O277" i="5"/>
  <c r="V39" i="5"/>
  <c r="O182" i="5"/>
  <c r="O257" i="9"/>
  <c r="O162" i="5"/>
  <c r="O267" i="9"/>
  <c r="O302" i="5"/>
  <c r="V70" i="9"/>
  <c r="AB70" i="9" s="1"/>
  <c r="V202" i="9"/>
  <c r="AB202" i="9" s="1"/>
  <c r="V197" i="9"/>
  <c r="AB197" i="9" s="1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O24" i="8" s="1"/>
  <c r="O165" i="5"/>
  <c r="V180" i="9"/>
  <c r="AB180" i="9" s="1"/>
  <c r="P30" i="10"/>
  <c r="V174" i="5"/>
  <c r="W174" i="5" s="1"/>
  <c r="V265" i="9"/>
  <c r="AB265" i="9" s="1"/>
  <c r="V32" i="5"/>
  <c r="O289" i="5"/>
  <c r="O208" i="9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V125" i="9"/>
  <c r="AB125" i="9" s="1"/>
  <c r="V13" i="9"/>
  <c r="AB13" i="9" s="1"/>
  <c r="O251" i="5"/>
  <c r="O186" i="5"/>
  <c r="O230" i="9"/>
  <c r="V237" i="5"/>
  <c r="O51" i="9"/>
  <c r="V26" i="9"/>
  <c r="AB26" i="9" s="1"/>
  <c r="O197" i="9"/>
  <c r="V59" i="9"/>
  <c r="AB59" i="9" s="1"/>
  <c r="V21" i="9"/>
  <c r="AB21" i="9" s="1"/>
  <c r="V96" i="5"/>
  <c r="V89" i="5"/>
  <c r="O18" i="9"/>
  <c r="V117" i="9"/>
  <c r="AB117" i="9" s="1"/>
  <c r="V243" i="9"/>
  <c r="AB243" i="9" s="1"/>
  <c r="V23" i="9"/>
  <c r="AB23" i="9" s="1"/>
  <c r="O29" i="5"/>
  <c r="O258" i="5"/>
  <c r="V199" i="9"/>
  <c r="AB199" i="9" s="1"/>
  <c r="O77" i="9"/>
  <c r="P24" i="10"/>
  <c r="V24" i="5"/>
  <c r="O31" i="9"/>
  <c r="V32" i="9"/>
  <c r="AB32" i="9" s="1"/>
  <c r="O82" i="9"/>
  <c r="V51" i="9"/>
  <c r="AB51" i="9" s="1"/>
  <c r="V84" i="9"/>
  <c r="AB84" i="9" s="1"/>
  <c r="V18" i="9"/>
  <c r="AB18" i="9" s="1"/>
  <c r="V311" i="5"/>
  <c r="V77" i="9"/>
  <c r="AB77" i="9" s="1"/>
  <c r="V31" i="9"/>
  <c r="AB31" i="9" s="1"/>
  <c r="O189" i="5"/>
  <c r="O296" i="9"/>
  <c r="O203" i="9"/>
  <c r="V184" i="9"/>
  <c r="AB184" i="9" s="1"/>
  <c r="V133" i="9"/>
  <c r="AB133" i="9" s="1"/>
  <c r="O175" i="9"/>
  <c r="V212" i="9"/>
  <c r="AB212" i="9" s="1"/>
  <c r="V230" i="9"/>
  <c r="AB230" i="9" s="1"/>
  <c r="V213" i="9"/>
  <c r="AB213" i="9" s="1"/>
  <c r="O260" i="5"/>
  <c r="O65" i="5"/>
  <c r="O86" i="5"/>
  <c r="V11" i="9"/>
  <c r="AB11" i="9" s="1"/>
  <c r="V203" i="9"/>
  <c r="AB203" i="9" s="1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05" i="9"/>
  <c r="V213" i="5"/>
  <c r="O224" i="9"/>
  <c r="O51" i="5"/>
  <c r="O152" i="5"/>
  <c r="O47" i="9"/>
  <c r="V292" i="9"/>
  <c r="AB292" i="9" s="1"/>
  <c r="V21" i="5"/>
  <c r="V82" i="9"/>
  <c r="AB82" i="9" s="1"/>
  <c r="V271" i="9"/>
  <c r="AB271" i="9" s="1"/>
  <c r="O36" i="9"/>
  <c r="O222" i="9"/>
  <c r="V10" i="9"/>
  <c r="AB10" i="9" s="1"/>
  <c r="V276" i="9"/>
  <c r="AB276" i="9" s="1"/>
  <c r="V87" i="5"/>
  <c r="P87" i="5" s="1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O166" i="5"/>
  <c r="O67" i="5"/>
  <c r="O232" i="5"/>
  <c r="V47" i="9"/>
  <c r="AB47" i="9" s="1"/>
  <c r="O37" i="5"/>
  <c r="O122" i="5"/>
  <c r="O129" i="9"/>
  <c r="O98" i="9"/>
  <c r="O154" i="9"/>
  <c r="O252" i="5"/>
  <c r="O83" i="9"/>
  <c r="V36" i="9"/>
  <c r="AB36" i="9" s="1"/>
  <c r="V75" i="9"/>
  <c r="AB75" i="9" s="1"/>
  <c r="V222" i="9"/>
  <c r="AB222" i="9" s="1"/>
  <c r="V259" i="9"/>
  <c r="AB259" i="9" s="1"/>
  <c r="P27" i="10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O218" i="9"/>
  <c r="O87" i="9"/>
  <c r="O300" i="9"/>
  <c r="O30" i="5"/>
  <c r="O117" i="9"/>
  <c r="O86" i="9"/>
  <c r="V87" i="9"/>
  <c r="AB87" i="9" s="1"/>
  <c r="V300" i="9"/>
  <c r="AB300" i="9" s="1"/>
  <c r="O59" i="9"/>
  <c r="O27" i="9"/>
  <c r="O54" i="5"/>
  <c r="O118" i="5"/>
  <c r="V188" i="9"/>
  <c r="AB188" i="9" s="1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AB27" i="9" s="1"/>
  <c r="O233" i="9"/>
  <c r="O256" i="9"/>
  <c r="V149" i="5"/>
  <c r="V145" i="9"/>
  <c r="AB145" i="9" s="1"/>
  <c r="V214" i="9"/>
  <c r="AB214" i="9" s="1"/>
  <c r="O84" i="9"/>
  <c r="O180" i="9"/>
  <c r="O248" i="9"/>
  <c r="O319" i="5"/>
  <c r="P7" i="10"/>
  <c r="U15" i="8"/>
  <c r="V15" i="8" s="1"/>
  <c r="O14" i="9"/>
  <c r="O273" i="9"/>
  <c r="V54" i="9"/>
  <c r="AB54" i="9" s="1"/>
  <c r="O68" i="5"/>
  <c r="O43" i="9"/>
  <c r="O171" i="9"/>
  <c r="O210" i="9"/>
  <c r="O274" i="9"/>
  <c r="V14" i="9"/>
  <c r="AB14" i="9" s="1"/>
  <c r="V66" i="9"/>
  <c r="AB66" i="9" s="1"/>
  <c r="V239" i="9"/>
  <c r="AB239" i="9" s="1"/>
  <c r="V273" i="9"/>
  <c r="AB273" i="9" s="1"/>
  <c r="O271" i="5"/>
  <c r="V43" i="9"/>
  <c r="AB43" i="9" s="1"/>
  <c r="V171" i="9"/>
  <c r="AB171" i="9" s="1"/>
  <c r="V210" i="9"/>
  <c r="AB210" i="9" s="1"/>
  <c r="V274" i="9"/>
  <c r="AB274" i="9" s="1"/>
  <c r="O268" i="9"/>
  <c r="O231" i="9"/>
  <c r="O295" i="9"/>
  <c r="V220" i="5"/>
  <c r="N11" i="8"/>
  <c r="O144" i="5"/>
  <c r="V136" i="9"/>
  <c r="AB136" i="9" s="1"/>
  <c r="V268" i="9"/>
  <c r="AB268" i="9" s="1"/>
  <c r="O127" i="9"/>
  <c r="U36" i="8"/>
  <c r="O10" i="5"/>
  <c r="U34" i="8"/>
  <c r="O34" i="8" s="1"/>
  <c r="O33" i="5"/>
  <c r="O83" i="5"/>
  <c r="V127" i="9"/>
  <c r="AB127" i="9" s="1"/>
  <c r="O32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W121" i="5"/>
  <c r="P121" i="5"/>
  <c r="W78" i="5"/>
  <c r="P78" i="5"/>
  <c r="W302" i="5"/>
  <c r="P302" i="5"/>
  <c r="P107" i="5"/>
  <c r="W193" i="5"/>
  <c r="P193" i="5"/>
  <c r="W179" i="5"/>
  <c r="P179" i="5"/>
  <c r="P279" i="9"/>
  <c r="W68" i="5"/>
  <c r="P68" i="5"/>
  <c r="W197" i="5"/>
  <c r="W8" i="9"/>
  <c r="AC8" i="9" s="1"/>
  <c r="P8" i="9"/>
  <c r="W292" i="5"/>
  <c r="P292" i="5"/>
  <c r="O19" i="8"/>
  <c r="V19" i="8"/>
  <c r="V31" i="8"/>
  <c r="O22" i="8"/>
  <c r="V22" i="8"/>
  <c r="P16" i="5"/>
  <c r="W144" i="5"/>
  <c r="P144" i="5"/>
  <c r="W204" i="9"/>
  <c r="AC204" i="9" s="1"/>
  <c r="P204" i="9"/>
  <c r="X34" i="10"/>
  <c r="Q34" i="10"/>
  <c r="W45" i="5"/>
  <c r="P45" i="5"/>
  <c r="W226" i="5"/>
  <c r="P226" i="5"/>
  <c r="W169" i="9"/>
  <c r="AC169" i="9" s="1"/>
  <c r="P169" i="9"/>
  <c r="W277" i="5"/>
  <c r="P277" i="5"/>
  <c r="W244" i="5"/>
  <c r="P244" i="5"/>
  <c r="O27" i="8"/>
  <c r="V27" i="8"/>
  <c r="W81" i="5"/>
  <c r="P81" i="5"/>
  <c r="W102" i="5"/>
  <c r="P102" i="5"/>
  <c r="P231" i="5"/>
  <c r="W295" i="5"/>
  <c r="P295" i="5"/>
  <c r="W198" i="5"/>
  <c r="P198" i="5"/>
  <c r="W94" i="9"/>
  <c r="AC94" i="9" s="1"/>
  <c r="P94" i="9"/>
  <c r="W51" i="5"/>
  <c r="P51" i="5"/>
  <c r="W115" i="5"/>
  <c r="P115" i="5"/>
  <c r="W8" i="5"/>
  <c r="P8" i="5"/>
  <c r="W72" i="5"/>
  <c r="P72" i="5"/>
  <c r="W201" i="5"/>
  <c r="P201" i="5"/>
  <c r="W265" i="5"/>
  <c r="P265" i="5"/>
  <c r="W296" i="5"/>
  <c r="P296" i="5"/>
  <c r="P301" i="9"/>
  <c r="X26" i="10"/>
  <c r="Q26" i="10"/>
  <c r="W85" i="5"/>
  <c r="P85" i="5"/>
  <c r="W42" i="5"/>
  <c r="P42" i="5"/>
  <c r="W106" i="5"/>
  <c r="P106" i="5"/>
  <c r="W170" i="5"/>
  <c r="P170" i="5"/>
  <c r="W299" i="5"/>
  <c r="P299" i="5"/>
  <c r="W202" i="5"/>
  <c r="P202" i="5"/>
  <c r="W266" i="5"/>
  <c r="P266" i="5"/>
  <c r="W55" i="5"/>
  <c r="P55" i="5"/>
  <c r="W119" i="5"/>
  <c r="P119" i="5"/>
  <c r="W140" i="5"/>
  <c r="W236" i="5"/>
  <c r="P236" i="5"/>
  <c r="W300" i="5"/>
  <c r="P300" i="5"/>
  <c r="W30" i="5"/>
  <c r="P30" i="5"/>
  <c r="O11" i="8"/>
  <c r="V11" i="8"/>
  <c r="W209" i="5"/>
  <c r="P209" i="5"/>
  <c r="W20" i="9"/>
  <c r="AC20" i="9" s="1"/>
  <c r="P304" i="5"/>
  <c r="P119" i="9"/>
  <c r="W66" i="5"/>
  <c r="P66" i="5"/>
  <c r="W195" i="5"/>
  <c r="P195" i="5"/>
  <c r="W17" i="5"/>
  <c r="P17" i="5"/>
  <c r="W38" i="5"/>
  <c r="P38" i="5"/>
  <c r="O29" i="8"/>
  <c r="W94" i="5"/>
  <c r="P94" i="5"/>
  <c r="W270" i="5"/>
  <c r="P270" i="5"/>
  <c r="P85" i="9"/>
  <c r="W139" i="5"/>
  <c r="P139" i="5"/>
  <c r="W225" i="5"/>
  <c r="P225" i="5"/>
  <c r="W320" i="5"/>
  <c r="P320" i="5"/>
  <c r="W61" i="5"/>
  <c r="P61" i="5"/>
  <c r="W146" i="5"/>
  <c r="P146" i="5"/>
  <c r="P275" i="5"/>
  <c r="W79" i="5"/>
  <c r="P79" i="5"/>
  <c r="W293" i="5"/>
  <c r="P293" i="5"/>
  <c r="W260" i="5"/>
  <c r="P260" i="5"/>
  <c r="W33" i="5"/>
  <c r="P33" i="5"/>
  <c r="W161" i="5"/>
  <c r="P161" i="5"/>
  <c r="W54" i="5"/>
  <c r="P54" i="5"/>
  <c r="W118" i="5"/>
  <c r="P118" i="5"/>
  <c r="W183" i="5"/>
  <c r="P183" i="5"/>
  <c r="P214" i="5"/>
  <c r="W278" i="5"/>
  <c r="P178" i="9"/>
  <c r="W67" i="5"/>
  <c r="P67" i="5"/>
  <c r="W152" i="5"/>
  <c r="P152" i="5"/>
  <c r="W184" i="5"/>
  <c r="P184" i="5"/>
  <c r="W312" i="5"/>
  <c r="P312" i="5"/>
  <c r="W37" i="5"/>
  <c r="P37" i="5"/>
  <c r="W165" i="5"/>
  <c r="P165" i="5"/>
  <c r="W122" i="5"/>
  <c r="P122" i="5"/>
  <c r="W251" i="5"/>
  <c r="P251" i="5"/>
  <c r="W315" i="5"/>
  <c r="P315" i="5"/>
  <c r="W282" i="5"/>
  <c r="P282" i="5"/>
  <c r="Q12" i="10"/>
  <c r="X12" i="10"/>
  <c r="W135" i="5"/>
  <c r="P135" i="5"/>
  <c r="W92" i="5"/>
  <c r="P92" i="5"/>
  <c r="W156" i="5"/>
  <c r="P156" i="5"/>
  <c r="P221" i="5"/>
  <c r="W285" i="5"/>
  <c r="P285" i="5"/>
  <c r="W252" i="5"/>
  <c r="P252" i="5"/>
  <c r="W257" i="9"/>
  <c r="AC257" i="9" s="1"/>
  <c r="P170" i="9"/>
  <c r="W73" i="5"/>
  <c r="P73" i="5"/>
  <c r="W287" i="5"/>
  <c r="P287" i="5"/>
  <c r="P25" i="5"/>
  <c r="W110" i="5"/>
  <c r="P110" i="5"/>
  <c r="W239" i="5"/>
  <c r="W206" i="5"/>
  <c r="P206" i="5"/>
  <c r="W75" i="5"/>
  <c r="P75" i="5"/>
  <c r="W289" i="5"/>
  <c r="P289" i="5"/>
  <c r="X27" i="10"/>
  <c r="W125" i="5"/>
  <c r="P125" i="5"/>
  <c r="W211" i="5"/>
  <c r="P211" i="5"/>
  <c r="W178" i="5"/>
  <c r="P178" i="5"/>
  <c r="W306" i="5"/>
  <c r="P306" i="5"/>
  <c r="P15" i="5"/>
  <c r="W100" i="5"/>
  <c r="P100" i="5"/>
  <c r="W229" i="5"/>
  <c r="P229" i="5"/>
  <c r="W196" i="5"/>
  <c r="P196" i="5"/>
  <c r="W247" i="5"/>
  <c r="P247" i="5"/>
  <c r="O18" i="8"/>
  <c r="V18" i="8"/>
  <c r="V21" i="8"/>
  <c r="W254" i="5"/>
  <c r="P254" i="5"/>
  <c r="W41" i="5"/>
  <c r="P41" i="5"/>
  <c r="W62" i="5"/>
  <c r="P62" i="5"/>
  <c r="W319" i="5"/>
  <c r="P319" i="5"/>
  <c r="W286" i="5"/>
  <c r="P286" i="5"/>
  <c r="Q16" i="10"/>
  <c r="O26" i="8"/>
  <c r="V26" i="8"/>
  <c r="W162" i="5"/>
  <c r="P162" i="5"/>
  <c r="W258" i="5"/>
  <c r="W24" i="9"/>
  <c r="AC24" i="9" s="1"/>
  <c r="P24" i="9"/>
  <c r="X29" i="10"/>
  <c r="Q29" i="10"/>
  <c r="W309" i="5"/>
  <c r="W263" i="5"/>
  <c r="P263" i="5"/>
  <c r="X24" i="10"/>
  <c r="Q24" i="10"/>
  <c r="W233" i="5"/>
  <c r="P233" i="5"/>
  <c r="W297" i="5"/>
  <c r="P297" i="5"/>
  <c r="W264" i="5"/>
  <c r="P264" i="5"/>
  <c r="W205" i="9"/>
  <c r="AC205" i="9" s="1"/>
  <c r="P205" i="9"/>
  <c r="X35" i="10"/>
  <c r="Q35" i="10"/>
  <c r="W117" i="5"/>
  <c r="P117" i="5"/>
  <c r="W10" i="5"/>
  <c r="P10" i="5"/>
  <c r="W74" i="5"/>
  <c r="P74" i="5"/>
  <c r="P267" i="5"/>
  <c r="W234" i="5"/>
  <c r="P234" i="5"/>
  <c r="W298" i="5"/>
  <c r="P298" i="5"/>
  <c r="P49" i="9"/>
  <c r="W303" i="9"/>
  <c r="AC303" i="9" s="1"/>
  <c r="P303" i="9"/>
  <c r="W23" i="5"/>
  <c r="P23" i="5"/>
  <c r="W108" i="5"/>
  <c r="P108" i="5"/>
  <c r="W172" i="5"/>
  <c r="P172" i="5"/>
  <c r="P301" i="5"/>
  <c r="W204" i="5"/>
  <c r="P204" i="5"/>
  <c r="W169" i="5"/>
  <c r="P169" i="5"/>
  <c r="W126" i="5"/>
  <c r="P126" i="5"/>
  <c r="W255" i="5"/>
  <c r="P255" i="5"/>
  <c r="W222" i="5"/>
  <c r="P222" i="5"/>
  <c r="W37" i="9"/>
  <c r="AC37" i="9" s="1"/>
  <c r="W165" i="9"/>
  <c r="AC165" i="9" s="1"/>
  <c r="P165" i="9"/>
  <c r="W155" i="5"/>
  <c r="P155" i="5"/>
  <c r="W208" i="5"/>
  <c r="P208" i="5"/>
  <c r="W7" i="5"/>
  <c r="X7" i="5" s="1"/>
  <c r="P7" i="5"/>
  <c r="W13" i="5"/>
  <c r="P13" i="5"/>
  <c r="W141" i="5"/>
  <c r="P141" i="5"/>
  <c r="W98" i="5"/>
  <c r="P98" i="5"/>
  <c r="W194" i="5"/>
  <c r="P194" i="5"/>
  <c r="W159" i="5"/>
  <c r="P159" i="5"/>
  <c r="W116" i="5"/>
  <c r="P116" i="5"/>
  <c r="W245" i="5"/>
  <c r="P245" i="5"/>
  <c r="W212" i="5"/>
  <c r="P212" i="5"/>
  <c r="V33" i="8"/>
  <c r="O33" i="8"/>
  <c r="W153" i="5"/>
  <c r="P153" i="5"/>
  <c r="W171" i="5"/>
  <c r="P171" i="5"/>
  <c r="X18" i="10"/>
  <c r="Q18" i="10"/>
  <c r="W29" i="5"/>
  <c r="P29" i="5"/>
  <c r="P42" i="9"/>
  <c r="W47" i="5"/>
  <c r="P47" i="5"/>
  <c r="W132" i="5"/>
  <c r="P132" i="5"/>
  <c r="W261" i="5"/>
  <c r="P261" i="5"/>
  <c r="W107" i="9"/>
  <c r="AC107" i="9" s="1"/>
  <c r="P107" i="9"/>
  <c r="W60" i="9"/>
  <c r="AC60" i="9" s="1"/>
  <c r="P60" i="9"/>
  <c r="X22" i="10"/>
  <c r="W65" i="5"/>
  <c r="P65" i="5"/>
  <c r="W86" i="5"/>
  <c r="P86" i="5"/>
  <c r="W150" i="5"/>
  <c r="P150" i="5"/>
  <c r="W99" i="5"/>
  <c r="W56" i="5"/>
  <c r="P56" i="5"/>
  <c r="W185" i="5"/>
  <c r="P185" i="5"/>
  <c r="W216" i="5"/>
  <c r="P216" i="5"/>
  <c r="P280" i="5"/>
  <c r="W112" i="9"/>
  <c r="AC112" i="9" s="1"/>
  <c r="P112" i="9"/>
  <c r="W69" i="5"/>
  <c r="P69" i="5"/>
  <c r="W26" i="5"/>
  <c r="P26" i="5"/>
  <c r="W154" i="5"/>
  <c r="P154" i="5"/>
  <c r="W314" i="5"/>
  <c r="P314" i="5"/>
  <c r="W103" i="5"/>
  <c r="P103" i="5"/>
  <c r="W167" i="5"/>
  <c r="P167" i="5"/>
  <c r="W60" i="5"/>
  <c r="P60" i="5"/>
  <c r="W189" i="5"/>
  <c r="P189" i="5"/>
  <c r="W317" i="5"/>
  <c r="P317" i="5"/>
  <c r="P19" i="5" l="1"/>
  <c r="W19" i="5"/>
  <c r="W130" i="5"/>
  <c r="P130" i="5"/>
  <c r="P164" i="5"/>
  <c r="P111" i="5"/>
  <c r="W33" i="10"/>
  <c r="P181" i="5"/>
  <c r="P27" i="5"/>
  <c r="Q28" i="10"/>
  <c r="P235" i="5"/>
  <c r="O110" i="9"/>
  <c r="O125" i="9"/>
  <c r="V100" i="9"/>
  <c r="AB100" i="9" s="1"/>
  <c r="V45" i="9"/>
  <c r="AB45" i="9" s="1"/>
  <c r="O41" i="9"/>
  <c r="V241" i="5"/>
  <c r="W241" i="5" s="1"/>
  <c r="W109" i="5"/>
  <c r="P205" i="5"/>
  <c r="V290" i="9"/>
  <c r="AB290" i="9" s="1"/>
  <c r="V110" i="9"/>
  <c r="AB110" i="9" s="1"/>
  <c r="O290" i="9"/>
  <c r="O128" i="9"/>
  <c r="V97" i="5"/>
  <c r="W97" i="5" s="1"/>
  <c r="X97" i="5" s="1"/>
  <c r="O65" i="9"/>
  <c r="O126" i="9"/>
  <c r="P186" i="5"/>
  <c r="P228" i="5"/>
  <c r="P146" i="9"/>
  <c r="P138" i="5"/>
  <c r="P294" i="5"/>
  <c r="P272" i="5"/>
  <c r="P188" i="5"/>
  <c r="P88" i="5"/>
  <c r="Q11" i="10"/>
  <c r="O109" i="5"/>
  <c r="V126" i="9"/>
  <c r="AB126" i="9" s="1"/>
  <c r="O310" i="5"/>
  <c r="O88" i="5"/>
  <c r="V168" i="9"/>
  <c r="AB168" i="9" s="1"/>
  <c r="U20" i="8"/>
  <c r="V20" i="8" s="1"/>
  <c r="U23" i="8"/>
  <c r="O23" i="8" s="1"/>
  <c r="O221" i="5"/>
  <c r="O280" i="9"/>
  <c r="O91" i="5"/>
  <c r="O192" i="5"/>
  <c r="O181" i="5"/>
  <c r="P185" i="9"/>
  <c r="P284" i="5"/>
  <c r="P283" i="5"/>
  <c r="P112" i="5"/>
  <c r="P44" i="5"/>
  <c r="P147" i="5"/>
  <c r="P91" i="5"/>
  <c r="W185" i="9"/>
  <c r="AC185" i="9" s="1"/>
  <c r="P192" i="5"/>
  <c r="W127" i="5"/>
  <c r="P12" i="5"/>
  <c r="O138" i="5"/>
  <c r="O130" i="5"/>
  <c r="O45" i="9"/>
  <c r="V74" i="9"/>
  <c r="AB74" i="9" s="1"/>
  <c r="O210" i="5"/>
  <c r="W14" i="10"/>
  <c r="V43" i="5"/>
  <c r="P20" i="9"/>
  <c r="P28" i="10"/>
  <c r="O239" i="5"/>
  <c r="P232" i="5"/>
  <c r="W177" i="5"/>
  <c r="W190" i="5"/>
  <c r="W279" i="5"/>
  <c r="X279" i="5" s="1"/>
  <c r="P233" i="9"/>
  <c r="P177" i="9"/>
  <c r="P166" i="5"/>
  <c r="O20" i="8"/>
  <c r="V121" i="9"/>
  <c r="AB121" i="9" s="1"/>
  <c r="O243" i="5"/>
  <c r="P31" i="10"/>
  <c r="O290" i="5"/>
  <c r="W233" i="9"/>
  <c r="AC233" i="9" s="1"/>
  <c r="W177" i="9"/>
  <c r="AC177" i="9" s="1"/>
  <c r="V16" i="8"/>
  <c r="P16" i="8" s="1"/>
  <c r="V261" i="9"/>
  <c r="AB261" i="9" s="1"/>
  <c r="P40" i="5"/>
  <c r="V240" i="9"/>
  <c r="AB240" i="9" s="1"/>
  <c r="O322" i="5"/>
  <c r="W28" i="5"/>
  <c r="X28" i="5" s="1"/>
  <c r="P28" i="5"/>
  <c r="O217" i="9"/>
  <c r="W279" i="9"/>
  <c r="AC279" i="9" s="1"/>
  <c r="V183" i="9"/>
  <c r="AB183" i="9" s="1"/>
  <c r="O173" i="5"/>
  <c r="O209" i="9"/>
  <c r="O54" i="9"/>
  <c r="V63" i="9"/>
  <c r="AB63" i="9" s="1"/>
  <c r="V123" i="9"/>
  <c r="AB123" i="9" s="1"/>
  <c r="V238" i="9"/>
  <c r="AB238" i="9" s="1"/>
  <c r="V172" i="9"/>
  <c r="AB172" i="9" s="1"/>
  <c r="V190" i="9"/>
  <c r="AB190" i="9" s="1"/>
  <c r="V287" i="9"/>
  <c r="O61" i="9"/>
  <c r="O156" i="5"/>
  <c r="P291" i="9"/>
  <c r="O227" i="9"/>
  <c r="O253" i="5"/>
  <c r="O123" i="9"/>
  <c r="P83" i="5"/>
  <c r="O238" i="9"/>
  <c r="O297" i="9"/>
  <c r="V249" i="9"/>
  <c r="AB249" i="9" s="1"/>
  <c r="O128" i="5"/>
  <c r="U17" i="8"/>
  <c r="V17" i="8" s="1"/>
  <c r="O287" i="9"/>
  <c r="P262" i="9"/>
  <c r="W52" i="5"/>
  <c r="X52" i="5" s="1"/>
  <c r="P248" i="5"/>
  <c r="O15" i="5"/>
  <c r="P173" i="5"/>
  <c r="O211" i="5"/>
  <c r="O66" i="9"/>
  <c r="V99" i="9"/>
  <c r="AB99" i="9" s="1"/>
  <c r="V131" i="9"/>
  <c r="AB131" i="9" s="1"/>
  <c r="V84" i="5"/>
  <c r="W84" i="5" s="1"/>
  <c r="X84" i="5" s="1"/>
  <c r="O269" i="9"/>
  <c r="V48" i="5"/>
  <c r="P48" i="5" s="1"/>
  <c r="W49" i="9"/>
  <c r="AC49" i="9" s="1"/>
  <c r="V10" i="8"/>
  <c r="W10" i="8" s="1"/>
  <c r="P58" i="5"/>
  <c r="V55" i="9"/>
  <c r="AB55" i="9" s="1"/>
  <c r="O253" i="9"/>
  <c r="U7" i="8"/>
  <c r="O7" i="8" s="1"/>
  <c r="W262" i="9"/>
  <c r="AC262" i="9" s="1"/>
  <c r="W72" i="9"/>
  <c r="AC72" i="9" s="1"/>
  <c r="P148" i="5"/>
  <c r="P79" i="9"/>
  <c r="P104" i="5"/>
  <c r="W216" i="9"/>
  <c r="AC216" i="9" s="1"/>
  <c r="W50" i="5"/>
  <c r="X50" i="5" s="1"/>
  <c r="O55" i="9"/>
  <c r="O62" i="5"/>
  <c r="O248" i="5"/>
  <c r="V220" i="9"/>
  <c r="AB220" i="9" s="1"/>
  <c r="O275" i="9"/>
  <c r="V269" i="9"/>
  <c r="O10" i="9"/>
  <c r="W8" i="10"/>
  <c r="X8" i="10" s="1"/>
  <c r="R8" i="10" s="1"/>
  <c r="O148" i="5"/>
  <c r="W291" i="9"/>
  <c r="AC291" i="9" s="1"/>
  <c r="P128" i="5"/>
  <c r="O263" i="9"/>
  <c r="W79" i="9"/>
  <c r="AC79" i="9" s="1"/>
  <c r="V28" i="8"/>
  <c r="P257" i="9"/>
  <c r="V35" i="9"/>
  <c r="AB35" i="9" s="1"/>
  <c r="O267" i="5"/>
  <c r="O56" i="9"/>
  <c r="O58" i="5"/>
  <c r="O187" i="5"/>
  <c r="W17" i="10"/>
  <c r="X17" i="10" s="1"/>
  <c r="Y17" i="10" s="1"/>
  <c r="V246" i="5"/>
  <c r="W246" i="5" s="1"/>
  <c r="V56" i="9"/>
  <c r="AB56" i="9" s="1"/>
  <c r="V89" i="9"/>
  <c r="AB89" i="9" s="1"/>
  <c r="V296" i="9"/>
  <c r="AB296" i="9" s="1"/>
  <c r="V299" i="9"/>
  <c r="AB299" i="9" s="1"/>
  <c r="O52" i="5"/>
  <c r="O79" i="9"/>
  <c r="O220" i="9"/>
  <c r="P310" i="5"/>
  <c r="W310" i="5"/>
  <c r="O102" i="9"/>
  <c r="P31" i="5"/>
  <c r="P191" i="5"/>
  <c r="V295" i="9"/>
  <c r="AB295" i="9" s="1"/>
  <c r="O176" i="5"/>
  <c r="O62" i="9"/>
  <c r="V103" i="9"/>
  <c r="AB103" i="9" s="1"/>
  <c r="O49" i="5"/>
  <c r="X10" i="10"/>
  <c r="Y10" i="10" s="1"/>
  <c r="W243" i="5"/>
  <c r="X243" i="5" s="1"/>
  <c r="W322" i="5"/>
  <c r="X19" i="10"/>
  <c r="Y19" i="10" s="1"/>
  <c r="W36" i="5"/>
  <c r="X36" i="5" s="1"/>
  <c r="W210" i="5"/>
  <c r="X210" i="5" s="1"/>
  <c r="O121" i="9"/>
  <c r="O127" i="5"/>
  <c r="O175" i="5"/>
  <c r="O298" i="5"/>
  <c r="O90" i="9"/>
  <c r="P22" i="10"/>
  <c r="V268" i="5"/>
  <c r="W268" i="5" s="1"/>
  <c r="X268" i="5" s="1"/>
  <c r="V166" i="9"/>
  <c r="AB166" i="9" s="1"/>
  <c r="V65" i="9"/>
  <c r="AB65" i="9" s="1"/>
  <c r="V232" i="9"/>
  <c r="O231" i="5"/>
  <c r="V157" i="9"/>
  <c r="P157" i="9" s="1"/>
  <c r="O168" i="9"/>
  <c r="V138" i="9"/>
  <c r="AB138" i="9" s="1"/>
  <c r="O138" i="9"/>
  <c r="W178" i="9"/>
  <c r="AC178" i="9" s="1"/>
  <c r="P240" i="5"/>
  <c r="V278" i="9"/>
  <c r="AB278" i="9" s="1"/>
  <c r="V266" i="9"/>
  <c r="AB266" i="9" s="1"/>
  <c r="O93" i="5"/>
  <c r="O240" i="9"/>
  <c r="X36" i="10"/>
  <c r="W146" i="9"/>
  <c r="AC146" i="9" s="1"/>
  <c r="P271" i="5"/>
  <c r="P49" i="5"/>
  <c r="P250" i="9"/>
  <c r="P176" i="5"/>
  <c r="P80" i="9"/>
  <c r="W323" i="5"/>
  <c r="P115" i="9"/>
  <c r="O240" i="5"/>
  <c r="O323" i="5"/>
  <c r="O40" i="5"/>
  <c r="V101" i="9"/>
  <c r="AB101" i="9" s="1"/>
  <c r="O124" i="9"/>
  <c r="O168" i="5"/>
  <c r="O101" i="9"/>
  <c r="V28" i="9"/>
  <c r="AB28" i="9" s="1"/>
  <c r="O28" i="9"/>
  <c r="V7" i="9"/>
  <c r="AB7" i="9" s="1"/>
  <c r="W23" i="10"/>
  <c r="X23" i="10" s="1"/>
  <c r="O80" i="5"/>
  <c r="O215" i="9"/>
  <c r="U30" i="8"/>
  <c r="O30" i="8" s="1"/>
  <c r="O149" i="9"/>
  <c r="O301" i="5"/>
  <c r="V128" i="9"/>
  <c r="AB128" i="9" s="1"/>
  <c r="V215" i="9"/>
  <c r="O157" i="9"/>
  <c r="O266" i="9"/>
  <c r="O53" i="9"/>
  <c r="O88" i="9"/>
  <c r="O114" i="9"/>
  <c r="V149" i="9"/>
  <c r="AB149" i="9" s="1"/>
  <c r="V88" i="9"/>
  <c r="AB88" i="9" s="1"/>
  <c r="V262" i="5"/>
  <c r="O31" i="5"/>
  <c r="P251" i="9"/>
  <c r="W250" i="9"/>
  <c r="AC250" i="9" s="1"/>
  <c r="W80" i="9"/>
  <c r="AC80" i="9" s="1"/>
  <c r="W115" i="9"/>
  <c r="AC115" i="9" s="1"/>
  <c r="P273" i="5"/>
  <c r="P93" i="5"/>
  <c r="V90" i="9"/>
  <c r="AB90" i="9" s="1"/>
  <c r="O286" i="5"/>
  <c r="V62" i="9"/>
  <c r="AB62" i="9" s="1"/>
  <c r="O100" i="9"/>
  <c r="V280" i="9"/>
  <c r="AB280" i="9" s="1"/>
  <c r="P36" i="10"/>
  <c r="W21" i="10"/>
  <c r="X21" i="10" s="1"/>
  <c r="R21" i="10" s="1"/>
  <c r="V53" i="9"/>
  <c r="AB53" i="9" s="1"/>
  <c r="W9" i="10"/>
  <c r="Q9" i="10" s="1"/>
  <c r="O180" i="5"/>
  <c r="V141" i="9"/>
  <c r="AB141" i="9" s="1"/>
  <c r="O182" i="9"/>
  <c r="V114" i="9"/>
  <c r="AB114" i="9" s="1"/>
  <c r="O272" i="9"/>
  <c r="O106" i="9"/>
  <c r="N21" i="8"/>
  <c r="W251" i="9"/>
  <c r="AC251" i="9" s="1"/>
  <c r="P76" i="5"/>
  <c r="O103" i="9"/>
  <c r="O285" i="9"/>
  <c r="V182" i="9"/>
  <c r="AB182" i="9" s="1"/>
  <c r="V160" i="9"/>
  <c r="AB160" i="9" s="1"/>
  <c r="V230" i="5"/>
  <c r="P230" i="5" s="1"/>
  <c r="P168" i="5"/>
  <c r="P80" i="5"/>
  <c r="P206" i="9"/>
  <c r="P175" i="5"/>
  <c r="W42" i="9"/>
  <c r="AC42" i="9" s="1"/>
  <c r="P203" i="5"/>
  <c r="W187" i="5"/>
  <c r="P180" i="5"/>
  <c r="W119" i="9"/>
  <c r="AC119" i="9" s="1"/>
  <c r="P288" i="5"/>
  <c r="O36" i="5"/>
  <c r="V231" i="9"/>
  <c r="AB231" i="9" s="1"/>
  <c r="V124" i="9"/>
  <c r="AB124" i="9" s="1"/>
  <c r="O228" i="5"/>
  <c r="O191" i="5"/>
  <c r="O294" i="5"/>
  <c r="P19" i="10"/>
  <c r="O288" i="5"/>
  <c r="V102" i="9"/>
  <c r="AB102" i="9" s="1"/>
  <c r="O280" i="5"/>
  <c r="O164" i="5"/>
  <c r="O25" i="5"/>
  <c r="O74" i="9"/>
  <c r="O232" i="9"/>
  <c r="O279" i="5"/>
  <c r="O91" i="9"/>
  <c r="O161" i="9"/>
  <c r="V82" i="5"/>
  <c r="V272" i="9"/>
  <c r="AA158" i="9"/>
  <c r="V158" i="9" s="1"/>
  <c r="O158" i="9"/>
  <c r="P256" i="5"/>
  <c r="O7" i="9"/>
  <c r="P11" i="10"/>
  <c r="V113" i="9"/>
  <c r="AB113" i="9" s="1"/>
  <c r="O113" i="9"/>
  <c r="P16" i="10"/>
  <c r="O76" i="5"/>
  <c r="O278" i="9"/>
  <c r="O261" i="9"/>
  <c r="O131" i="9"/>
  <c r="V41" i="9"/>
  <c r="O141" i="9"/>
  <c r="V161" i="9"/>
  <c r="AB161" i="9" s="1"/>
  <c r="V91" i="9"/>
  <c r="AB91" i="9" s="1"/>
  <c r="O111" i="5"/>
  <c r="V106" i="9"/>
  <c r="P74" i="9"/>
  <c r="O257" i="5"/>
  <c r="O78" i="9"/>
  <c r="O258" i="9"/>
  <c r="P116" i="9"/>
  <c r="P250" i="5"/>
  <c r="P246" i="5"/>
  <c r="P160" i="9"/>
  <c r="Q7" i="10"/>
  <c r="W58" i="9"/>
  <c r="AC58" i="9" s="1"/>
  <c r="V237" i="9"/>
  <c r="AB237" i="9" s="1"/>
  <c r="O237" i="9"/>
  <c r="O198" i="9"/>
  <c r="V286" i="9"/>
  <c r="AB286" i="9" s="1"/>
  <c r="O304" i="9"/>
  <c r="O194" i="9"/>
  <c r="O172" i="9"/>
  <c r="O281" i="5"/>
  <c r="O140" i="9"/>
  <c r="O161" i="5"/>
  <c r="V129" i="5"/>
  <c r="V269" i="5"/>
  <c r="P269" i="5" s="1"/>
  <c r="U25" i="8"/>
  <c r="O89" i="9"/>
  <c r="V199" i="5"/>
  <c r="O199" i="5"/>
  <c r="W116" i="9"/>
  <c r="AC116" i="9" s="1"/>
  <c r="P182" i="5"/>
  <c r="P118" i="9"/>
  <c r="W160" i="9"/>
  <c r="AC160" i="9" s="1"/>
  <c r="P290" i="5"/>
  <c r="P307" i="5"/>
  <c r="O214" i="5"/>
  <c r="O136" i="9"/>
  <c r="O239" i="9"/>
  <c r="V217" i="9"/>
  <c r="AB217" i="9" s="1"/>
  <c r="V304" i="9"/>
  <c r="AB304" i="9" s="1"/>
  <c r="V78" i="9"/>
  <c r="AB78" i="9" s="1"/>
  <c r="O190" i="9"/>
  <c r="V242" i="5"/>
  <c r="W242" i="5" s="1"/>
  <c r="O288" i="9"/>
  <c r="V124" i="5"/>
  <c r="P124" i="5" s="1"/>
  <c r="V200" i="9"/>
  <c r="AB200" i="9" s="1"/>
  <c r="O246" i="9"/>
  <c r="O249" i="9"/>
  <c r="V209" i="9"/>
  <c r="AB209" i="9" s="1"/>
  <c r="V270" i="9"/>
  <c r="AB270" i="9" s="1"/>
  <c r="AA93" i="9"/>
  <c r="V93" i="9" s="1"/>
  <c r="O93" i="9"/>
  <c r="U9" i="8"/>
  <c r="V9" i="8" s="1"/>
  <c r="P257" i="5"/>
  <c r="P281" i="9"/>
  <c r="O183" i="9"/>
  <c r="V227" i="9"/>
  <c r="AB227" i="9" s="1"/>
  <c r="V48" i="9"/>
  <c r="AB48" i="9" s="1"/>
  <c r="V217" i="5"/>
  <c r="W217" i="5" s="1"/>
  <c r="O238" i="5"/>
  <c r="O197" i="5"/>
  <c r="O101" i="5"/>
  <c r="O96" i="9"/>
  <c r="V34" i="5"/>
  <c r="P34" i="5" s="1"/>
  <c r="V61" i="9"/>
  <c r="AB61" i="9" s="1"/>
  <c r="O247" i="9"/>
  <c r="V259" i="5"/>
  <c r="V113" i="5"/>
  <c r="V228" i="9"/>
  <c r="AB228" i="9" s="1"/>
  <c r="V244" i="9"/>
  <c r="V258" i="9"/>
  <c r="P134" i="9"/>
  <c r="P238" i="5"/>
  <c r="W281" i="9"/>
  <c r="AC281" i="9" s="1"/>
  <c r="P101" i="5"/>
  <c r="P281" i="5"/>
  <c r="O50" i="5"/>
  <c r="O48" i="9"/>
  <c r="O286" i="9"/>
  <c r="V234" i="9"/>
  <c r="AB234" i="9" s="1"/>
  <c r="O63" i="9"/>
  <c r="V246" i="9"/>
  <c r="AB246" i="9" s="1"/>
  <c r="V140" i="9"/>
  <c r="AB140" i="9" s="1"/>
  <c r="V288" i="9"/>
  <c r="AB288" i="9" s="1"/>
  <c r="O270" i="9"/>
  <c r="V95" i="5"/>
  <c r="O200" i="9"/>
  <c r="W118" i="9"/>
  <c r="AC118" i="9" s="1"/>
  <c r="P130" i="9"/>
  <c r="P276" i="5"/>
  <c r="O105" i="5"/>
  <c r="O52" i="9"/>
  <c r="V194" i="9"/>
  <c r="AB194" i="9" s="1"/>
  <c r="V200" i="5"/>
  <c r="P200" i="5" s="1"/>
  <c r="V221" i="9"/>
  <c r="AB221" i="9" s="1"/>
  <c r="O221" i="9"/>
  <c r="O234" i="9"/>
  <c r="O228" i="9"/>
  <c r="V247" i="9"/>
  <c r="AA242" i="9"/>
  <c r="V242" i="9" s="1"/>
  <c r="O242" i="9"/>
  <c r="W114" i="5"/>
  <c r="X114" i="5" s="1"/>
  <c r="P37" i="9"/>
  <c r="W130" i="9"/>
  <c r="AC130" i="9" s="1"/>
  <c r="P72" i="9"/>
  <c r="O13" i="9"/>
  <c r="V52" i="9"/>
  <c r="AB52" i="9" s="1"/>
  <c r="O35" i="9"/>
  <c r="V198" i="9"/>
  <c r="AB198" i="9" s="1"/>
  <c r="V263" i="9"/>
  <c r="AB263" i="9" s="1"/>
  <c r="O16" i="5"/>
  <c r="O250" i="5"/>
  <c r="V76" i="9"/>
  <c r="P76" i="9" s="1"/>
  <c r="O76" i="9"/>
  <c r="O276" i="5"/>
  <c r="V96" i="9"/>
  <c r="AB96" i="9" s="1"/>
  <c r="O309" i="5"/>
  <c r="W13" i="10"/>
  <c r="P13" i="10"/>
  <c r="V63" i="5"/>
  <c r="O63" i="5"/>
  <c r="X20" i="10"/>
  <c r="AA219" i="9"/>
  <c r="V219" i="9" s="1"/>
  <c r="O219" i="9"/>
  <c r="P291" i="5"/>
  <c r="P245" i="9"/>
  <c r="AA153" i="9"/>
  <c r="V153" i="9" s="1"/>
  <c r="O153" i="9"/>
  <c r="Q30" i="10"/>
  <c r="P226" i="9"/>
  <c r="W245" i="9"/>
  <c r="AC245" i="9" s="1"/>
  <c r="W226" i="9"/>
  <c r="AC226" i="9" s="1"/>
  <c r="W48" i="5"/>
  <c r="Q48" i="5" s="1"/>
  <c r="AA189" i="9"/>
  <c r="V189" i="9" s="1"/>
  <c r="O189" i="9"/>
  <c r="P216" i="9"/>
  <c r="W56" i="9"/>
  <c r="AC56" i="9" s="1"/>
  <c r="W73" i="9"/>
  <c r="AC73" i="9" s="1"/>
  <c r="P84" i="9"/>
  <c r="Q21" i="10"/>
  <c r="P102" i="9"/>
  <c r="W102" i="9"/>
  <c r="AC102" i="9" s="1"/>
  <c r="W228" i="9"/>
  <c r="AC228" i="9" s="1"/>
  <c r="P58" i="9"/>
  <c r="W256" i="9"/>
  <c r="AC256" i="9" s="1"/>
  <c r="P256" i="9"/>
  <c r="W168" i="9"/>
  <c r="AC168" i="9" s="1"/>
  <c r="P269" i="9"/>
  <c r="W261" i="9"/>
  <c r="AC261" i="9" s="1"/>
  <c r="W145" i="5"/>
  <c r="X145" i="5" s="1"/>
  <c r="P19" i="9"/>
  <c r="P254" i="9"/>
  <c r="P109" i="9"/>
  <c r="W254" i="9"/>
  <c r="AC254" i="9" s="1"/>
  <c r="W109" i="9"/>
  <c r="AC109" i="9" s="1"/>
  <c r="P218" i="5"/>
  <c r="P56" i="9"/>
  <c r="O15" i="8"/>
  <c r="O35" i="8"/>
  <c r="P285" i="9"/>
  <c r="P313" i="5"/>
  <c r="P241" i="5"/>
  <c r="P240" i="9"/>
  <c r="P201" i="9"/>
  <c r="W240" i="9"/>
  <c r="AC240" i="9" s="1"/>
  <c r="W201" i="9"/>
  <c r="AC201" i="9" s="1"/>
  <c r="W285" i="9"/>
  <c r="AC285" i="9" s="1"/>
  <c r="P84" i="5"/>
  <c r="W170" i="9"/>
  <c r="AC170" i="9" s="1"/>
  <c r="W34" i="5"/>
  <c r="P287" i="9"/>
  <c r="P159" i="9"/>
  <c r="P321" i="5"/>
  <c r="W65" i="9"/>
  <c r="AC65" i="9" s="1"/>
  <c r="O17" i="8"/>
  <c r="P137" i="9"/>
  <c r="P114" i="9"/>
  <c r="W301" i="9"/>
  <c r="AC301" i="9" s="1"/>
  <c r="P225" i="9"/>
  <c r="W182" i="9"/>
  <c r="AC182" i="9" s="1"/>
  <c r="P64" i="9"/>
  <c r="W137" i="9"/>
  <c r="AC137" i="9" s="1"/>
  <c r="P297" i="9"/>
  <c r="P181" i="9"/>
  <c r="P288" i="9"/>
  <c r="W64" i="9"/>
  <c r="AC64" i="9" s="1"/>
  <c r="W181" i="9"/>
  <c r="AC181" i="9" s="1"/>
  <c r="W288" i="9"/>
  <c r="AC288" i="9" s="1"/>
  <c r="W85" i="9"/>
  <c r="AC85" i="9" s="1"/>
  <c r="P174" i="9"/>
  <c r="P125" i="9"/>
  <c r="P227" i="5"/>
  <c r="P143" i="9"/>
  <c r="P139" i="9"/>
  <c r="P143" i="5"/>
  <c r="W84" i="9"/>
  <c r="AC84" i="9" s="1"/>
  <c r="W131" i="5"/>
  <c r="X131" i="5" s="1"/>
  <c r="P123" i="9"/>
  <c r="Q25" i="10"/>
  <c r="P241" i="9"/>
  <c r="W122" i="9"/>
  <c r="AC122" i="9" s="1"/>
  <c r="W125" i="9"/>
  <c r="AC125" i="9" s="1"/>
  <c r="W143" i="9"/>
  <c r="AC143" i="9" s="1"/>
  <c r="P236" i="9"/>
  <c r="W139" i="9"/>
  <c r="AC139" i="9" s="1"/>
  <c r="P26" i="9"/>
  <c r="P220" i="9"/>
  <c r="W123" i="9"/>
  <c r="AC123" i="9" s="1"/>
  <c r="W241" i="9"/>
  <c r="AC241" i="9" s="1"/>
  <c r="P12" i="9"/>
  <c r="W134" i="9"/>
  <c r="AC134" i="9" s="1"/>
  <c r="W74" i="9"/>
  <c r="AC74" i="9" s="1"/>
  <c r="P193" i="9"/>
  <c r="P89" i="9"/>
  <c r="P235" i="9"/>
  <c r="W236" i="9"/>
  <c r="AC236" i="9" s="1"/>
  <c r="W26" i="9"/>
  <c r="AC26" i="9" s="1"/>
  <c r="P303" i="5"/>
  <c r="O9" i="8"/>
  <c r="P152" i="9"/>
  <c r="P195" i="9"/>
  <c r="W12" i="9"/>
  <c r="AC12" i="9" s="1"/>
  <c r="P138" i="9"/>
  <c r="W174" i="9"/>
  <c r="AC174" i="9" s="1"/>
  <c r="W193" i="9"/>
  <c r="AC193" i="9" s="1"/>
  <c r="P137" i="5"/>
  <c r="P71" i="5"/>
  <c r="P50" i="9"/>
  <c r="W152" i="9"/>
  <c r="AC152" i="9" s="1"/>
  <c r="W195" i="9"/>
  <c r="AC195" i="9" s="1"/>
  <c r="P211" i="9"/>
  <c r="W50" i="9"/>
  <c r="AC50" i="9" s="1"/>
  <c r="P249" i="9"/>
  <c r="P123" i="5"/>
  <c r="P122" i="9"/>
  <c r="P243" i="9"/>
  <c r="W243" i="9"/>
  <c r="AC243" i="9" s="1"/>
  <c r="P73" i="9"/>
  <c r="W211" i="9"/>
  <c r="AC211" i="9" s="1"/>
  <c r="P161" i="9"/>
  <c r="W124" i="5"/>
  <c r="X124" i="5" s="1"/>
  <c r="P261" i="9"/>
  <c r="P308" i="5"/>
  <c r="W225" i="9"/>
  <c r="AC225" i="9" s="1"/>
  <c r="W297" i="9"/>
  <c r="AC297" i="9" s="1"/>
  <c r="P9" i="5"/>
  <c r="P151" i="5"/>
  <c r="W206" i="9"/>
  <c r="AC206" i="9" s="1"/>
  <c r="P141" i="9"/>
  <c r="W294" i="9"/>
  <c r="AC294" i="9" s="1"/>
  <c r="Q31" i="10"/>
  <c r="W57" i="9"/>
  <c r="AC57" i="9" s="1"/>
  <c r="W141" i="9"/>
  <c r="AC141" i="9" s="1"/>
  <c r="W218" i="9"/>
  <c r="AC218" i="9" s="1"/>
  <c r="W97" i="9"/>
  <c r="AC97" i="9" s="1"/>
  <c r="P242" i="5"/>
  <c r="W140" i="9"/>
  <c r="AC140" i="9" s="1"/>
  <c r="P64" i="5"/>
  <c r="P65" i="9"/>
  <c r="P140" i="9"/>
  <c r="P135" i="9"/>
  <c r="P174" i="5"/>
  <c r="P155" i="9"/>
  <c r="W135" i="9"/>
  <c r="AC135" i="9" s="1"/>
  <c r="V24" i="8"/>
  <c r="W24" i="8" s="1"/>
  <c r="P46" i="5"/>
  <c r="O12" i="8"/>
  <c r="P237" i="9"/>
  <c r="P86" i="9"/>
  <c r="W86" i="9"/>
  <c r="AC86" i="9" s="1"/>
  <c r="P175" i="9"/>
  <c r="P113" i="9"/>
  <c r="W175" i="9"/>
  <c r="AC175" i="9" s="1"/>
  <c r="P214" i="9"/>
  <c r="W214" i="9"/>
  <c r="AC214" i="9" s="1"/>
  <c r="W113" i="9"/>
  <c r="AC113" i="9" s="1"/>
  <c r="W55" i="9"/>
  <c r="AC55" i="9" s="1"/>
  <c r="R7" i="5"/>
  <c r="H7" i="5" s="1"/>
  <c r="J7" i="5"/>
  <c r="W155" i="9"/>
  <c r="AC155" i="9" s="1"/>
  <c r="W167" i="9"/>
  <c r="AC167" i="9" s="1"/>
  <c r="W289" i="9"/>
  <c r="AC289" i="9" s="1"/>
  <c r="W108" i="9"/>
  <c r="AC108" i="9" s="1"/>
  <c r="P282" i="9"/>
  <c r="P29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AC33" i="9" s="1"/>
  <c r="W160" i="5"/>
  <c r="X160" i="5" s="1"/>
  <c r="Q15" i="10"/>
  <c r="P289" i="9"/>
  <c r="W274" i="5"/>
  <c r="X274" i="5" s="1"/>
  <c r="R274" i="5" s="1"/>
  <c r="P246" i="9"/>
  <c r="X15" i="10"/>
  <c r="R15" i="10" s="1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14" i="8" s="1"/>
  <c r="P253" i="9"/>
  <c r="P47" i="9"/>
  <c r="W157" i="5"/>
  <c r="Q157" i="5" s="1"/>
  <c r="W126" i="9"/>
  <c r="AC126" i="9" s="1"/>
  <c r="W10" i="9"/>
  <c r="AC10" i="9" s="1"/>
  <c r="O14" i="8"/>
  <c r="W253" i="9"/>
  <c r="AC253" i="9" s="1"/>
  <c r="P34" i="9"/>
  <c r="W47" i="9"/>
  <c r="AC47" i="9" s="1"/>
  <c r="W25" i="9"/>
  <c r="AC25" i="9" s="1"/>
  <c r="P121" i="9"/>
  <c r="W298" i="9"/>
  <c r="AC298" i="9" s="1"/>
  <c r="P46" i="9"/>
  <c r="W11" i="5"/>
  <c r="X11" i="5" s="1"/>
  <c r="W44" i="9"/>
  <c r="AC44" i="9" s="1"/>
  <c r="W22" i="5"/>
  <c r="X22" i="5" s="1"/>
  <c r="R22" i="5" s="1"/>
  <c r="H22" i="5" s="1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P147" i="9"/>
  <c r="W239" i="9"/>
  <c r="AC239" i="9" s="1"/>
  <c r="P191" i="9"/>
  <c r="P275" i="9"/>
  <c r="P305" i="9"/>
  <c r="P59" i="9"/>
  <c r="P136" i="9"/>
  <c r="P133" i="9"/>
  <c r="P163" i="9"/>
  <c r="W248" i="9"/>
  <c r="AC248" i="9" s="1"/>
  <c r="W163" i="9"/>
  <c r="AC163" i="9" s="1"/>
  <c r="P95" i="9"/>
  <c r="P142" i="9"/>
  <c r="P43" i="9"/>
  <c r="P39" i="9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AC159" i="9" s="1"/>
  <c r="P54" i="9"/>
  <c r="W278" i="9"/>
  <c r="AC278" i="9" s="1"/>
  <c r="P164" i="9"/>
  <c r="W150" i="9"/>
  <c r="AC150" i="9" s="1"/>
  <c r="W31" i="9"/>
  <c r="AC31" i="9" s="1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X39" i="5" s="1"/>
  <c r="R39" i="5" s="1"/>
  <c r="P18" i="5"/>
  <c r="P17" i="9"/>
  <c r="P38" i="9"/>
  <c r="P230" i="9"/>
  <c r="W17" i="9"/>
  <c r="AC17" i="9" s="1"/>
  <c r="W305" i="5"/>
  <c r="X305" i="5" s="1"/>
  <c r="R305" i="5" s="1"/>
  <c r="W38" i="9"/>
  <c r="AC38" i="9" s="1"/>
  <c r="W11" i="9"/>
  <c r="AC11" i="9" s="1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192" i="9"/>
  <c r="AC192" i="9" s="1"/>
  <c r="P97" i="9"/>
  <c r="V8" i="8"/>
  <c r="P8" i="8" s="1"/>
  <c r="P294" i="9"/>
  <c r="W238" i="9"/>
  <c r="AC238" i="9" s="1"/>
  <c r="P150" i="9"/>
  <c r="P207" i="5"/>
  <c r="W162" i="9"/>
  <c r="AC162" i="9" s="1"/>
  <c r="P77" i="5"/>
  <c r="W9" i="9"/>
  <c r="AC9" i="9" s="1"/>
  <c r="W19" i="9"/>
  <c r="AC19" i="9" s="1"/>
  <c r="P265" i="9"/>
  <c r="P142" i="5"/>
  <c r="V23" i="8"/>
  <c r="W23" i="8" s="1"/>
  <c r="P277" i="9"/>
  <c r="W77" i="5"/>
  <c r="X77" i="5" s="1"/>
  <c r="R77" i="5" s="1"/>
  <c r="W265" i="9"/>
  <c r="AC265" i="9" s="1"/>
  <c r="P29" i="9"/>
  <c r="P293" i="9"/>
  <c r="W142" i="5"/>
  <c r="X142" i="5" s="1"/>
  <c r="R142" i="5" s="1"/>
  <c r="V32" i="8"/>
  <c r="W32" i="8" s="1"/>
  <c r="Q32" i="8" s="1"/>
  <c r="G32" i="8" s="1"/>
  <c r="P22" i="9"/>
  <c r="W277" i="9"/>
  <c r="AC277" i="9" s="1"/>
  <c r="W29" i="9"/>
  <c r="AC29" i="9" s="1"/>
  <c r="P207" i="9"/>
  <c r="W293" i="9"/>
  <c r="AC293" i="9" s="1"/>
  <c r="W22" i="9"/>
  <c r="AC22" i="9" s="1"/>
  <c r="P318" i="5"/>
  <c r="W207" i="9"/>
  <c r="AC207" i="9" s="1"/>
  <c r="P267" i="9"/>
  <c r="P89" i="5"/>
  <c r="P16" i="9"/>
  <c r="W267" i="9"/>
  <c r="AC267" i="9" s="1"/>
  <c r="W89" i="5"/>
  <c r="X89" i="5" s="1"/>
  <c r="P62" i="9"/>
  <c r="P134" i="5"/>
  <c r="W101" i="9"/>
  <c r="AC101" i="9" s="1"/>
  <c r="P316" i="5"/>
  <c r="W16" i="9"/>
  <c r="AC16" i="9" s="1"/>
  <c r="W62" i="9"/>
  <c r="AC62" i="9" s="1"/>
  <c r="W134" i="5"/>
  <c r="Q134" i="5" s="1"/>
  <c r="W316" i="5"/>
  <c r="Q316" i="5" s="1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X215" i="5" s="1"/>
  <c r="P39" i="5"/>
  <c r="P100" i="9"/>
  <c r="W53" i="5"/>
  <c r="Q53" i="5" s="1"/>
  <c r="P108" i="9"/>
  <c r="P305" i="5"/>
  <c r="W284" i="9"/>
  <c r="AC284" i="9" s="1"/>
  <c r="P160" i="5"/>
  <c r="W156" i="9"/>
  <c r="AC156" i="9" s="1"/>
  <c r="X156" i="9" s="1"/>
  <c r="R156" i="9" s="1"/>
  <c r="P27" i="9"/>
  <c r="P264" i="9"/>
  <c r="P68" i="9"/>
  <c r="P144" i="9"/>
  <c r="W145" i="9"/>
  <c r="AC145" i="9" s="1"/>
  <c r="W149" i="5"/>
  <c r="Q149" i="5" s="1"/>
  <c r="W20" i="5"/>
  <c r="X20" i="5" s="1"/>
  <c r="W252" i="9"/>
  <c r="AC252" i="9" s="1"/>
  <c r="X252" i="9" s="1"/>
  <c r="R252" i="9" s="1"/>
  <c r="P14" i="5"/>
  <c r="P237" i="5"/>
  <c r="P194" i="9"/>
  <c r="P173" i="9"/>
  <c r="P199" i="9"/>
  <c r="W18" i="5"/>
  <c r="X18" i="5" s="1"/>
  <c r="O8" i="8"/>
  <c r="P179" i="9"/>
  <c r="P271" i="9"/>
  <c r="Q33" i="10"/>
  <c r="W100" i="9"/>
  <c r="AC100" i="9" s="1"/>
  <c r="W237" i="5"/>
  <c r="Q237" i="5" s="1"/>
  <c r="P299" i="9"/>
  <c r="W199" i="9"/>
  <c r="AC199" i="9" s="1"/>
  <c r="W179" i="9"/>
  <c r="AC179" i="9" s="1"/>
  <c r="W271" i="9"/>
  <c r="AC271" i="9" s="1"/>
  <c r="X33" i="10"/>
  <c r="Y33" i="10" s="1"/>
  <c r="W68" i="9"/>
  <c r="AC68" i="9" s="1"/>
  <c r="W173" i="9"/>
  <c r="AC173" i="9" s="1"/>
  <c r="W197" i="9"/>
  <c r="AC197" i="9" s="1"/>
  <c r="P274" i="5"/>
  <c r="P167" i="9"/>
  <c r="P104" i="9"/>
  <c r="W299" i="9"/>
  <c r="AC299" i="9" s="1"/>
  <c r="W246" i="9"/>
  <c r="AC246" i="9" s="1"/>
  <c r="P55" i="9"/>
  <c r="P133" i="5"/>
  <c r="W255" i="9"/>
  <c r="AC255" i="9" s="1"/>
  <c r="P57" i="5"/>
  <c r="P304" i="9"/>
  <c r="P213" i="9"/>
  <c r="P110" i="9"/>
  <c r="O36" i="8"/>
  <c r="W69" i="9"/>
  <c r="AC69" i="9" s="1"/>
  <c r="W35" i="5"/>
  <c r="X35" i="5" s="1"/>
  <c r="P253" i="5"/>
  <c r="W57" i="5"/>
  <c r="X57" i="5" s="1"/>
  <c r="W304" i="9"/>
  <c r="AC304" i="9" s="1"/>
  <c r="W213" i="9"/>
  <c r="AC213" i="9" s="1"/>
  <c r="W110" i="9"/>
  <c r="AC110" i="9" s="1"/>
  <c r="P105" i="9"/>
  <c r="P145" i="9"/>
  <c r="P218" i="9"/>
  <c r="P81" i="9"/>
  <c r="P83" i="9"/>
  <c r="W235" i="9"/>
  <c r="AC235" i="9" s="1"/>
  <c r="P92" i="9"/>
  <c r="W133" i="5"/>
  <c r="X133" i="5" s="1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X136" i="5" s="1"/>
  <c r="P59" i="5"/>
  <c r="P14" i="9"/>
  <c r="W132" i="9"/>
  <c r="AC132" i="9" s="1"/>
  <c r="W51" i="9"/>
  <c r="AC51" i="9" s="1"/>
  <c r="P111" i="9"/>
  <c r="W59" i="5"/>
  <c r="Q59" i="5" s="1"/>
  <c r="P117" i="9"/>
  <c r="W14" i="9"/>
  <c r="AC14" i="9" s="1"/>
  <c r="V36" i="8"/>
  <c r="W36" i="8" s="1"/>
  <c r="P69" i="9"/>
  <c r="W111" i="9"/>
  <c r="AC111" i="9" s="1"/>
  <c r="W117" i="9"/>
  <c r="AC117" i="9" s="1"/>
  <c r="W30" i="9"/>
  <c r="AC30" i="9" s="1"/>
  <c r="P248" i="9"/>
  <c r="P151" i="9"/>
  <c r="P66" i="9"/>
  <c r="P197" i="9"/>
  <c r="P77" i="9"/>
  <c r="P21" i="9"/>
  <c r="P23" i="9"/>
  <c r="W283" i="9"/>
  <c r="AC283" i="9" s="1"/>
  <c r="W180" i="9"/>
  <c r="AC180" i="9" s="1"/>
  <c r="W95" i="9"/>
  <c r="AC95" i="9" s="1"/>
  <c r="P67" i="9"/>
  <c r="W13" i="9"/>
  <c r="AC13" i="9" s="1"/>
  <c r="W67" i="9"/>
  <c r="AC67" i="9" s="1"/>
  <c r="P260" i="9"/>
  <c r="P30" i="9"/>
  <c r="W21" i="9"/>
  <c r="AC21" i="9" s="1"/>
  <c r="P311" i="5"/>
  <c r="P24" i="5"/>
  <c r="P70" i="5"/>
  <c r="W70" i="5"/>
  <c r="X70" i="5" s="1"/>
  <c r="W200" i="5"/>
  <c r="X200" i="5" s="1"/>
  <c r="W24" i="5"/>
  <c r="Q24" i="5" s="1"/>
  <c r="W311" i="5"/>
  <c r="X311" i="5" s="1"/>
  <c r="W220" i="5"/>
  <c r="X220" i="5" s="1"/>
  <c r="V13" i="8"/>
  <c r="P13" i="8" s="1"/>
  <c r="P180" i="9"/>
  <c r="P220" i="5"/>
  <c r="P13" i="9"/>
  <c r="P18" i="9"/>
  <c r="W18" i="9"/>
  <c r="AC18" i="9" s="1"/>
  <c r="W66" i="9"/>
  <c r="AC66" i="9" s="1"/>
  <c r="W23" i="9"/>
  <c r="AC23" i="9" s="1"/>
  <c r="P186" i="9"/>
  <c r="P70" i="9"/>
  <c r="P184" i="9"/>
  <c r="W186" i="9"/>
  <c r="AC186" i="9" s="1"/>
  <c r="W70" i="9"/>
  <c r="AC70" i="9" s="1"/>
  <c r="W184" i="9"/>
  <c r="AC184" i="9" s="1"/>
  <c r="P163" i="5"/>
  <c r="W163" i="5"/>
  <c r="X163" i="5" s="1"/>
  <c r="P127" i="9"/>
  <c r="P90" i="5"/>
  <c r="W127" i="9"/>
  <c r="AC127" i="9" s="1"/>
  <c r="W90" i="5"/>
  <c r="X90" i="5" s="1"/>
  <c r="W87" i="5"/>
  <c r="X87" i="5" s="1"/>
  <c r="W32" i="9"/>
  <c r="AC32" i="9" s="1"/>
  <c r="P96" i="5"/>
  <c r="P213" i="5"/>
  <c r="P231" i="9"/>
  <c r="P188" i="9"/>
  <c r="P300" i="9"/>
  <c r="P71" i="9"/>
  <c r="W96" i="5"/>
  <c r="X96" i="5" s="1"/>
  <c r="W213" i="5"/>
  <c r="Q213" i="5" s="1"/>
  <c r="W231" i="9"/>
  <c r="AC231" i="9" s="1"/>
  <c r="W188" i="9"/>
  <c r="AC188" i="9" s="1"/>
  <c r="W300" i="9"/>
  <c r="AC300" i="9" s="1"/>
  <c r="P273" i="9"/>
  <c r="W71" i="9"/>
  <c r="AC71" i="9" s="1"/>
  <c r="P75" i="9"/>
  <c r="P98" i="9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X21" i="5" s="1"/>
  <c r="P11" i="9"/>
  <c r="W129" i="9"/>
  <c r="AC129" i="9" s="1"/>
  <c r="W27" i="9"/>
  <c r="AC27" i="9" s="1"/>
  <c r="W77" i="9"/>
  <c r="AC77" i="9" s="1"/>
  <c r="O13" i="8"/>
  <c r="P15" i="9"/>
  <c r="W120" i="5"/>
  <c r="X120" i="5" s="1"/>
  <c r="P292" i="9"/>
  <c r="W15" i="9"/>
  <c r="AC15" i="9" s="1"/>
  <c r="P36" i="9"/>
  <c r="W292" i="9"/>
  <c r="AC292" i="9" s="1"/>
  <c r="P32" i="5"/>
  <c r="P276" i="9"/>
  <c r="P290" i="9"/>
  <c r="P187" i="9"/>
  <c r="W36" i="9"/>
  <c r="AC36" i="9" s="1"/>
  <c r="P87" i="9"/>
  <c r="W32" i="5"/>
  <c r="Q32" i="5" s="1"/>
  <c r="W276" i="9"/>
  <c r="AC276" i="9" s="1"/>
  <c r="W290" i="9"/>
  <c r="AC290" i="9" s="1"/>
  <c r="W187" i="9"/>
  <c r="AC187" i="9" s="1"/>
  <c r="W87" i="9"/>
  <c r="AC87" i="9" s="1"/>
  <c r="W249" i="5"/>
  <c r="X249" i="5" s="1"/>
  <c r="W210" i="9"/>
  <c r="AC210" i="9" s="1"/>
  <c r="W212" i="9"/>
  <c r="AC212" i="9" s="1"/>
  <c r="P101" i="9"/>
  <c r="P28" i="9"/>
  <c r="W82" i="9"/>
  <c r="AC82" i="9" s="1"/>
  <c r="W318" i="5"/>
  <c r="X318" i="5" s="1"/>
  <c r="P40" i="9"/>
  <c r="V34" i="8"/>
  <c r="P34" i="8" s="1"/>
  <c r="P203" i="9"/>
  <c r="P158" i="5"/>
  <c r="W40" i="9"/>
  <c r="AC40" i="9" s="1"/>
  <c r="W203" i="9"/>
  <c r="AC203" i="9" s="1"/>
  <c r="W158" i="5"/>
  <c r="X158" i="5" s="1"/>
  <c r="P222" i="9"/>
  <c r="P154" i="9"/>
  <c r="P249" i="5"/>
  <c r="W222" i="9"/>
  <c r="AC222" i="9" s="1"/>
  <c r="W154" i="9"/>
  <c r="AC154" i="9" s="1"/>
  <c r="P210" i="9"/>
  <c r="P212" i="9"/>
  <c r="P171" i="9"/>
  <c r="W171" i="9"/>
  <c r="AC171" i="9" s="1"/>
  <c r="P52" i="9"/>
  <c r="P219" i="5"/>
  <c r="W219" i="5"/>
  <c r="X219" i="5" s="1"/>
  <c r="P268" i="9"/>
  <c r="W52" i="9"/>
  <c r="AC52" i="9" s="1"/>
  <c r="P120" i="5"/>
  <c r="W268" i="9"/>
  <c r="AC268" i="9" s="1"/>
  <c r="W14" i="5"/>
  <c r="Q14" i="5" s="1"/>
  <c r="P29" i="8"/>
  <c r="W29" i="8"/>
  <c r="W27" i="8"/>
  <c r="P27" i="8"/>
  <c r="X186" i="5"/>
  <c r="Q186" i="5"/>
  <c r="Y36" i="10"/>
  <c r="R36" i="10"/>
  <c r="X250" i="5"/>
  <c r="Q250" i="5"/>
  <c r="X154" i="5"/>
  <c r="Q154" i="5"/>
  <c r="X69" i="5"/>
  <c r="Q69" i="5"/>
  <c r="X216" i="5"/>
  <c r="Q216" i="5"/>
  <c r="X246" i="5"/>
  <c r="Q246" i="5"/>
  <c r="X150" i="5"/>
  <c r="Q150" i="5"/>
  <c r="X65" i="5"/>
  <c r="Q65" i="5"/>
  <c r="X107" i="9"/>
  <c r="Q107" i="9"/>
  <c r="X132" i="5"/>
  <c r="Q132" i="5"/>
  <c r="Y18" i="10"/>
  <c r="R18" i="10"/>
  <c r="X171" i="5"/>
  <c r="Q171" i="5"/>
  <c r="X238" i="5"/>
  <c r="Q238" i="5"/>
  <c r="X49" i="5"/>
  <c r="Q49" i="5"/>
  <c r="X245" i="5"/>
  <c r="Q245" i="5"/>
  <c r="X194" i="5"/>
  <c r="Q194" i="5"/>
  <c r="X13" i="5"/>
  <c r="Q13" i="5"/>
  <c r="X241" i="5"/>
  <c r="Q241" i="5"/>
  <c r="X37" i="9"/>
  <c r="Q37" i="9"/>
  <c r="X169" i="5"/>
  <c r="Q169" i="5"/>
  <c r="X151" i="5"/>
  <c r="Q151" i="5"/>
  <c r="X262" i="9"/>
  <c r="Q262" i="9"/>
  <c r="X267" i="5"/>
  <c r="Q267" i="5"/>
  <c r="X10" i="5"/>
  <c r="Q10" i="5"/>
  <c r="Q143" i="9"/>
  <c r="X104" i="5"/>
  <c r="Q104" i="5"/>
  <c r="X19" i="5"/>
  <c r="Q19" i="5"/>
  <c r="X24" i="9"/>
  <c r="Q24" i="9"/>
  <c r="X162" i="5"/>
  <c r="Q162" i="5"/>
  <c r="X272" i="5"/>
  <c r="Q272" i="5"/>
  <c r="X91" i="5"/>
  <c r="Q91" i="5"/>
  <c r="X191" i="5"/>
  <c r="Q191" i="5"/>
  <c r="X137" i="5"/>
  <c r="Q137" i="5"/>
  <c r="X143" i="5"/>
  <c r="Q143" i="5"/>
  <c r="Y27" i="10"/>
  <c r="R27" i="10"/>
  <c r="X256" i="5"/>
  <c r="Q256" i="5"/>
  <c r="X75" i="5"/>
  <c r="Q75" i="5"/>
  <c r="Q102" i="9"/>
  <c r="X239" i="5"/>
  <c r="Q239" i="5"/>
  <c r="X73" i="5"/>
  <c r="Q73" i="5"/>
  <c r="X216" i="9"/>
  <c r="Q216" i="9"/>
  <c r="X221" i="5"/>
  <c r="Q221" i="5"/>
  <c r="X135" i="5"/>
  <c r="Q135" i="5"/>
  <c r="X50" i="9"/>
  <c r="Q50" i="9"/>
  <c r="X282" i="5"/>
  <c r="Q282" i="5"/>
  <c r="X187" i="5"/>
  <c r="Q187" i="5"/>
  <c r="X101" i="5"/>
  <c r="Q101" i="5"/>
  <c r="Q80" i="9"/>
  <c r="X312" i="5"/>
  <c r="Q312" i="5"/>
  <c r="X217" i="5"/>
  <c r="Q217" i="5"/>
  <c r="X183" i="5"/>
  <c r="Q183" i="5"/>
  <c r="X260" i="5"/>
  <c r="Q260" i="5"/>
  <c r="X79" i="5"/>
  <c r="Q79" i="5"/>
  <c r="X192" i="5"/>
  <c r="Q192" i="5"/>
  <c r="X46" i="5"/>
  <c r="Q46" i="5"/>
  <c r="X123" i="9"/>
  <c r="Q84" i="5"/>
  <c r="X58" i="9"/>
  <c r="Q58" i="9"/>
  <c r="X195" i="5"/>
  <c r="Q195" i="5"/>
  <c r="X304" i="5"/>
  <c r="Q304" i="5"/>
  <c r="X123" i="5"/>
  <c r="Q123" i="5"/>
  <c r="Y30" i="10"/>
  <c r="R30" i="10"/>
  <c r="X115" i="9"/>
  <c r="Q115" i="9"/>
  <c r="X76" i="5"/>
  <c r="Q76" i="5"/>
  <c r="Q145" i="9"/>
  <c r="X202" i="5"/>
  <c r="Q202" i="5"/>
  <c r="X106" i="5"/>
  <c r="Q106" i="5"/>
  <c r="X232" i="5"/>
  <c r="Q232" i="5"/>
  <c r="X51" i="5"/>
  <c r="Q51" i="5"/>
  <c r="X226" i="9"/>
  <c r="Q226" i="9"/>
  <c r="X94" i="9"/>
  <c r="Q94" i="9"/>
  <c r="X166" i="5"/>
  <c r="Q166" i="5"/>
  <c r="X148" i="5"/>
  <c r="Q148" i="5"/>
  <c r="Y34" i="10"/>
  <c r="R34" i="10"/>
  <c r="X144" i="5"/>
  <c r="Q144" i="5"/>
  <c r="P20" i="8"/>
  <c r="W20" i="8"/>
  <c r="X8" i="9"/>
  <c r="Q8" i="9"/>
  <c r="X93" i="5"/>
  <c r="Q93" i="5"/>
  <c r="X56" i="9"/>
  <c r="Q56" i="9"/>
  <c r="X193" i="5"/>
  <c r="Q193" i="5"/>
  <c r="X302" i="5"/>
  <c r="Q302" i="5"/>
  <c r="X121" i="5"/>
  <c r="Q121" i="5"/>
  <c r="P21" i="8"/>
  <c r="W21" i="8"/>
  <c r="W15" i="8"/>
  <c r="Q15" i="8" s="1"/>
  <c r="G15" i="8" s="1"/>
  <c r="P15" i="8"/>
  <c r="P11" i="8"/>
  <c r="W11" i="8"/>
  <c r="P19" i="8"/>
  <c r="W19" i="8"/>
  <c r="X313" i="5"/>
  <c r="Q313" i="5"/>
  <c r="X182" i="5"/>
  <c r="Q182" i="5"/>
  <c r="X86" i="5"/>
  <c r="Q86" i="5"/>
  <c r="Y22" i="10"/>
  <c r="R22" i="10"/>
  <c r="X233" i="9"/>
  <c r="Q233" i="9"/>
  <c r="X175" i="5"/>
  <c r="Q175" i="5"/>
  <c r="X42" i="9"/>
  <c r="X224" i="5"/>
  <c r="Q224" i="5"/>
  <c r="X271" i="5"/>
  <c r="Q271" i="5"/>
  <c r="X153" i="5"/>
  <c r="Q153" i="5"/>
  <c r="X116" i="5"/>
  <c r="Q116" i="5"/>
  <c r="X227" i="5"/>
  <c r="Q227" i="5"/>
  <c r="X112" i="5"/>
  <c r="Q112" i="5"/>
  <c r="X291" i="9"/>
  <c r="Q291" i="9"/>
  <c r="X222" i="5"/>
  <c r="Q222" i="5"/>
  <c r="X172" i="5"/>
  <c r="Q172" i="5"/>
  <c r="X298" i="5"/>
  <c r="Q298" i="5"/>
  <c r="X203" i="5"/>
  <c r="Q203" i="5"/>
  <c r="X117" i="5"/>
  <c r="Q117" i="5"/>
  <c r="X205" i="9"/>
  <c r="Q205" i="9"/>
  <c r="X297" i="5"/>
  <c r="Q297" i="5"/>
  <c r="X40" i="5"/>
  <c r="Q40" i="5"/>
  <c r="Y24" i="10"/>
  <c r="R24" i="10"/>
  <c r="X276" i="5"/>
  <c r="Q276" i="5"/>
  <c r="X73" i="9"/>
  <c r="Q73" i="9"/>
  <c r="X34" i="5"/>
  <c r="Q34" i="5"/>
  <c r="Y16" i="10"/>
  <c r="R16" i="10"/>
  <c r="X62" i="5"/>
  <c r="Q62" i="5"/>
  <c r="Y31" i="10"/>
  <c r="R31" i="10"/>
  <c r="X196" i="5"/>
  <c r="Q196" i="5"/>
  <c r="X15" i="5"/>
  <c r="Q15" i="5"/>
  <c r="X306" i="5"/>
  <c r="Q306" i="5"/>
  <c r="X125" i="5"/>
  <c r="Q125" i="5"/>
  <c r="X289" i="5"/>
  <c r="Q289" i="5"/>
  <c r="X110" i="5"/>
  <c r="Q110" i="5"/>
  <c r="R23" i="10"/>
  <c r="Y23" i="10"/>
  <c r="S23" i="10" s="1"/>
  <c r="X252" i="5"/>
  <c r="Q252" i="5"/>
  <c r="X156" i="5"/>
  <c r="Q156" i="5"/>
  <c r="X71" i="5"/>
  <c r="Q71" i="5"/>
  <c r="X218" i="5"/>
  <c r="Q218" i="5"/>
  <c r="X122" i="5"/>
  <c r="Q122" i="5"/>
  <c r="X37" i="5"/>
  <c r="Q37" i="5"/>
  <c r="X248" i="5"/>
  <c r="Q248" i="5"/>
  <c r="X152" i="5"/>
  <c r="Q152" i="5"/>
  <c r="X67" i="5"/>
  <c r="Q67" i="5"/>
  <c r="Q178" i="9"/>
  <c r="X278" i="5"/>
  <c r="Q278" i="5"/>
  <c r="X118" i="5"/>
  <c r="Q118" i="5"/>
  <c r="X33" i="5"/>
  <c r="Q33" i="5"/>
  <c r="X201" i="9"/>
  <c r="Q201" i="9"/>
  <c r="X293" i="5"/>
  <c r="Q293" i="5"/>
  <c r="X242" i="5"/>
  <c r="Q242" i="5"/>
  <c r="X61" i="5"/>
  <c r="Q61" i="5"/>
  <c r="X225" i="5"/>
  <c r="Q225" i="5"/>
  <c r="X270" i="5"/>
  <c r="Q270" i="5"/>
  <c r="X94" i="5"/>
  <c r="Q94" i="5"/>
  <c r="W9" i="8"/>
  <c r="P9" i="8"/>
  <c r="X308" i="5"/>
  <c r="Q308" i="5"/>
  <c r="X127" i="5"/>
  <c r="Q127" i="5"/>
  <c r="X66" i="5"/>
  <c r="Q66" i="5"/>
  <c r="Y11" i="10"/>
  <c r="R11" i="10"/>
  <c r="X20" i="9"/>
  <c r="Q20" i="9"/>
  <c r="X12" i="5"/>
  <c r="Q12" i="5"/>
  <c r="X299" i="5"/>
  <c r="Q299" i="5"/>
  <c r="X42" i="5"/>
  <c r="Q42" i="5"/>
  <c r="Y26" i="10"/>
  <c r="R26" i="10"/>
  <c r="X72" i="5"/>
  <c r="Q72" i="5"/>
  <c r="X198" i="5"/>
  <c r="Q198" i="5"/>
  <c r="X102" i="5"/>
  <c r="Q102" i="5"/>
  <c r="X169" i="9"/>
  <c r="Q169" i="9"/>
  <c r="X130" i="5"/>
  <c r="Q130" i="5"/>
  <c r="X204" i="9"/>
  <c r="Q204" i="9"/>
  <c r="X16" i="5"/>
  <c r="Q16" i="5"/>
  <c r="X190" i="5"/>
  <c r="Q190" i="5"/>
  <c r="X197" i="5"/>
  <c r="Q197" i="5"/>
  <c r="X307" i="5"/>
  <c r="Q307" i="5"/>
  <c r="X64" i="5"/>
  <c r="Q64" i="5"/>
  <c r="X105" i="5"/>
  <c r="Q105" i="5"/>
  <c r="W18" i="8"/>
  <c r="P18" i="8"/>
  <c r="Y20" i="10"/>
  <c r="R20" i="10"/>
  <c r="Y12" i="10"/>
  <c r="R12" i="10"/>
  <c r="W31" i="8"/>
  <c r="P31" i="8"/>
  <c r="X317" i="5"/>
  <c r="Q317" i="5"/>
  <c r="X253" i="5"/>
  <c r="Q253" i="5"/>
  <c r="X167" i="5"/>
  <c r="Q167" i="5"/>
  <c r="X283" i="5"/>
  <c r="Q283" i="5"/>
  <c r="X26" i="5"/>
  <c r="Q26" i="5"/>
  <c r="X112" i="9"/>
  <c r="Q112" i="9"/>
  <c r="X142" i="9"/>
  <c r="X228" i="5"/>
  <c r="Q228" i="5"/>
  <c r="X47" i="5"/>
  <c r="Q47" i="5"/>
  <c r="X257" i="5"/>
  <c r="Q257" i="5"/>
  <c r="Y32" i="10"/>
  <c r="S32" i="10" s="1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255" i="5"/>
  <c r="Q255" i="5"/>
  <c r="X254" i="9"/>
  <c r="X204" i="5"/>
  <c r="Q204" i="5"/>
  <c r="X108" i="5"/>
  <c r="Q108" i="5"/>
  <c r="X23" i="5"/>
  <c r="Q23" i="5"/>
  <c r="X303" i="9"/>
  <c r="Q303" i="9"/>
  <c r="X177" i="9"/>
  <c r="Q177" i="9"/>
  <c r="X234" i="5"/>
  <c r="Q234" i="5"/>
  <c r="X138" i="5"/>
  <c r="Q138" i="5"/>
  <c r="X233" i="5"/>
  <c r="Q233" i="5"/>
  <c r="X147" i="5"/>
  <c r="Q147" i="5"/>
  <c r="X263" i="5"/>
  <c r="Q263" i="5"/>
  <c r="X177" i="5"/>
  <c r="Q177" i="5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P28" i="8"/>
  <c r="W28" i="8"/>
  <c r="X229" i="5"/>
  <c r="Q229" i="5"/>
  <c r="X178" i="5"/>
  <c r="Q178" i="5"/>
  <c r="X25" i="5"/>
  <c r="Q25" i="5"/>
  <c r="X257" i="9"/>
  <c r="Q257" i="9"/>
  <c r="X188" i="5"/>
  <c r="Q188" i="5"/>
  <c r="X92" i="5"/>
  <c r="Q92" i="5"/>
  <c r="X315" i="5"/>
  <c r="Q315" i="5"/>
  <c r="X58" i="5"/>
  <c r="Q58" i="5"/>
  <c r="X184" i="5"/>
  <c r="Q184" i="5"/>
  <c r="X88" i="5"/>
  <c r="Q88" i="5"/>
  <c r="X214" i="5"/>
  <c r="Q214" i="5"/>
  <c r="X54" i="5"/>
  <c r="Q54" i="5"/>
  <c r="X164" i="5"/>
  <c r="Q164" i="5"/>
  <c r="X275" i="5"/>
  <c r="Q275" i="5"/>
  <c r="X303" i="5"/>
  <c r="Q303" i="5"/>
  <c r="X38" i="5"/>
  <c r="Q38" i="5"/>
  <c r="X180" i="5"/>
  <c r="Q180" i="5"/>
  <c r="X290" i="5"/>
  <c r="Q290" i="5"/>
  <c r="X109" i="5"/>
  <c r="Q109" i="5"/>
  <c r="X72" i="9"/>
  <c r="Q72" i="9"/>
  <c r="X209" i="5"/>
  <c r="Q209" i="5"/>
  <c r="X300" i="5"/>
  <c r="Q300" i="5"/>
  <c r="X205" i="5"/>
  <c r="Q205" i="5"/>
  <c r="X119" i="5"/>
  <c r="Q119" i="5"/>
  <c r="X235" i="5"/>
  <c r="Q235" i="5"/>
  <c r="X265" i="5"/>
  <c r="Q265" i="5"/>
  <c r="X8" i="5"/>
  <c r="Q8" i="5"/>
  <c r="X295" i="5"/>
  <c r="Q295" i="5"/>
  <c r="X244" i="5"/>
  <c r="Q244" i="5"/>
  <c r="X173" i="5"/>
  <c r="Q173" i="5"/>
  <c r="X245" i="9"/>
  <c r="Q245" i="9"/>
  <c r="X240" i="5"/>
  <c r="Q240" i="5"/>
  <c r="X68" i="5"/>
  <c r="Q68" i="5"/>
  <c r="X179" i="5"/>
  <c r="Q179" i="5"/>
  <c r="X288" i="5"/>
  <c r="Q288" i="5"/>
  <c r="X107" i="5"/>
  <c r="Q107" i="5"/>
  <c r="X207" i="5"/>
  <c r="Q207" i="5"/>
  <c r="X60" i="5"/>
  <c r="Q60" i="5"/>
  <c r="P35" i="8"/>
  <c r="W35" i="8"/>
  <c r="P26" i="8"/>
  <c r="W26" i="8"/>
  <c r="P22" i="8"/>
  <c r="W22" i="8"/>
  <c r="X56" i="5"/>
  <c r="Q56" i="5"/>
  <c r="X284" i="5"/>
  <c r="Q284" i="5"/>
  <c r="X189" i="5"/>
  <c r="Q189" i="5"/>
  <c r="X103" i="5"/>
  <c r="Q103" i="5"/>
  <c r="X314" i="5"/>
  <c r="Q314" i="5"/>
  <c r="X280" i="5"/>
  <c r="Q280" i="5"/>
  <c r="X185" i="5"/>
  <c r="Q185" i="5"/>
  <c r="X99" i="5"/>
  <c r="Q99" i="5"/>
  <c r="X310" i="5"/>
  <c r="Q310" i="5"/>
  <c r="X60" i="9"/>
  <c r="Q60" i="9"/>
  <c r="X261" i="5"/>
  <c r="Q261" i="5"/>
  <c r="X29" i="5"/>
  <c r="Q29" i="5"/>
  <c r="X128" i="5"/>
  <c r="Q128" i="5"/>
  <c r="X9" i="5"/>
  <c r="Q9" i="5"/>
  <c r="W17" i="8"/>
  <c r="P17" i="8"/>
  <c r="X212" i="5"/>
  <c r="Q212" i="5"/>
  <c r="X31" i="5"/>
  <c r="Q31" i="5"/>
  <c r="X322" i="5"/>
  <c r="Q322" i="5"/>
  <c r="X141" i="5"/>
  <c r="Q141" i="5"/>
  <c r="X208" i="5"/>
  <c r="Q208" i="5"/>
  <c r="X27" i="5"/>
  <c r="Q27" i="5"/>
  <c r="X165" i="9"/>
  <c r="Q165" i="9"/>
  <c r="X126" i="5"/>
  <c r="Q126" i="5"/>
  <c r="X301" i="5"/>
  <c r="Q301" i="5"/>
  <c r="X44" i="5"/>
  <c r="Q44" i="5"/>
  <c r="Y28" i="10"/>
  <c r="R28" i="10"/>
  <c r="X74" i="5"/>
  <c r="Q74" i="5"/>
  <c r="Y35" i="10"/>
  <c r="R35" i="10"/>
  <c r="X264" i="5"/>
  <c r="Q264" i="5"/>
  <c r="X168" i="5"/>
  <c r="Q168" i="5"/>
  <c r="X83" i="5"/>
  <c r="Q83" i="5"/>
  <c r="X294" i="5"/>
  <c r="Q294" i="5"/>
  <c r="X181" i="5"/>
  <c r="Q181" i="5"/>
  <c r="X291" i="5"/>
  <c r="Q291" i="5"/>
  <c r="X319" i="5"/>
  <c r="Q319" i="5"/>
  <c r="X254" i="5"/>
  <c r="Q254" i="5"/>
  <c r="P12" i="8"/>
  <c r="W12" i="8"/>
  <c r="X247" i="5"/>
  <c r="Q247" i="5"/>
  <c r="X100" i="5"/>
  <c r="Q100" i="5"/>
  <c r="X211" i="5"/>
  <c r="Q211" i="5"/>
  <c r="X211" i="9"/>
  <c r="Q211" i="9"/>
  <c r="X206" i="5"/>
  <c r="Q206" i="5"/>
  <c r="X287" i="5"/>
  <c r="Q287" i="5"/>
  <c r="X285" i="5"/>
  <c r="Q285" i="5"/>
  <c r="X251" i="5"/>
  <c r="Q251" i="5"/>
  <c r="X165" i="5"/>
  <c r="Q165" i="5"/>
  <c r="X281" i="5"/>
  <c r="Q281" i="5"/>
  <c r="X161" i="5"/>
  <c r="Q161" i="5"/>
  <c r="X185" i="9"/>
  <c r="Q185" i="9"/>
  <c r="X146" i="5"/>
  <c r="Q146" i="5"/>
  <c r="X320" i="5"/>
  <c r="Q320" i="5"/>
  <c r="X139" i="5"/>
  <c r="Q139" i="5"/>
  <c r="X174" i="5"/>
  <c r="Q174" i="5"/>
  <c r="X17" i="5"/>
  <c r="Q17" i="5"/>
  <c r="X323" i="5"/>
  <c r="Q323" i="5"/>
  <c r="X80" i="5"/>
  <c r="Q80" i="5"/>
  <c r="Y25" i="10"/>
  <c r="R25" i="10"/>
  <c r="X30" i="5"/>
  <c r="Q30" i="5"/>
  <c r="X236" i="5"/>
  <c r="Q236" i="5"/>
  <c r="X140" i="5"/>
  <c r="Q140" i="5"/>
  <c r="X55" i="5"/>
  <c r="Q55" i="5"/>
  <c r="X266" i="5"/>
  <c r="Q266" i="5"/>
  <c r="X170" i="5"/>
  <c r="Q170" i="5"/>
  <c r="X85" i="5"/>
  <c r="Q85" i="5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273" i="5"/>
  <c r="Q273" i="5"/>
  <c r="X292" i="5"/>
  <c r="Q292" i="5"/>
  <c r="X111" i="5"/>
  <c r="Q111" i="5"/>
  <c r="X321" i="5"/>
  <c r="Q321" i="5"/>
  <c r="X78" i="5"/>
  <c r="Q78" i="5"/>
  <c r="X223" i="5"/>
  <c r="Q223" i="5"/>
  <c r="X178" i="9" l="1"/>
  <c r="Q210" i="5"/>
  <c r="X102" i="9"/>
  <c r="R17" i="10"/>
  <c r="W90" i="9"/>
  <c r="AC90" i="9" s="1"/>
  <c r="P97" i="5"/>
  <c r="X9" i="10"/>
  <c r="Y9" i="10" s="1"/>
  <c r="X64" i="9"/>
  <c r="R64" i="9" s="1"/>
  <c r="H64" i="9" s="1"/>
  <c r="Q116" i="9"/>
  <c r="Q28" i="5"/>
  <c r="X116" i="9"/>
  <c r="P10" i="8"/>
  <c r="Q17" i="10"/>
  <c r="P63" i="9"/>
  <c r="X14" i="10"/>
  <c r="Q14" i="10"/>
  <c r="Q251" i="9"/>
  <c r="Q79" i="9"/>
  <c r="X271" i="9"/>
  <c r="R271" i="9" s="1"/>
  <c r="P200" i="9"/>
  <c r="P168" i="9"/>
  <c r="X79" i="9"/>
  <c r="Q97" i="5"/>
  <c r="W166" i="9"/>
  <c r="AC166" i="9" s="1"/>
  <c r="X166" i="9" s="1"/>
  <c r="R166" i="9" s="1"/>
  <c r="H166" i="9" s="1"/>
  <c r="Q279" i="5"/>
  <c r="P166" i="9"/>
  <c r="W200" i="9"/>
  <c r="AC200" i="9" s="1"/>
  <c r="W63" i="9"/>
  <c r="AC63" i="9" s="1"/>
  <c r="X251" i="9"/>
  <c r="P90" i="9"/>
  <c r="P7" i="9"/>
  <c r="W7" i="9"/>
  <c r="AC7" i="9" s="1"/>
  <c r="W237" i="9"/>
  <c r="AC237" i="9" s="1"/>
  <c r="P228" i="9"/>
  <c r="W43" i="5"/>
  <c r="P43" i="5"/>
  <c r="Q50" i="5"/>
  <c r="Q42" i="9"/>
  <c r="P124" i="9"/>
  <c r="P286" i="9"/>
  <c r="P131" i="9"/>
  <c r="W131" i="9"/>
  <c r="AC131" i="9" s="1"/>
  <c r="Y8" i="10"/>
  <c r="S8" i="10" s="1"/>
  <c r="I8" i="10" s="1"/>
  <c r="Q140" i="9"/>
  <c r="Q250" i="9"/>
  <c r="W35" i="9"/>
  <c r="AC35" i="9" s="1"/>
  <c r="P35" i="9"/>
  <c r="P172" i="9"/>
  <c r="W16" i="8"/>
  <c r="Q160" i="9"/>
  <c r="X250" i="9"/>
  <c r="J250" i="9" s="1"/>
  <c r="W89" i="9"/>
  <c r="W172" i="9"/>
  <c r="AC172" i="9" s="1"/>
  <c r="X160" i="9"/>
  <c r="Q279" i="9"/>
  <c r="W124" i="9"/>
  <c r="AC124" i="9" s="1"/>
  <c r="W286" i="9"/>
  <c r="AC286" i="9" s="1"/>
  <c r="Q8" i="10"/>
  <c r="R10" i="10"/>
  <c r="X279" i="9"/>
  <c r="W266" i="9"/>
  <c r="P266" i="9"/>
  <c r="W230" i="5"/>
  <c r="X230" i="5" s="1"/>
  <c r="W269" i="5"/>
  <c r="Q269" i="5" s="1"/>
  <c r="P24" i="8"/>
  <c r="Q243" i="5"/>
  <c r="W91" i="9"/>
  <c r="P190" i="9"/>
  <c r="P296" i="9"/>
  <c r="W220" i="9"/>
  <c r="AC220" i="9" s="1"/>
  <c r="P96" i="9"/>
  <c r="AB287" i="9"/>
  <c r="W287" i="9" s="1"/>
  <c r="X120" i="9"/>
  <c r="X80" i="9"/>
  <c r="W183" i="9"/>
  <c r="AC183" i="9" s="1"/>
  <c r="W194" i="9"/>
  <c r="AC194" i="9" s="1"/>
  <c r="W217" i="9"/>
  <c r="AC217" i="9" s="1"/>
  <c r="V7" i="8"/>
  <c r="W7" i="8" s="1"/>
  <c r="Q240" i="9"/>
  <c r="Q49" i="9"/>
  <c r="W198" i="9"/>
  <c r="AC198" i="9" s="1"/>
  <c r="W280" i="9"/>
  <c r="AC280" i="9" s="1"/>
  <c r="P217" i="9"/>
  <c r="X240" i="9"/>
  <c r="J240" i="9" s="1"/>
  <c r="Q52" i="5"/>
  <c r="X49" i="9"/>
  <c r="P183" i="9"/>
  <c r="W296" i="9"/>
  <c r="AC296" i="9" s="1"/>
  <c r="P217" i="5"/>
  <c r="W249" i="9"/>
  <c r="AC249" i="9" s="1"/>
  <c r="W96" i="9"/>
  <c r="P182" i="9"/>
  <c r="P91" i="9"/>
  <c r="W161" i="9"/>
  <c r="AB269" i="9"/>
  <c r="W269" i="9" s="1"/>
  <c r="Q254" i="9"/>
  <c r="Q195" i="9"/>
  <c r="P198" i="9"/>
  <c r="P280" i="9"/>
  <c r="V30" i="8"/>
  <c r="W30" i="8" s="1"/>
  <c r="W114" i="9"/>
  <c r="AC114" i="9" s="1"/>
  <c r="W190" i="9"/>
  <c r="AB158" i="9"/>
  <c r="W158" i="9" s="1"/>
  <c r="P158" i="9"/>
  <c r="Q152" i="9"/>
  <c r="X285" i="9"/>
  <c r="R285" i="9" s="1"/>
  <c r="H285" i="9" s="1"/>
  <c r="Y21" i="10"/>
  <c r="S21" i="10" s="1"/>
  <c r="I21" i="10" s="1"/>
  <c r="W295" i="9"/>
  <c r="AC295" i="9" s="1"/>
  <c r="W221" i="9"/>
  <c r="AC221" i="9" s="1"/>
  <c r="P234" i="9"/>
  <c r="W138" i="9"/>
  <c r="AC138" i="9" s="1"/>
  <c r="P149" i="9"/>
  <c r="W53" i="9"/>
  <c r="AC53" i="9" s="1"/>
  <c r="W262" i="5"/>
  <c r="P262" i="5"/>
  <c r="AB215" i="9"/>
  <c r="W215" i="9" s="1"/>
  <c r="P215" i="9"/>
  <c r="Q36" i="5"/>
  <c r="X119" i="9"/>
  <c r="R19" i="10"/>
  <c r="Q281" i="9"/>
  <c r="X130" i="9"/>
  <c r="R130" i="9" s="1"/>
  <c r="H130" i="9" s="1"/>
  <c r="P128" i="9"/>
  <c r="W149" i="9"/>
  <c r="P53" i="9"/>
  <c r="W88" i="9"/>
  <c r="P270" i="9"/>
  <c r="X109" i="9"/>
  <c r="R109" i="9" s="1"/>
  <c r="H109" i="9" s="1"/>
  <c r="Q130" i="9"/>
  <c r="Q168" i="9"/>
  <c r="X281" i="9"/>
  <c r="R281" i="9" s="1"/>
  <c r="H281" i="9" s="1"/>
  <c r="P295" i="9"/>
  <c r="P268" i="5"/>
  <c r="W28" i="9"/>
  <c r="AC28" i="9" s="1"/>
  <c r="W128" i="9"/>
  <c r="AC128" i="9" s="1"/>
  <c r="P88" i="9"/>
  <c r="AB157" i="9"/>
  <c r="W157" i="9" s="1"/>
  <c r="X168" i="9"/>
  <c r="R168" i="9" s="1"/>
  <c r="H168" i="9" s="1"/>
  <c r="Q118" i="9"/>
  <c r="Q26" i="9"/>
  <c r="Q134" i="9"/>
  <c r="Q131" i="5"/>
  <c r="AB272" i="9"/>
  <c r="W272" i="9" s="1"/>
  <c r="P272" i="9"/>
  <c r="AB106" i="9"/>
  <c r="W106" i="9" s="1"/>
  <c r="P106" i="9"/>
  <c r="Q146" i="9"/>
  <c r="Q256" i="9"/>
  <c r="W270" i="9"/>
  <c r="W82" i="5"/>
  <c r="P82" i="5"/>
  <c r="AB232" i="9"/>
  <c r="W232" i="9" s="1"/>
  <c r="AC232" i="9" s="1"/>
  <c r="P232" i="9"/>
  <c r="Q119" i="9"/>
  <c r="W48" i="9"/>
  <c r="AC48" i="9" s="1"/>
  <c r="X146" i="9"/>
  <c r="X256" i="9"/>
  <c r="Q285" i="9"/>
  <c r="P48" i="9"/>
  <c r="AB41" i="9"/>
  <c r="W41" i="9" s="1"/>
  <c r="AC41" i="9" s="1"/>
  <c r="P41" i="9"/>
  <c r="AB242" i="9"/>
  <c r="W242" i="9" s="1"/>
  <c r="P242" i="9"/>
  <c r="V25" i="8"/>
  <c r="O25" i="8"/>
  <c r="Q114" i="5"/>
  <c r="W78" i="9"/>
  <c r="AC78" i="9" s="1"/>
  <c r="W209" i="9"/>
  <c r="X48" i="5"/>
  <c r="J48" i="5" s="1"/>
  <c r="P78" i="9"/>
  <c r="W95" i="5"/>
  <c r="P95" i="5"/>
  <c r="AB258" i="9"/>
  <c r="W258" i="9" s="1"/>
  <c r="P258" i="9"/>
  <c r="P129" i="5"/>
  <c r="W129" i="5"/>
  <c r="X118" i="9"/>
  <c r="R118" i="9" s="1"/>
  <c r="H118" i="9" s="1"/>
  <c r="Q174" i="9"/>
  <c r="P227" i="9"/>
  <c r="W263" i="9"/>
  <c r="AC263" i="9" s="1"/>
  <c r="AB244" i="9"/>
  <c r="W244" i="9" s="1"/>
  <c r="P244" i="9"/>
  <c r="Q228" i="9"/>
  <c r="P61" i="9"/>
  <c r="P209" i="9"/>
  <c r="AB247" i="9"/>
  <c r="W247" i="9" s="1"/>
  <c r="P247" i="9"/>
  <c r="X228" i="9"/>
  <c r="W227" i="9"/>
  <c r="P263" i="9"/>
  <c r="AB76" i="9"/>
  <c r="W76" i="9" s="1"/>
  <c r="W113" i="5"/>
  <c r="P113" i="5"/>
  <c r="W61" i="9"/>
  <c r="P63" i="5"/>
  <c r="W63" i="5"/>
  <c r="W259" i="5"/>
  <c r="P259" i="5"/>
  <c r="AB93" i="9"/>
  <c r="W93" i="9" s="1"/>
  <c r="P93" i="9"/>
  <c r="W199" i="5"/>
  <c r="P199" i="5"/>
  <c r="X13" i="10"/>
  <c r="Q13" i="10"/>
  <c r="Q139" i="9"/>
  <c r="W234" i="9"/>
  <c r="AC234" i="9" s="1"/>
  <c r="P221" i="9"/>
  <c r="AB153" i="9"/>
  <c r="W153" i="9" s="1"/>
  <c r="P153" i="9"/>
  <c r="AB189" i="9"/>
  <c r="W189" i="9" s="1"/>
  <c r="P189" i="9"/>
  <c r="AB219" i="9"/>
  <c r="W219" i="9" s="1"/>
  <c r="P219" i="9"/>
  <c r="Q109" i="9"/>
  <c r="Q261" i="9"/>
  <c r="X261" i="9"/>
  <c r="R261" i="9" s="1"/>
  <c r="H261" i="9" s="1"/>
  <c r="Q125" i="9"/>
  <c r="Q241" i="9"/>
  <c r="X286" i="9"/>
  <c r="R286" i="9" s="1"/>
  <c r="H286" i="9" s="1"/>
  <c r="X140" i="9"/>
  <c r="Q65" i="9"/>
  <c r="X139" i="9"/>
  <c r="J139" i="9" s="1"/>
  <c r="Q113" i="9"/>
  <c r="X65" i="9"/>
  <c r="J65" i="9" s="1"/>
  <c r="Q220" i="9"/>
  <c r="X86" i="9"/>
  <c r="R86" i="9" s="1"/>
  <c r="H86" i="9" s="1"/>
  <c r="X220" i="9"/>
  <c r="X167" i="9"/>
  <c r="R167" i="9" s="1"/>
  <c r="X150" i="9"/>
  <c r="R150" i="9" s="1"/>
  <c r="H150" i="9" s="1"/>
  <c r="Q138" i="9"/>
  <c r="Q108" i="9"/>
  <c r="X174" i="9"/>
  <c r="J174" i="9" s="1"/>
  <c r="R9" i="10"/>
  <c r="Q225" i="9"/>
  <c r="X195" i="9"/>
  <c r="X316" i="5"/>
  <c r="Q243" i="9"/>
  <c r="X113" i="9"/>
  <c r="R113" i="9" s="1"/>
  <c r="H113" i="9" s="1"/>
  <c r="Q63" i="9"/>
  <c r="Q74" i="9"/>
  <c r="Q182" i="9"/>
  <c r="Q145" i="5"/>
  <c r="X138" i="9"/>
  <c r="X108" i="9"/>
  <c r="R108" i="9" s="1"/>
  <c r="H108" i="9" s="1"/>
  <c r="X225" i="9"/>
  <c r="R225" i="9" s="1"/>
  <c r="H225" i="9" s="1"/>
  <c r="X243" i="9"/>
  <c r="R243" i="9" s="1"/>
  <c r="H243" i="9" s="1"/>
  <c r="X63" i="9"/>
  <c r="X74" i="9"/>
  <c r="J74" i="9" s="1"/>
  <c r="X182" i="9"/>
  <c r="Q135" i="9"/>
  <c r="Q193" i="9"/>
  <c r="Q86" i="9"/>
  <c r="Q150" i="9"/>
  <c r="Q64" i="9"/>
  <c r="X135" i="9"/>
  <c r="J135" i="9" s="1"/>
  <c r="X193" i="9"/>
  <c r="R193" i="9" s="1"/>
  <c r="H193" i="9" s="1"/>
  <c r="Q11" i="5"/>
  <c r="Q289" i="9"/>
  <c r="X289" i="9"/>
  <c r="R289" i="9" s="1"/>
  <c r="H289" i="9" s="1"/>
  <c r="X152" i="9"/>
  <c r="R152" i="9" s="1"/>
  <c r="H152" i="9" s="1"/>
  <c r="Q237" i="9"/>
  <c r="Q97" i="9"/>
  <c r="X237" i="9"/>
  <c r="R237" i="9" s="1"/>
  <c r="H237" i="9" s="1"/>
  <c r="Q206" i="9"/>
  <c r="X134" i="9"/>
  <c r="Q172" i="9"/>
  <c r="Q170" i="9"/>
  <c r="X172" i="9"/>
  <c r="R172" i="9" s="1"/>
  <c r="H172" i="9" s="1"/>
  <c r="X97" i="9"/>
  <c r="R97" i="9" s="1"/>
  <c r="H97" i="9" s="1"/>
  <c r="X170" i="9"/>
  <c r="R170" i="9" s="1"/>
  <c r="H170" i="9" s="1"/>
  <c r="Q120" i="9"/>
  <c r="X206" i="9"/>
  <c r="X26" i="9"/>
  <c r="R26" i="9" s="1"/>
  <c r="H26" i="9" s="1"/>
  <c r="Q218" i="9"/>
  <c r="X143" i="9"/>
  <c r="R143" i="9" s="1"/>
  <c r="H143" i="9" s="1"/>
  <c r="Q200" i="9"/>
  <c r="Q12" i="9"/>
  <c r="X141" i="9"/>
  <c r="J141" i="9" s="1"/>
  <c r="Q301" i="9"/>
  <c r="X288" i="9"/>
  <c r="Q124" i="5"/>
  <c r="Q304" i="9"/>
  <c r="X218" i="9"/>
  <c r="R218" i="9" s="1"/>
  <c r="H218" i="9" s="1"/>
  <c r="Q288" i="9"/>
  <c r="X200" i="9"/>
  <c r="R200" i="9" s="1"/>
  <c r="H200" i="9" s="1"/>
  <c r="X12" i="9"/>
  <c r="R12" i="9" s="1"/>
  <c r="H12" i="9" s="1"/>
  <c r="X301" i="9"/>
  <c r="X125" i="9"/>
  <c r="R125" i="9" s="1"/>
  <c r="H125" i="9" s="1"/>
  <c r="X241" i="9"/>
  <c r="R241" i="9" s="1"/>
  <c r="H241" i="9" s="1"/>
  <c r="Q236" i="9"/>
  <c r="Q276" i="9"/>
  <c r="Q85" i="9"/>
  <c r="Q84" i="9"/>
  <c r="X236" i="9"/>
  <c r="R236" i="9" s="1"/>
  <c r="H236" i="9" s="1"/>
  <c r="Q266" i="9"/>
  <c r="X85" i="9"/>
  <c r="J85" i="9" s="1"/>
  <c r="X84" i="9"/>
  <c r="R84" i="9" s="1"/>
  <c r="H84" i="9" s="1"/>
  <c r="X122" i="9"/>
  <c r="R122" i="9" s="1"/>
  <c r="H122" i="9" s="1"/>
  <c r="X176" i="9"/>
  <c r="R176" i="9" s="1"/>
  <c r="Q123" i="9"/>
  <c r="Q122" i="9"/>
  <c r="Q121" i="9"/>
  <c r="X121" i="9"/>
  <c r="R121" i="9" s="1"/>
  <c r="H121" i="9" s="1"/>
  <c r="P30" i="8"/>
  <c r="Q29" i="9"/>
  <c r="X24" i="5"/>
  <c r="J24" i="5" s="1"/>
  <c r="Q57" i="9"/>
  <c r="Q180" i="9"/>
  <c r="X305" i="9"/>
  <c r="R305" i="9" s="1"/>
  <c r="H305" i="9" s="1"/>
  <c r="Q176" i="9"/>
  <c r="X57" i="9"/>
  <c r="R57" i="9" s="1"/>
  <c r="H57" i="9" s="1"/>
  <c r="X239" i="9"/>
  <c r="R239" i="9" s="1"/>
  <c r="H239" i="9" s="1"/>
  <c r="Q294" i="9"/>
  <c r="X294" i="9"/>
  <c r="Q141" i="9"/>
  <c r="Q286" i="9"/>
  <c r="Q136" i="9"/>
  <c r="Q155" i="9"/>
  <c r="H274" i="5"/>
  <c r="X131" i="9"/>
  <c r="R131" i="9" s="1"/>
  <c r="H131" i="9" s="1"/>
  <c r="X136" i="9"/>
  <c r="R136" i="9" s="1"/>
  <c r="X155" i="9"/>
  <c r="Q14" i="9"/>
  <c r="Q128" i="9"/>
  <c r="Q160" i="5"/>
  <c r="X126" i="9"/>
  <c r="R126" i="9" s="1"/>
  <c r="H126" i="9" s="1"/>
  <c r="Q297" i="9"/>
  <c r="X128" i="9"/>
  <c r="R128" i="9" s="1"/>
  <c r="H128" i="9" s="1"/>
  <c r="X46" i="9"/>
  <c r="R46" i="9" s="1"/>
  <c r="X297" i="9"/>
  <c r="Q282" i="9"/>
  <c r="X282" i="9"/>
  <c r="R282" i="9" s="1"/>
  <c r="H282" i="9" s="1"/>
  <c r="L7" i="5"/>
  <c r="Q214" i="9"/>
  <c r="Q28" i="9"/>
  <c r="X214" i="9"/>
  <c r="R214" i="9" s="1"/>
  <c r="H214" i="9" s="1"/>
  <c r="X149" i="5"/>
  <c r="Q221" i="9"/>
  <c r="Y15" i="10"/>
  <c r="S15" i="10" s="1"/>
  <c r="I15" i="10" s="1"/>
  <c r="Q7" i="9"/>
  <c r="Q47" i="9"/>
  <c r="Q35" i="9"/>
  <c r="X38" i="9"/>
  <c r="R38" i="9" s="1"/>
  <c r="H38" i="9" s="1"/>
  <c r="X35" i="9"/>
  <c r="R35" i="9" s="1"/>
  <c r="H35" i="9" s="1"/>
  <c r="Q110" i="9"/>
  <c r="X47" i="9"/>
  <c r="R47" i="9" s="1"/>
  <c r="H47" i="9" s="1"/>
  <c r="J156" i="9"/>
  <c r="Q231" i="9"/>
  <c r="X275" i="9"/>
  <c r="R275" i="9" s="1"/>
  <c r="H275" i="9" s="1"/>
  <c r="Q55" i="9"/>
  <c r="X51" i="9"/>
  <c r="R51" i="9" s="1"/>
  <c r="Q156" i="9"/>
  <c r="X55" i="9"/>
  <c r="R55" i="9" s="1"/>
  <c r="H55" i="9" s="1"/>
  <c r="Q45" i="9"/>
  <c r="W14" i="8"/>
  <c r="Q14" i="8" s="1"/>
  <c r="G14" i="8" s="1"/>
  <c r="P32" i="8"/>
  <c r="H305" i="5"/>
  <c r="Q252" i="9"/>
  <c r="X25" i="9"/>
  <c r="R25" i="9" s="1"/>
  <c r="H25" i="9" s="1"/>
  <c r="H39" i="5"/>
  <c r="X48" i="9"/>
  <c r="R48" i="9" s="1"/>
  <c r="H48" i="9" s="1"/>
  <c r="J252" i="9"/>
  <c r="Q305" i="9"/>
  <c r="X13" i="9"/>
  <c r="R13" i="9" s="1"/>
  <c r="H13" i="9" s="1"/>
  <c r="P23" i="8"/>
  <c r="Q104" i="9"/>
  <c r="Q196" i="9"/>
  <c r="Q69" i="9"/>
  <c r="W8" i="8"/>
  <c r="I8" i="8" s="1"/>
  <c r="X59" i="5"/>
  <c r="R59" i="5" s="1"/>
  <c r="H59" i="5" s="1"/>
  <c r="Q175" i="9"/>
  <c r="X175" i="9"/>
  <c r="R175" i="9" s="1"/>
  <c r="H175" i="9" s="1"/>
  <c r="Q167" i="9"/>
  <c r="X151" i="9"/>
  <c r="R151" i="9" s="1"/>
  <c r="H151" i="9" s="1"/>
  <c r="X127" i="9"/>
  <c r="R127" i="9" s="1"/>
  <c r="H127" i="9" s="1"/>
  <c r="Q300" i="9"/>
  <c r="H142" i="5"/>
  <c r="X299" i="9"/>
  <c r="R299" i="9" s="1"/>
  <c r="H299" i="9" s="1"/>
  <c r="Q35" i="5"/>
  <c r="H77" i="5"/>
  <c r="R170" i="5"/>
  <c r="H170" i="5" s="1"/>
  <c r="J170" i="5"/>
  <c r="R168" i="5"/>
  <c r="H168" i="5" s="1"/>
  <c r="J168" i="5"/>
  <c r="R223" i="5"/>
  <c r="H223" i="5" s="1"/>
  <c r="J223" i="5"/>
  <c r="R85" i="5"/>
  <c r="H85" i="5" s="1"/>
  <c r="J85" i="5"/>
  <c r="R140" i="5"/>
  <c r="H140" i="5" s="1"/>
  <c r="J140" i="5"/>
  <c r="R273" i="5"/>
  <c r="H273" i="5" s="1"/>
  <c r="J273" i="5"/>
  <c r="R277" i="5"/>
  <c r="H277" i="5" s="1"/>
  <c r="J277" i="5"/>
  <c r="R201" i="5"/>
  <c r="H201" i="5" s="1"/>
  <c r="J201" i="5"/>
  <c r="R251" i="5"/>
  <c r="H251" i="5" s="1"/>
  <c r="J251" i="5"/>
  <c r="R211" i="5"/>
  <c r="H211" i="5" s="1"/>
  <c r="J211" i="5"/>
  <c r="R247" i="5"/>
  <c r="H247" i="5" s="1"/>
  <c r="J247" i="5"/>
  <c r="R103" i="5"/>
  <c r="H103" i="5" s="1"/>
  <c r="J103" i="5"/>
  <c r="Q22" i="8"/>
  <c r="G22" i="8" s="1"/>
  <c r="I22" i="8"/>
  <c r="R173" i="5"/>
  <c r="H173" i="5" s="1"/>
  <c r="J173" i="5"/>
  <c r="R265" i="5"/>
  <c r="H265" i="5" s="1"/>
  <c r="J265" i="5"/>
  <c r="R109" i="5"/>
  <c r="H109" i="5" s="1"/>
  <c r="J109" i="5"/>
  <c r="R138" i="5"/>
  <c r="H138" i="5" s="1"/>
  <c r="J138" i="5"/>
  <c r="R23" i="5"/>
  <c r="H23" i="5" s="1"/>
  <c r="J23" i="5"/>
  <c r="R255" i="5"/>
  <c r="H255" i="5" s="1"/>
  <c r="J255" i="5"/>
  <c r="R26" i="5"/>
  <c r="H26" i="5" s="1"/>
  <c r="J26" i="5"/>
  <c r="R167" i="5"/>
  <c r="H167" i="5" s="1"/>
  <c r="J167" i="5"/>
  <c r="R251" i="9"/>
  <c r="H251" i="9" s="1"/>
  <c r="J251" i="9"/>
  <c r="S12" i="10"/>
  <c r="I12" i="10" s="1"/>
  <c r="K12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H12" i="5" s="1"/>
  <c r="J12" i="5"/>
  <c r="S11" i="10"/>
  <c r="I11" i="10" s="1"/>
  <c r="K11" i="10"/>
  <c r="R67" i="5"/>
  <c r="H67" i="5" s="1"/>
  <c r="J67" i="5"/>
  <c r="R37" i="5"/>
  <c r="H37" i="5" s="1"/>
  <c r="J37" i="5"/>
  <c r="R289" i="5"/>
  <c r="H289" i="5" s="1"/>
  <c r="J289" i="5"/>
  <c r="R196" i="5"/>
  <c r="H196" i="5" s="1"/>
  <c r="J196" i="5"/>
  <c r="R34" i="5"/>
  <c r="H34" i="5" s="1"/>
  <c r="J34" i="5"/>
  <c r="R19" i="5"/>
  <c r="H19" i="5" s="1"/>
  <c r="J19" i="5"/>
  <c r="R169" i="5"/>
  <c r="H169" i="5" s="1"/>
  <c r="J169" i="5"/>
  <c r="R216" i="5"/>
  <c r="H216" i="5" s="1"/>
  <c r="J216" i="5"/>
  <c r="R250" i="5"/>
  <c r="H250" i="5" s="1"/>
  <c r="J250" i="5"/>
  <c r="R21" i="5"/>
  <c r="H21" i="5" s="1"/>
  <c r="J21" i="5"/>
  <c r="R70" i="5"/>
  <c r="H70" i="5" s="1"/>
  <c r="J70" i="5"/>
  <c r="R57" i="5"/>
  <c r="J57" i="5"/>
  <c r="S33" i="10"/>
  <c r="I33" i="10" s="1"/>
  <c r="K33" i="10"/>
  <c r="R20" i="5"/>
  <c r="H20" i="5" s="1"/>
  <c r="J20" i="5"/>
  <c r="R78" i="5"/>
  <c r="H78" i="5" s="1"/>
  <c r="J78" i="5"/>
  <c r="R63" i="9"/>
  <c r="H63" i="9" s="1"/>
  <c r="J63" i="9"/>
  <c r="R301" i="5"/>
  <c r="H301" i="5" s="1"/>
  <c r="J301" i="5"/>
  <c r="R31" i="5"/>
  <c r="H31" i="5" s="1"/>
  <c r="J31" i="5"/>
  <c r="R146" i="9"/>
  <c r="H146" i="9" s="1"/>
  <c r="J146" i="9"/>
  <c r="R280" i="5"/>
  <c r="H280" i="5" s="1"/>
  <c r="J280" i="5"/>
  <c r="R288" i="5"/>
  <c r="H288" i="5" s="1"/>
  <c r="J288" i="5"/>
  <c r="R68" i="5"/>
  <c r="H68" i="5" s="1"/>
  <c r="J68" i="5"/>
  <c r="R119" i="5"/>
  <c r="H119" i="5" s="1"/>
  <c r="J119" i="5"/>
  <c r="R140" i="9"/>
  <c r="H140" i="9" s="1"/>
  <c r="J140" i="9"/>
  <c r="R315" i="5"/>
  <c r="H315" i="5" s="1"/>
  <c r="J315" i="5"/>
  <c r="R229" i="5"/>
  <c r="H229" i="5" s="1"/>
  <c r="J229" i="5"/>
  <c r="S7" i="10"/>
  <c r="I7" i="10" s="1"/>
  <c r="K7" i="10"/>
  <c r="R309" i="5"/>
  <c r="H309" i="5" s="1"/>
  <c r="J309" i="5"/>
  <c r="R263" i="5"/>
  <c r="H263" i="5" s="1"/>
  <c r="J263" i="5"/>
  <c r="R233" i="5"/>
  <c r="H233" i="5" s="1"/>
  <c r="J233" i="5"/>
  <c r="R137" i="9"/>
  <c r="H137" i="9" s="1"/>
  <c r="J137" i="9"/>
  <c r="R47" i="5"/>
  <c r="H47" i="5" s="1"/>
  <c r="J47" i="5"/>
  <c r="R105" i="5"/>
  <c r="H105" i="5" s="1"/>
  <c r="J105" i="5"/>
  <c r="R225" i="5"/>
  <c r="H225" i="5" s="1"/>
  <c r="J225" i="5"/>
  <c r="R118" i="5"/>
  <c r="H118" i="5" s="1"/>
  <c r="J118" i="5"/>
  <c r="R79" i="9"/>
  <c r="H79" i="9" s="1"/>
  <c r="J79" i="9"/>
  <c r="R298" i="5"/>
  <c r="H298" i="5" s="1"/>
  <c r="J298" i="5"/>
  <c r="R291" i="9"/>
  <c r="H291" i="9" s="1"/>
  <c r="J291" i="9"/>
  <c r="R116" i="5"/>
  <c r="H116" i="5" s="1"/>
  <c r="J116" i="5"/>
  <c r="R175" i="5"/>
  <c r="H175" i="5" s="1"/>
  <c r="J175" i="5"/>
  <c r="R182" i="5"/>
  <c r="H182" i="5" s="1"/>
  <c r="J182" i="5"/>
  <c r="R121" i="5"/>
  <c r="H121" i="5" s="1"/>
  <c r="J121" i="5"/>
  <c r="R56" i="9"/>
  <c r="H56" i="9" s="1"/>
  <c r="J56" i="9"/>
  <c r="R8" i="9"/>
  <c r="H8" i="9" s="1"/>
  <c r="J8" i="9"/>
  <c r="R232" i="5"/>
  <c r="H232" i="5" s="1"/>
  <c r="J232" i="5"/>
  <c r="R202" i="5"/>
  <c r="H202" i="5" s="1"/>
  <c r="J202" i="5"/>
  <c r="R115" i="9"/>
  <c r="H115" i="9" s="1"/>
  <c r="J115" i="9"/>
  <c r="R123" i="5"/>
  <c r="H123" i="5" s="1"/>
  <c r="J123" i="5"/>
  <c r="R84" i="5"/>
  <c r="H84" i="5" s="1"/>
  <c r="J84" i="5"/>
  <c r="R183" i="5"/>
  <c r="H183" i="5" s="1"/>
  <c r="J183" i="5"/>
  <c r="R217" i="5"/>
  <c r="H217" i="5" s="1"/>
  <c r="J217" i="5"/>
  <c r="R187" i="5"/>
  <c r="H187" i="5" s="1"/>
  <c r="J187" i="5"/>
  <c r="R221" i="5"/>
  <c r="H221" i="5" s="1"/>
  <c r="J221" i="5"/>
  <c r="R73" i="5"/>
  <c r="H73" i="5" s="1"/>
  <c r="J73" i="5"/>
  <c r="R256" i="5"/>
  <c r="H256" i="5" s="1"/>
  <c r="J256" i="5"/>
  <c r="R143" i="5"/>
  <c r="H143" i="5" s="1"/>
  <c r="J143" i="5"/>
  <c r="R191" i="5"/>
  <c r="H191" i="5" s="1"/>
  <c r="J191" i="5"/>
  <c r="R162" i="5"/>
  <c r="H162" i="5" s="1"/>
  <c r="J162" i="5"/>
  <c r="J281" i="9"/>
  <c r="R13" i="5"/>
  <c r="H13" i="5" s="1"/>
  <c r="J13" i="5"/>
  <c r="R49" i="5"/>
  <c r="H49" i="5" s="1"/>
  <c r="J49" i="5"/>
  <c r="S18" i="10"/>
  <c r="I18" i="10" s="1"/>
  <c r="K18" i="10"/>
  <c r="R107" i="9"/>
  <c r="H107" i="9" s="1"/>
  <c r="J107" i="9"/>
  <c r="R246" i="5"/>
  <c r="H246" i="5" s="1"/>
  <c r="J246" i="5"/>
  <c r="R158" i="5"/>
  <c r="H158" i="5" s="1"/>
  <c r="J158" i="5"/>
  <c r="R120" i="5"/>
  <c r="H120" i="5" s="1"/>
  <c r="J120" i="5"/>
  <c r="K23" i="10"/>
  <c r="I32" i="10"/>
  <c r="J46" i="9"/>
  <c r="R215" i="5"/>
  <c r="H215" i="5" s="1"/>
  <c r="J215" i="5"/>
  <c r="R48" i="5"/>
  <c r="H48" i="5" s="1"/>
  <c r="R27" i="5"/>
  <c r="H27" i="5" s="1"/>
  <c r="J27" i="5"/>
  <c r="R111" i="5"/>
  <c r="H111" i="5" s="1"/>
  <c r="J111" i="5"/>
  <c r="R81" i="5"/>
  <c r="H81" i="5" s="1"/>
  <c r="J81" i="5"/>
  <c r="R296" i="5"/>
  <c r="H296" i="5" s="1"/>
  <c r="J296" i="5"/>
  <c r="R17" i="5"/>
  <c r="H17" i="5" s="1"/>
  <c r="J17" i="5"/>
  <c r="R287" i="5"/>
  <c r="H287" i="5" s="1"/>
  <c r="J287" i="5"/>
  <c r="R74" i="9"/>
  <c r="H74" i="9" s="1"/>
  <c r="R189" i="5"/>
  <c r="H189" i="5" s="1"/>
  <c r="J189" i="5"/>
  <c r="R145" i="5"/>
  <c r="H145" i="5" s="1"/>
  <c r="J145" i="5"/>
  <c r="R290" i="5"/>
  <c r="H290" i="5" s="1"/>
  <c r="J290" i="5"/>
  <c r="R38" i="5"/>
  <c r="H38" i="5" s="1"/>
  <c r="J38" i="5"/>
  <c r="R88" i="5"/>
  <c r="H88" i="5" s="1"/>
  <c r="J88" i="5"/>
  <c r="Q28" i="8"/>
  <c r="G28" i="8" s="1"/>
  <c r="I28" i="8"/>
  <c r="R234" i="5"/>
  <c r="H234" i="5" s="1"/>
  <c r="J234" i="5"/>
  <c r="R108" i="5"/>
  <c r="H108" i="5" s="1"/>
  <c r="J108" i="5"/>
  <c r="R142" i="9"/>
  <c r="H142" i="9" s="1"/>
  <c r="J142" i="9"/>
  <c r="R283" i="5"/>
  <c r="H283" i="5" s="1"/>
  <c r="J283" i="5"/>
  <c r="R253" i="5"/>
  <c r="H253" i="5" s="1"/>
  <c r="J253" i="5"/>
  <c r="R317" i="5"/>
  <c r="H317" i="5" s="1"/>
  <c r="J317" i="5"/>
  <c r="S20" i="10"/>
  <c r="I20" i="10" s="1"/>
  <c r="K20" i="10"/>
  <c r="R16" i="5"/>
  <c r="H16" i="5" s="1"/>
  <c r="J16" i="5"/>
  <c r="R169" i="9"/>
  <c r="H169" i="9" s="1"/>
  <c r="J169" i="9"/>
  <c r="R72" i="5"/>
  <c r="H72" i="5" s="1"/>
  <c r="J72" i="5"/>
  <c r="R42" i="5"/>
  <c r="H42" i="5" s="1"/>
  <c r="J42" i="5"/>
  <c r="R66" i="5"/>
  <c r="H66" i="5" s="1"/>
  <c r="J66" i="5"/>
  <c r="Q9" i="8"/>
  <c r="G9" i="8" s="1"/>
  <c r="I9" i="8"/>
  <c r="R152" i="5"/>
  <c r="H152" i="5" s="1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R73" i="9"/>
  <c r="H73" i="9" s="1"/>
  <c r="J73" i="9"/>
  <c r="Q19" i="8"/>
  <c r="G19" i="8" s="1"/>
  <c r="I19" i="8"/>
  <c r="Q21" i="8"/>
  <c r="G21" i="8" s="1"/>
  <c r="I21" i="8"/>
  <c r="Q20" i="8"/>
  <c r="G20" i="8" s="1"/>
  <c r="I20" i="8"/>
  <c r="J25" i="9"/>
  <c r="R104" i="5"/>
  <c r="H104" i="5" s="1"/>
  <c r="J104" i="5"/>
  <c r="R10" i="5"/>
  <c r="H10" i="5" s="1"/>
  <c r="J10" i="5"/>
  <c r="R262" i="9"/>
  <c r="H262" i="9" s="1"/>
  <c r="J262" i="9"/>
  <c r="R37" i="9"/>
  <c r="H37" i="9" s="1"/>
  <c r="J37" i="9"/>
  <c r="J285" i="9"/>
  <c r="J193" i="9"/>
  <c r="S36" i="10"/>
  <c r="I36" i="10" s="1"/>
  <c r="K36" i="10"/>
  <c r="Q30" i="8"/>
  <c r="G30" i="8" s="1"/>
  <c r="I30" i="8"/>
  <c r="R90" i="5"/>
  <c r="H90" i="5" s="1"/>
  <c r="J90" i="5"/>
  <c r="R35" i="5"/>
  <c r="H35" i="5" s="1"/>
  <c r="J35" i="5"/>
  <c r="R139" i="5"/>
  <c r="H139" i="5" s="1"/>
  <c r="J139" i="5"/>
  <c r="R119" i="9"/>
  <c r="H119" i="9" s="1"/>
  <c r="J119" i="9"/>
  <c r="R291" i="5"/>
  <c r="H291" i="5" s="1"/>
  <c r="J291" i="5"/>
  <c r="R264" i="5"/>
  <c r="H264" i="5" s="1"/>
  <c r="J264" i="5"/>
  <c r="R212" i="5"/>
  <c r="H212" i="5" s="1"/>
  <c r="J212" i="5"/>
  <c r="R310" i="5"/>
  <c r="H310" i="5" s="1"/>
  <c r="J310" i="5"/>
  <c r="R54" i="5"/>
  <c r="H54" i="5" s="1"/>
  <c r="J54" i="5"/>
  <c r="R160" i="5"/>
  <c r="H160" i="5" s="1"/>
  <c r="J160" i="5"/>
  <c r="R176" i="5"/>
  <c r="H176" i="5" s="1"/>
  <c r="J176" i="5"/>
  <c r="R159" i="5"/>
  <c r="H159" i="5" s="1"/>
  <c r="J159" i="5"/>
  <c r="R257" i="5"/>
  <c r="H257" i="5" s="1"/>
  <c r="J257" i="5"/>
  <c r="R228" i="5"/>
  <c r="H228" i="5" s="1"/>
  <c r="J228" i="5"/>
  <c r="S9" i="10"/>
  <c r="I9" i="10" s="1"/>
  <c r="K9" i="10"/>
  <c r="R293" i="5"/>
  <c r="H293" i="5" s="1"/>
  <c r="J293" i="5"/>
  <c r="R278" i="5"/>
  <c r="H278" i="5" s="1"/>
  <c r="J278" i="5"/>
  <c r="S24" i="10"/>
  <c r="I24" i="10" s="1"/>
  <c r="K24" i="10"/>
  <c r="R205" i="9"/>
  <c r="H205" i="9" s="1"/>
  <c r="J205" i="9"/>
  <c r="R172" i="5"/>
  <c r="H172" i="5" s="1"/>
  <c r="J172" i="5"/>
  <c r="R112" i="5"/>
  <c r="H112" i="5" s="1"/>
  <c r="J112" i="5"/>
  <c r="R153" i="5"/>
  <c r="H153" i="5" s="1"/>
  <c r="J153" i="5"/>
  <c r="R224" i="5"/>
  <c r="H224" i="5" s="1"/>
  <c r="J224" i="5"/>
  <c r="R233" i="9"/>
  <c r="H233" i="9" s="1"/>
  <c r="J233" i="9"/>
  <c r="R313" i="5"/>
  <c r="H313" i="5" s="1"/>
  <c r="J313" i="5"/>
  <c r="R302" i="5"/>
  <c r="H302" i="5" s="1"/>
  <c r="J302" i="5"/>
  <c r="R93" i="5"/>
  <c r="H93" i="5" s="1"/>
  <c r="J93" i="5"/>
  <c r="R94" i="9"/>
  <c r="H94" i="9" s="1"/>
  <c r="J94" i="9"/>
  <c r="R304" i="5"/>
  <c r="H304" i="5" s="1"/>
  <c r="J304" i="5"/>
  <c r="R123" i="9"/>
  <c r="H123" i="9" s="1"/>
  <c r="J123" i="9"/>
  <c r="R11" i="5"/>
  <c r="H11" i="5" s="1"/>
  <c r="J11" i="5"/>
  <c r="R79" i="5"/>
  <c r="H79" i="5" s="1"/>
  <c r="J79" i="5"/>
  <c r="R312" i="5"/>
  <c r="H312" i="5" s="1"/>
  <c r="J312" i="5"/>
  <c r="R282" i="5"/>
  <c r="H282" i="5" s="1"/>
  <c r="J282" i="5"/>
  <c r="R316" i="5"/>
  <c r="H316" i="5" s="1"/>
  <c r="J316" i="5"/>
  <c r="R239" i="5"/>
  <c r="H239" i="5" s="1"/>
  <c r="J239" i="5"/>
  <c r="S27" i="10"/>
  <c r="I27" i="10" s="1"/>
  <c r="K27" i="10"/>
  <c r="R288" i="9"/>
  <c r="H288" i="9" s="1"/>
  <c r="J288" i="9"/>
  <c r="R91" i="5"/>
  <c r="H91" i="5" s="1"/>
  <c r="J91" i="5"/>
  <c r="R24" i="9"/>
  <c r="H24" i="9" s="1"/>
  <c r="J24" i="9"/>
  <c r="R194" i="5"/>
  <c r="H194" i="5" s="1"/>
  <c r="J194" i="5"/>
  <c r="R238" i="5"/>
  <c r="H238" i="5" s="1"/>
  <c r="J238" i="5"/>
  <c r="R243" i="5"/>
  <c r="H243" i="5" s="1"/>
  <c r="J243" i="5"/>
  <c r="R297" i="9"/>
  <c r="H297" i="9" s="1"/>
  <c r="J297" i="9"/>
  <c r="R163" i="5"/>
  <c r="H163" i="5" s="1"/>
  <c r="J163" i="5"/>
  <c r="R133" i="5"/>
  <c r="H133" i="5" s="1"/>
  <c r="J133" i="5"/>
  <c r="H271" i="9"/>
  <c r="R266" i="5"/>
  <c r="H266" i="5" s="1"/>
  <c r="J266" i="5"/>
  <c r="R320" i="5"/>
  <c r="H320" i="5" s="1"/>
  <c r="J320" i="5"/>
  <c r="R208" i="5"/>
  <c r="H208" i="5" s="1"/>
  <c r="J208" i="5"/>
  <c r="R128" i="5"/>
  <c r="H128" i="5" s="1"/>
  <c r="J128" i="5"/>
  <c r="R261" i="5"/>
  <c r="H261" i="5" s="1"/>
  <c r="J261" i="5"/>
  <c r="R60" i="5"/>
  <c r="H60" i="5" s="1"/>
  <c r="J60" i="5"/>
  <c r="R205" i="5"/>
  <c r="H205" i="5" s="1"/>
  <c r="J205" i="5"/>
  <c r="R275" i="5"/>
  <c r="H275" i="5" s="1"/>
  <c r="J275" i="5"/>
  <c r="R257" i="9"/>
  <c r="H257" i="9" s="1"/>
  <c r="J257" i="9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28" i="5"/>
  <c r="H28" i="5" s="1"/>
  <c r="J28" i="5"/>
  <c r="R206" i="5"/>
  <c r="H206" i="5" s="1"/>
  <c r="J206" i="5"/>
  <c r="R100" i="5"/>
  <c r="H100" i="5" s="1"/>
  <c r="J100" i="5"/>
  <c r="R254" i="5"/>
  <c r="H254" i="5" s="1"/>
  <c r="J254" i="5"/>
  <c r="R314" i="5"/>
  <c r="H314" i="5" s="1"/>
  <c r="J314" i="5"/>
  <c r="R284" i="5"/>
  <c r="H284" i="5" s="1"/>
  <c r="J284" i="5"/>
  <c r="Q26" i="8"/>
  <c r="G26" i="8" s="1"/>
  <c r="I26" i="8"/>
  <c r="R240" i="5"/>
  <c r="H240" i="5" s="1"/>
  <c r="J240" i="5"/>
  <c r="R295" i="5"/>
  <c r="H295" i="5" s="1"/>
  <c r="J295" i="5"/>
  <c r="R209" i="5"/>
  <c r="H209" i="5" s="1"/>
  <c r="J209" i="5"/>
  <c r="R303" i="5"/>
  <c r="H303" i="5" s="1"/>
  <c r="J303" i="5"/>
  <c r="R184" i="5"/>
  <c r="H184" i="5" s="1"/>
  <c r="J184" i="5"/>
  <c r="R177" i="9"/>
  <c r="H177" i="9" s="1"/>
  <c r="J177" i="9"/>
  <c r="R204" i="5"/>
  <c r="H204" i="5" s="1"/>
  <c r="J204" i="5"/>
  <c r="R155" i="5"/>
  <c r="H155" i="5" s="1"/>
  <c r="J155" i="5"/>
  <c r="Q33" i="8"/>
  <c r="G33" i="8" s="1"/>
  <c r="I33" i="8"/>
  <c r="R112" i="9"/>
  <c r="H112" i="9" s="1"/>
  <c r="J112" i="9"/>
  <c r="R65" i="9"/>
  <c r="H65" i="9" s="1"/>
  <c r="J35" i="9"/>
  <c r="Q31" i="8"/>
  <c r="G31" i="8" s="1"/>
  <c r="I31" i="8"/>
  <c r="Q18" i="8"/>
  <c r="G18" i="8" s="1"/>
  <c r="I18" i="8"/>
  <c r="R197" i="5"/>
  <c r="H197" i="5" s="1"/>
  <c r="J197" i="5"/>
  <c r="R299" i="5"/>
  <c r="H299" i="5" s="1"/>
  <c r="J299" i="5"/>
  <c r="R127" i="5"/>
  <c r="H127" i="5" s="1"/>
  <c r="J127" i="5"/>
  <c r="R94" i="5"/>
  <c r="H94" i="5" s="1"/>
  <c r="J94" i="5"/>
  <c r="R248" i="5"/>
  <c r="H248" i="5" s="1"/>
  <c r="J248" i="5"/>
  <c r="R218" i="5"/>
  <c r="H218" i="5" s="1"/>
  <c r="J218" i="5"/>
  <c r="R156" i="5"/>
  <c r="H156" i="5" s="1"/>
  <c r="J156" i="5"/>
  <c r="R110" i="5"/>
  <c r="H110" i="5" s="1"/>
  <c r="J110" i="5"/>
  <c r="R306" i="5"/>
  <c r="H306" i="5" s="1"/>
  <c r="J306" i="5"/>
  <c r="R62" i="5"/>
  <c r="H62" i="5" s="1"/>
  <c r="J62" i="5"/>
  <c r="Q11" i="8"/>
  <c r="G11" i="8" s="1"/>
  <c r="I11" i="8"/>
  <c r="Q24" i="8"/>
  <c r="G24" i="8" s="1"/>
  <c r="I24" i="8"/>
  <c r="R267" i="5"/>
  <c r="H267" i="5" s="1"/>
  <c r="J267" i="5"/>
  <c r="R151" i="5"/>
  <c r="H151" i="5" s="1"/>
  <c r="J151" i="5"/>
  <c r="R250" i="9"/>
  <c r="H250" i="9" s="1"/>
  <c r="R69" i="5"/>
  <c r="H69" i="5" s="1"/>
  <c r="J69" i="5"/>
  <c r="R186" i="5"/>
  <c r="H186" i="5" s="1"/>
  <c r="J186" i="5"/>
  <c r="Q10" i="8"/>
  <c r="G10" i="8" s="1"/>
  <c r="I10" i="8"/>
  <c r="R219" i="5"/>
  <c r="H219" i="5" s="1"/>
  <c r="J219" i="5"/>
  <c r="R318" i="5"/>
  <c r="H318" i="5" s="1"/>
  <c r="J318" i="5"/>
  <c r="R220" i="5"/>
  <c r="H220" i="5" s="1"/>
  <c r="J220" i="5"/>
  <c r="J271" i="9"/>
  <c r="K32" i="10"/>
  <c r="H167" i="9"/>
  <c r="R185" i="9"/>
  <c r="H185" i="9" s="1"/>
  <c r="J185" i="9"/>
  <c r="R36" i="5"/>
  <c r="H36" i="5" s="1"/>
  <c r="J36" i="5"/>
  <c r="R55" i="5"/>
  <c r="H55" i="5" s="1"/>
  <c r="J55" i="5"/>
  <c r="R323" i="5"/>
  <c r="H323" i="5" s="1"/>
  <c r="J323" i="5"/>
  <c r="R161" i="5"/>
  <c r="H161" i="5" s="1"/>
  <c r="J161" i="5"/>
  <c r="R181" i="5"/>
  <c r="H181" i="5" s="1"/>
  <c r="J181" i="5"/>
  <c r="S35" i="10"/>
  <c r="I35" i="10" s="1"/>
  <c r="K35" i="10"/>
  <c r="R126" i="5"/>
  <c r="H126" i="5" s="1"/>
  <c r="J126" i="5"/>
  <c r="Q17" i="8"/>
  <c r="G17" i="8" s="1"/>
  <c r="I17" i="8"/>
  <c r="R60" i="9"/>
  <c r="H60" i="9" s="1"/>
  <c r="J60" i="9"/>
  <c r="R207" i="5"/>
  <c r="H207" i="5" s="1"/>
  <c r="J207" i="5"/>
  <c r="R149" i="5"/>
  <c r="H149" i="5" s="1"/>
  <c r="J149" i="5"/>
  <c r="R138" i="9"/>
  <c r="H138" i="9" s="1"/>
  <c r="J138" i="9"/>
  <c r="R214" i="5"/>
  <c r="H214" i="5" s="1"/>
  <c r="J214" i="5"/>
  <c r="R92" i="5"/>
  <c r="H92" i="5" s="1"/>
  <c r="J92" i="5"/>
  <c r="R178" i="5"/>
  <c r="H178" i="5" s="1"/>
  <c r="J178" i="5"/>
  <c r="R41" i="5"/>
  <c r="H41" i="5" s="1"/>
  <c r="J41" i="5"/>
  <c r="R258" i="5"/>
  <c r="H258" i="5" s="1"/>
  <c r="J258" i="5"/>
  <c r="R240" i="9"/>
  <c r="H240" i="9" s="1"/>
  <c r="R120" i="9"/>
  <c r="H120" i="9" s="1"/>
  <c r="J120" i="9"/>
  <c r="R256" i="9"/>
  <c r="H256" i="9" s="1"/>
  <c r="J256" i="9"/>
  <c r="Q16" i="8"/>
  <c r="G16" i="8" s="1"/>
  <c r="I16" i="8"/>
  <c r="R64" i="5"/>
  <c r="H64" i="5" s="1"/>
  <c r="J64" i="5"/>
  <c r="R61" i="5"/>
  <c r="H61" i="5" s="1"/>
  <c r="J61" i="5"/>
  <c r="R201" i="9"/>
  <c r="H201" i="9" s="1"/>
  <c r="J201" i="9"/>
  <c r="R40" i="5"/>
  <c r="H40" i="5" s="1"/>
  <c r="J40" i="5"/>
  <c r="R117" i="5"/>
  <c r="H117" i="5" s="1"/>
  <c r="J117" i="5"/>
  <c r="R160" i="9"/>
  <c r="H160" i="9" s="1"/>
  <c r="J160" i="9"/>
  <c r="R271" i="5"/>
  <c r="H271" i="5" s="1"/>
  <c r="J271" i="5"/>
  <c r="R114" i="5"/>
  <c r="H114" i="5" s="1"/>
  <c r="J114" i="5"/>
  <c r="S22" i="10"/>
  <c r="I22" i="10" s="1"/>
  <c r="K22" i="10"/>
  <c r="Q23" i="8"/>
  <c r="G23" i="8" s="1"/>
  <c r="I23" i="8"/>
  <c r="R210" i="5"/>
  <c r="H210" i="5" s="1"/>
  <c r="J210" i="5"/>
  <c r="R144" i="5"/>
  <c r="H144" i="5" s="1"/>
  <c r="J144" i="5"/>
  <c r="R148" i="5"/>
  <c r="H148" i="5" s="1"/>
  <c r="J148" i="5"/>
  <c r="R226" i="9"/>
  <c r="H226" i="9" s="1"/>
  <c r="J226" i="9"/>
  <c r="R301" i="9"/>
  <c r="H301" i="9" s="1"/>
  <c r="J301" i="9"/>
  <c r="R206" i="9"/>
  <c r="H206" i="9" s="1"/>
  <c r="J206" i="9"/>
  <c r="S30" i="10"/>
  <c r="I30" i="10" s="1"/>
  <c r="K30" i="10"/>
  <c r="R195" i="5"/>
  <c r="H195" i="5" s="1"/>
  <c r="J195" i="5"/>
  <c r="R192" i="5"/>
  <c r="H192" i="5" s="1"/>
  <c r="J192" i="5"/>
  <c r="R260" i="5"/>
  <c r="H260" i="5" s="1"/>
  <c r="J260" i="5"/>
  <c r="R80" i="9"/>
  <c r="H80" i="9" s="1"/>
  <c r="J80" i="9"/>
  <c r="R50" i="9"/>
  <c r="H50" i="9" s="1"/>
  <c r="J50" i="9"/>
  <c r="R102" i="9"/>
  <c r="H102" i="9" s="1"/>
  <c r="J102" i="9"/>
  <c r="R272" i="5"/>
  <c r="H272" i="5" s="1"/>
  <c r="J272" i="5"/>
  <c r="R52" i="5"/>
  <c r="H52" i="5" s="1"/>
  <c r="J52" i="5"/>
  <c r="R230" i="5"/>
  <c r="H230" i="5" s="1"/>
  <c r="J230" i="5"/>
  <c r="R65" i="5"/>
  <c r="H65" i="5" s="1"/>
  <c r="J65" i="5"/>
  <c r="S17" i="10"/>
  <c r="I17" i="10" s="1"/>
  <c r="K17" i="10"/>
  <c r="R249" i="5"/>
  <c r="H249" i="5" s="1"/>
  <c r="J249" i="5"/>
  <c r="I23" i="10"/>
  <c r="R87" i="5"/>
  <c r="H87" i="5" s="1"/>
  <c r="J87" i="5"/>
  <c r="R311" i="5"/>
  <c r="H311" i="5" s="1"/>
  <c r="J311" i="5"/>
  <c r="Q36" i="8"/>
  <c r="G36" i="8" s="1"/>
  <c r="I36" i="8"/>
  <c r="R268" i="5"/>
  <c r="H268" i="5" s="1"/>
  <c r="J268" i="5"/>
  <c r="R89" i="5"/>
  <c r="H89" i="5" s="1"/>
  <c r="J89" i="5"/>
  <c r="R80" i="5"/>
  <c r="H80" i="5" s="1"/>
  <c r="J80" i="5"/>
  <c r="Q12" i="8"/>
  <c r="G12" i="8" s="1"/>
  <c r="I12" i="8"/>
  <c r="R30" i="5"/>
  <c r="H30" i="5" s="1"/>
  <c r="J30" i="5"/>
  <c r="R220" i="9"/>
  <c r="H220" i="9" s="1"/>
  <c r="J220" i="9"/>
  <c r="R294" i="5"/>
  <c r="H294" i="5" s="1"/>
  <c r="J294" i="5"/>
  <c r="S28" i="10"/>
  <c r="I28" i="10" s="1"/>
  <c r="K28" i="10"/>
  <c r="R141" i="5"/>
  <c r="H141" i="5" s="1"/>
  <c r="J141" i="5"/>
  <c r="R99" i="5"/>
  <c r="H99" i="5" s="1"/>
  <c r="J99" i="5"/>
  <c r="R179" i="5"/>
  <c r="H179" i="5" s="1"/>
  <c r="J179" i="5"/>
  <c r="R300" i="5"/>
  <c r="H300" i="5" s="1"/>
  <c r="J300" i="5"/>
  <c r="R50" i="5"/>
  <c r="H50" i="5" s="1"/>
  <c r="J50" i="5"/>
  <c r="R226" i="5"/>
  <c r="H226" i="5" s="1"/>
  <c r="J226" i="5"/>
  <c r="R115" i="5"/>
  <c r="H115" i="5" s="1"/>
  <c r="J115" i="5"/>
  <c r="R174" i="5"/>
  <c r="H174" i="5" s="1"/>
  <c r="J174" i="5"/>
  <c r="R165" i="5"/>
  <c r="H165" i="5" s="1"/>
  <c r="J165" i="5"/>
  <c r="R285" i="5"/>
  <c r="H285" i="5" s="1"/>
  <c r="J285" i="5"/>
  <c r="R211" i="9"/>
  <c r="H211" i="9" s="1"/>
  <c r="J211" i="9"/>
  <c r="R319" i="5"/>
  <c r="H319" i="5" s="1"/>
  <c r="J319" i="5"/>
  <c r="Q35" i="8"/>
  <c r="G35" i="8" s="1"/>
  <c r="I35" i="8"/>
  <c r="R245" i="9"/>
  <c r="H245" i="9" s="1"/>
  <c r="J245" i="9"/>
  <c r="R244" i="5"/>
  <c r="H244" i="5" s="1"/>
  <c r="J244" i="5"/>
  <c r="R8" i="5"/>
  <c r="H8" i="5" s="1"/>
  <c r="J8" i="5"/>
  <c r="R72" i="9"/>
  <c r="H72" i="9" s="1"/>
  <c r="J72" i="9"/>
  <c r="R180" i="5"/>
  <c r="H180" i="5" s="1"/>
  <c r="J180" i="5"/>
  <c r="R228" i="9"/>
  <c r="H228" i="9" s="1"/>
  <c r="J228" i="9"/>
  <c r="R303" i="9"/>
  <c r="H303" i="9" s="1"/>
  <c r="J303" i="9"/>
  <c r="R254" i="9"/>
  <c r="H254" i="9" s="1"/>
  <c r="J254" i="9"/>
  <c r="R174" i="9"/>
  <c r="H174" i="9" s="1"/>
  <c r="R116" i="9"/>
  <c r="H116" i="9" s="1"/>
  <c r="J116" i="9"/>
  <c r="R190" i="5"/>
  <c r="H190" i="5" s="1"/>
  <c r="J190" i="5"/>
  <c r="R204" i="9"/>
  <c r="H204" i="9" s="1"/>
  <c r="J204" i="9"/>
  <c r="R102" i="5"/>
  <c r="H102" i="5" s="1"/>
  <c r="J102" i="5"/>
  <c r="R294" i="9"/>
  <c r="H294" i="9" s="1"/>
  <c r="J294" i="9"/>
  <c r="R20" i="9"/>
  <c r="H20" i="9" s="1"/>
  <c r="J20" i="9"/>
  <c r="R308" i="5"/>
  <c r="H308" i="5" s="1"/>
  <c r="J308" i="5"/>
  <c r="R270" i="5"/>
  <c r="H270" i="5" s="1"/>
  <c r="J270" i="5"/>
  <c r="R178" i="9"/>
  <c r="H178" i="9" s="1"/>
  <c r="J178" i="9"/>
  <c r="S19" i="10"/>
  <c r="I19" i="10" s="1"/>
  <c r="K19" i="10"/>
  <c r="R252" i="5"/>
  <c r="H252" i="5" s="1"/>
  <c r="J252" i="5"/>
  <c r="R15" i="5"/>
  <c r="H15" i="5" s="1"/>
  <c r="J15" i="5"/>
  <c r="S16" i="10"/>
  <c r="I16" i="10" s="1"/>
  <c r="K16" i="10"/>
  <c r="R276" i="5"/>
  <c r="H276" i="5" s="1"/>
  <c r="J276" i="5"/>
  <c r="Q7" i="8"/>
  <c r="G7" i="8" s="1"/>
  <c r="I7" i="8"/>
  <c r="R49" i="9"/>
  <c r="H49" i="9" s="1"/>
  <c r="J49" i="9"/>
  <c r="R241" i="5"/>
  <c r="H241" i="5" s="1"/>
  <c r="J241" i="5"/>
  <c r="R154" i="5"/>
  <c r="H154" i="5" s="1"/>
  <c r="J154" i="5"/>
  <c r="R124" i="5"/>
  <c r="H124" i="5" s="1"/>
  <c r="J124" i="5"/>
  <c r="Q27" i="8"/>
  <c r="G27" i="8" s="1"/>
  <c r="I27" i="8"/>
  <c r="R96" i="5"/>
  <c r="H96" i="5" s="1"/>
  <c r="J96" i="5"/>
  <c r="R136" i="5"/>
  <c r="H136" i="5" s="1"/>
  <c r="J136" i="5"/>
  <c r="H57" i="5"/>
  <c r="J136" i="9"/>
  <c r="J176" i="9"/>
  <c r="R236" i="5"/>
  <c r="H236" i="5" s="1"/>
  <c r="J236" i="5"/>
  <c r="S25" i="10"/>
  <c r="I25" i="10" s="1"/>
  <c r="K25" i="10"/>
  <c r="R146" i="5"/>
  <c r="H146" i="5" s="1"/>
  <c r="J146" i="5"/>
  <c r="R281" i="5"/>
  <c r="H281" i="5" s="1"/>
  <c r="J281" i="5"/>
  <c r="R155" i="9"/>
  <c r="H155" i="9" s="1"/>
  <c r="J155" i="9"/>
  <c r="R83" i="5"/>
  <c r="H83" i="5" s="1"/>
  <c r="J83" i="5"/>
  <c r="R74" i="5"/>
  <c r="H74" i="5" s="1"/>
  <c r="J74" i="5"/>
  <c r="R44" i="5"/>
  <c r="H44" i="5" s="1"/>
  <c r="J44" i="5"/>
  <c r="R165" i="9"/>
  <c r="H165" i="9" s="1"/>
  <c r="J165" i="9"/>
  <c r="R322" i="5"/>
  <c r="H322" i="5" s="1"/>
  <c r="J322" i="5"/>
  <c r="R9" i="5"/>
  <c r="H9" i="5" s="1"/>
  <c r="J9" i="5"/>
  <c r="R29" i="5"/>
  <c r="H29" i="5" s="1"/>
  <c r="J29" i="5"/>
  <c r="R182" i="9"/>
  <c r="H182" i="9" s="1"/>
  <c r="J182" i="9"/>
  <c r="R185" i="5"/>
  <c r="H185" i="5" s="1"/>
  <c r="J185" i="5"/>
  <c r="R56" i="5"/>
  <c r="H56" i="5" s="1"/>
  <c r="J56" i="5"/>
  <c r="R107" i="5"/>
  <c r="H107" i="5" s="1"/>
  <c r="J107" i="5"/>
  <c r="R235" i="5"/>
  <c r="H235" i="5" s="1"/>
  <c r="J235" i="5"/>
  <c r="R135" i="9"/>
  <c r="H135" i="9" s="1"/>
  <c r="R164" i="5"/>
  <c r="H164" i="5" s="1"/>
  <c r="J164" i="5"/>
  <c r="R58" i="5"/>
  <c r="H58" i="5" s="1"/>
  <c r="J58" i="5"/>
  <c r="R188" i="5"/>
  <c r="H188" i="5" s="1"/>
  <c r="J188" i="5"/>
  <c r="R25" i="5"/>
  <c r="H25" i="5" s="1"/>
  <c r="J25" i="5"/>
  <c r="R286" i="5"/>
  <c r="H286" i="5" s="1"/>
  <c r="J286" i="5"/>
  <c r="S29" i="10"/>
  <c r="I29" i="10" s="1"/>
  <c r="K29" i="10"/>
  <c r="R177" i="5"/>
  <c r="H177" i="5" s="1"/>
  <c r="J177" i="5"/>
  <c r="R147" i="5"/>
  <c r="H147" i="5" s="1"/>
  <c r="J147" i="5"/>
  <c r="R98" i="5"/>
  <c r="H98" i="5" s="1"/>
  <c r="J98" i="5"/>
  <c r="R181" i="9"/>
  <c r="H181" i="9" s="1"/>
  <c r="J181" i="9"/>
  <c r="R279" i="5"/>
  <c r="H279" i="5" s="1"/>
  <c r="J279" i="5"/>
  <c r="R242" i="5"/>
  <c r="H242" i="5" s="1"/>
  <c r="J242" i="5"/>
  <c r="R33" i="5"/>
  <c r="H33" i="5" s="1"/>
  <c r="J33" i="5"/>
  <c r="R297" i="5"/>
  <c r="H297" i="5" s="1"/>
  <c r="J297" i="5"/>
  <c r="R203" i="5"/>
  <c r="H203" i="5" s="1"/>
  <c r="J203" i="5"/>
  <c r="R222" i="5"/>
  <c r="H222" i="5" s="1"/>
  <c r="J222" i="5"/>
  <c r="R227" i="5"/>
  <c r="H227" i="5" s="1"/>
  <c r="J227" i="5"/>
  <c r="R134" i="9"/>
  <c r="H134" i="9" s="1"/>
  <c r="J134" i="9"/>
  <c r="R42" i="9"/>
  <c r="H42" i="9" s="1"/>
  <c r="J42" i="9"/>
  <c r="R86" i="5"/>
  <c r="H86" i="5" s="1"/>
  <c r="J86" i="5"/>
  <c r="S10" i="10"/>
  <c r="I10" i="10" s="1"/>
  <c r="K10" i="10"/>
  <c r="R193" i="5"/>
  <c r="H193" i="5" s="1"/>
  <c r="J193" i="5"/>
  <c r="R279" i="9"/>
  <c r="H279" i="9" s="1"/>
  <c r="J279" i="9"/>
  <c r="S34" i="10"/>
  <c r="I34" i="10" s="1"/>
  <c r="K34" i="10"/>
  <c r="R166" i="5"/>
  <c r="H166" i="5" s="1"/>
  <c r="J166" i="5"/>
  <c r="R51" i="5"/>
  <c r="H51" i="5" s="1"/>
  <c r="J51" i="5"/>
  <c r="R106" i="5"/>
  <c r="H106" i="5" s="1"/>
  <c r="J106" i="5"/>
  <c r="R76" i="5"/>
  <c r="H76" i="5" s="1"/>
  <c r="J76" i="5"/>
  <c r="R195" i="9"/>
  <c r="H195" i="9" s="1"/>
  <c r="J195" i="9"/>
  <c r="R58" i="9"/>
  <c r="H58" i="9" s="1"/>
  <c r="J58" i="9"/>
  <c r="R46" i="5"/>
  <c r="H46" i="5" s="1"/>
  <c r="J46" i="5"/>
  <c r="R97" i="5"/>
  <c r="H97" i="5" s="1"/>
  <c r="J97" i="5"/>
  <c r="R131" i="5"/>
  <c r="H131" i="5" s="1"/>
  <c r="J131" i="5"/>
  <c r="R101" i="5"/>
  <c r="H101" i="5" s="1"/>
  <c r="J101" i="5"/>
  <c r="R135" i="5"/>
  <c r="H135" i="5" s="1"/>
  <c r="J135" i="5"/>
  <c r="R216" i="9"/>
  <c r="H216" i="9" s="1"/>
  <c r="J216" i="9"/>
  <c r="R75" i="5"/>
  <c r="H75" i="5" s="1"/>
  <c r="J75" i="5"/>
  <c r="R137" i="5"/>
  <c r="H137" i="5" s="1"/>
  <c r="J137" i="5"/>
  <c r="R245" i="5"/>
  <c r="H245" i="5" s="1"/>
  <c r="J245" i="5"/>
  <c r="R171" i="5"/>
  <c r="H171" i="5" s="1"/>
  <c r="J171" i="5"/>
  <c r="R132" i="5"/>
  <c r="H132" i="5" s="1"/>
  <c r="J132" i="5"/>
  <c r="R150" i="5"/>
  <c r="H150" i="5" s="1"/>
  <c r="J150" i="5"/>
  <c r="Q29" i="8"/>
  <c r="G29" i="8" s="1"/>
  <c r="I29" i="8"/>
  <c r="I15" i="8"/>
  <c r="K15" i="8" s="1"/>
  <c r="J86" i="9"/>
  <c r="L86" i="9" s="1"/>
  <c r="R200" i="5"/>
  <c r="H200" i="5" s="1"/>
  <c r="J200" i="5"/>
  <c r="H51" i="9"/>
  <c r="R18" i="5"/>
  <c r="H18" i="5" s="1"/>
  <c r="J18" i="5"/>
  <c r="H136" i="9"/>
  <c r="H46" i="9"/>
  <c r="L46" i="9" s="1"/>
  <c r="J22" i="5"/>
  <c r="L22" i="5" s="1"/>
  <c r="I32" i="8"/>
  <c r="J305" i="5"/>
  <c r="J77" i="5"/>
  <c r="J142" i="5"/>
  <c r="H252" i="9"/>
  <c r="H156" i="9"/>
  <c r="H176" i="9"/>
  <c r="J274" i="5"/>
  <c r="J39" i="5"/>
  <c r="X231" i="9"/>
  <c r="Q32" i="9"/>
  <c r="X180" i="9"/>
  <c r="Q132" i="9"/>
  <c r="Q105" i="9"/>
  <c r="Q18" i="5"/>
  <c r="Q265" i="9"/>
  <c r="X110" i="9"/>
  <c r="Q274" i="5"/>
  <c r="Q39" i="9"/>
  <c r="Q67" i="9"/>
  <c r="X32" i="9"/>
  <c r="Q239" i="9"/>
  <c r="Q77" i="9"/>
  <c r="X105" i="9"/>
  <c r="X265" i="9"/>
  <c r="Q159" i="9"/>
  <c r="X67" i="9"/>
  <c r="Q144" i="9"/>
  <c r="Q260" i="9"/>
  <c r="Q164" i="9"/>
  <c r="X159" i="9"/>
  <c r="X144" i="9"/>
  <c r="Q78" i="9"/>
  <c r="X260" i="9"/>
  <c r="Q18" i="9"/>
  <c r="X164" i="9"/>
  <c r="X77" i="9"/>
  <c r="X78" i="9"/>
  <c r="Q127" i="9"/>
  <c r="X223" i="9"/>
  <c r="X18" i="9"/>
  <c r="X187" i="9"/>
  <c r="X39" i="9"/>
  <c r="X33" i="9"/>
  <c r="X157" i="5"/>
  <c r="Q90" i="9"/>
  <c r="Q17" i="9"/>
  <c r="X90" i="9"/>
  <c r="X17" i="9"/>
  <c r="Q223" i="9"/>
  <c r="Q133" i="9"/>
  <c r="Q136" i="5"/>
  <c r="X237" i="5"/>
  <c r="X104" i="9"/>
  <c r="P36" i="8"/>
  <c r="X40" i="9"/>
  <c r="X53" i="5"/>
  <c r="X147" i="9"/>
  <c r="Q30" i="9"/>
  <c r="Q197" i="9"/>
  <c r="Q217" i="9"/>
  <c r="X133" i="9"/>
  <c r="X14" i="9"/>
  <c r="Q147" i="9"/>
  <c r="X34" i="9"/>
  <c r="Q82" i="9"/>
  <c r="Q259" i="9"/>
  <c r="Q19" i="9"/>
  <c r="Q77" i="5"/>
  <c r="Q273" i="9"/>
  <c r="Q248" i="9"/>
  <c r="X30" i="9"/>
  <c r="X197" i="9"/>
  <c r="X217" i="9"/>
  <c r="Q268" i="5"/>
  <c r="Q16" i="9"/>
  <c r="Q40" i="9"/>
  <c r="Q34" i="9"/>
  <c r="X82" i="9"/>
  <c r="X259" i="9"/>
  <c r="X19" i="9"/>
  <c r="Q126" i="9"/>
  <c r="Q13" i="9"/>
  <c r="Q142" i="9"/>
  <c r="X248" i="9"/>
  <c r="Q46" i="9"/>
  <c r="Q151" i="9"/>
  <c r="X16" i="9"/>
  <c r="Q100" i="9"/>
  <c r="Q142" i="5"/>
  <c r="Q10" i="9"/>
  <c r="Q43" i="9"/>
  <c r="X100" i="9"/>
  <c r="Q163" i="9"/>
  <c r="X31" i="9"/>
  <c r="Q99" i="9"/>
  <c r="Q51" i="9"/>
  <c r="X10" i="9"/>
  <c r="X43" i="9"/>
  <c r="X163" i="9"/>
  <c r="Q66" i="9"/>
  <c r="X300" i="9"/>
  <c r="X66" i="9"/>
  <c r="Q81" i="9"/>
  <c r="Q70" i="5"/>
  <c r="Q148" i="9"/>
  <c r="Q184" i="9"/>
  <c r="Q59" i="9"/>
  <c r="Q298" i="9"/>
  <c r="X148" i="9"/>
  <c r="X184" i="9"/>
  <c r="X59" i="9"/>
  <c r="X298" i="9"/>
  <c r="Q33" i="9"/>
  <c r="R33" i="10"/>
  <c r="Q179" i="9"/>
  <c r="X302" i="9"/>
  <c r="X83" i="9"/>
  <c r="X292" i="9"/>
  <c r="Q90" i="5"/>
  <c r="Q202" i="9"/>
  <c r="X145" i="9"/>
  <c r="Q302" i="9"/>
  <c r="Q83" i="9"/>
  <c r="X274" i="9"/>
  <c r="Q117" i="9"/>
  <c r="X117" i="9"/>
  <c r="X179" i="9"/>
  <c r="Q48" i="9"/>
  <c r="Q275" i="9"/>
  <c r="Q25" i="9"/>
  <c r="Q299" i="9"/>
  <c r="Q284" i="9"/>
  <c r="X277" i="9"/>
  <c r="X202" i="9"/>
  <c r="Q253" i="9"/>
  <c r="Q191" i="9"/>
  <c r="Q305" i="5"/>
  <c r="Q39" i="5"/>
  <c r="Q229" i="9"/>
  <c r="X284" i="9"/>
  <c r="X253" i="9"/>
  <c r="X191" i="9"/>
  <c r="X229" i="9"/>
  <c r="Q192" i="9"/>
  <c r="Q22" i="9"/>
  <c r="Q22" i="5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X304" i="9"/>
  <c r="Q271" i="9"/>
  <c r="Q278" i="9"/>
  <c r="X132" i="9"/>
  <c r="Q255" i="9"/>
  <c r="Q9" i="9"/>
  <c r="Q238" i="9"/>
  <c r="X278" i="9"/>
  <c r="X238" i="9"/>
  <c r="Q264" i="9"/>
  <c r="X255" i="9"/>
  <c r="X9" i="9"/>
  <c r="Q31" i="9"/>
  <c r="X264" i="9"/>
  <c r="Q158" i="5"/>
  <c r="Q89" i="5"/>
  <c r="Q38" i="9"/>
  <c r="X246" i="9"/>
  <c r="Q267" i="9"/>
  <c r="Q98" i="9"/>
  <c r="Q68" i="9"/>
  <c r="Q207" i="9"/>
  <c r="X134" i="5"/>
  <c r="Q57" i="5"/>
  <c r="X207" i="9"/>
  <c r="Q246" i="9"/>
  <c r="X68" i="9"/>
  <c r="Q215" i="5"/>
  <c r="Q70" i="9"/>
  <c r="Q103" i="9"/>
  <c r="Q20" i="5"/>
  <c r="Q101" i="9"/>
  <c r="Q212" i="9"/>
  <c r="X267" i="9"/>
  <c r="Q62" i="9"/>
  <c r="X14" i="5"/>
  <c r="X70" i="9"/>
  <c r="X103" i="9"/>
  <c r="X101" i="9"/>
  <c r="Q54" i="9"/>
  <c r="Q173" i="9"/>
  <c r="X81" i="9"/>
  <c r="X98" i="9"/>
  <c r="Q162" i="9"/>
  <c r="Q11" i="9"/>
  <c r="X162" i="9"/>
  <c r="X62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Q21" i="9"/>
  <c r="Q133" i="5"/>
  <c r="Q23" i="9"/>
  <c r="X21" i="9"/>
  <c r="Q199" i="9"/>
  <c r="Q194" i="9"/>
  <c r="X27" i="9"/>
  <c r="X23" i="9"/>
  <c r="Q213" i="9"/>
  <c r="X199" i="9"/>
  <c r="X194" i="9"/>
  <c r="X154" i="9"/>
  <c r="X213" i="9"/>
  <c r="X212" i="9"/>
  <c r="Q87" i="9"/>
  <c r="W13" i="8"/>
  <c r="Q171" i="9"/>
  <c r="Q210" i="9"/>
  <c r="Q280" i="9"/>
  <c r="X210" i="9"/>
  <c r="Q163" i="5"/>
  <c r="Q95" i="9"/>
  <c r="X186" i="9"/>
  <c r="X95" i="9"/>
  <c r="X87" i="9"/>
  <c r="X171" i="9"/>
  <c r="Q203" i="9"/>
  <c r="X280" i="9"/>
  <c r="X203" i="9"/>
  <c r="Q188" i="9"/>
  <c r="Q75" i="9"/>
  <c r="Q283" i="9"/>
  <c r="X268" i="9"/>
  <c r="X188" i="9"/>
  <c r="Q92" i="9"/>
  <c r="X75" i="9"/>
  <c r="X283" i="9"/>
  <c r="X92" i="9"/>
  <c r="Q36" i="9"/>
  <c r="Q208" i="9"/>
  <c r="X208" i="9"/>
  <c r="Q268" i="9"/>
  <c r="Q186" i="9"/>
  <c r="Q200" i="5"/>
  <c r="Q311" i="5"/>
  <c r="Q220" i="5"/>
  <c r="Q21" i="5"/>
  <c r="W34" i="8"/>
  <c r="Q318" i="5"/>
  <c r="Q87" i="5"/>
  <c r="Q120" i="5"/>
  <c r="Q290" i="9"/>
  <c r="X213" i="5"/>
  <c r="X129" i="9"/>
  <c r="X71" i="9"/>
  <c r="Q154" i="9"/>
  <c r="Q27" i="9"/>
  <c r="X36" i="9"/>
  <c r="X290" i="9"/>
  <c r="X276" i="9"/>
  <c r="X52" i="9"/>
  <c r="X273" i="9"/>
  <c r="Q249" i="5"/>
  <c r="Q96" i="5"/>
  <c r="Q52" i="9"/>
  <c r="Q71" i="9"/>
  <c r="Q219" i="5"/>
  <c r="Q129" i="9"/>
  <c r="Q224" i="9"/>
  <c r="X32" i="5"/>
  <c r="X224" i="9"/>
  <c r="Q198" i="9"/>
  <c r="Q15" i="9"/>
  <c r="X15" i="9"/>
  <c r="X198" i="9"/>
  <c r="Q222" i="9"/>
  <c r="X222" i="9"/>
  <c r="X296" i="9" l="1"/>
  <c r="J97" i="9"/>
  <c r="X232" i="9"/>
  <c r="R232" i="9" s="1"/>
  <c r="H232" i="9" s="1"/>
  <c r="Y14" i="10"/>
  <c r="R14" i="10"/>
  <c r="J166" i="9"/>
  <c r="Q166" i="9"/>
  <c r="J299" i="9"/>
  <c r="Q41" i="9"/>
  <c r="J200" i="9"/>
  <c r="J109" i="9"/>
  <c r="Q124" i="9"/>
  <c r="J64" i="9"/>
  <c r="X269" i="5"/>
  <c r="X43" i="5"/>
  <c r="Q43" i="5"/>
  <c r="Q296" i="9"/>
  <c r="R139" i="9"/>
  <c r="H139" i="9" s="1"/>
  <c r="X124" i="9"/>
  <c r="X7" i="9"/>
  <c r="R7" i="9" s="1"/>
  <c r="H7" i="9" s="1"/>
  <c r="J261" i="9"/>
  <c r="R85" i="9"/>
  <c r="H85" i="9" s="1"/>
  <c r="AC89" i="9"/>
  <c r="X89" i="9"/>
  <c r="Q89" i="9"/>
  <c r="X183" i="9"/>
  <c r="J130" i="9"/>
  <c r="Q131" i="9"/>
  <c r="Q183" i="9"/>
  <c r="K8" i="10"/>
  <c r="X249" i="9"/>
  <c r="R249" i="9" s="1"/>
  <c r="H249" i="9" s="1"/>
  <c r="J150" i="9"/>
  <c r="J118" i="9"/>
  <c r="Q249" i="9"/>
  <c r="X28" i="9"/>
  <c r="R28" i="9" s="1"/>
  <c r="H28" i="9" s="1"/>
  <c r="X53" i="9"/>
  <c r="R53" i="9" s="1"/>
  <c r="H53" i="9" s="1"/>
  <c r="Q230" i="5"/>
  <c r="AC266" i="9"/>
  <c r="X266" i="9"/>
  <c r="X114" i="9"/>
  <c r="R114" i="9" s="1"/>
  <c r="H114" i="9" s="1"/>
  <c r="X221" i="9"/>
  <c r="R221" i="9" s="1"/>
  <c r="H221" i="9" s="1"/>
  <c r="Q114" i="9"/>
  <c r="AC269" i="9"/>
  <c r="X269" i="9" s="1"/>
  <c r="Q269" i="9"/>
  <c r="AC287" i="9"/>
  <c r="X287" i="9" s="1"/>
  <c r="Q287" i="9"/>
  <c r="J286" i="9"/>
  <c r="AC161" i="9"/>
  <c r="X161" i="9" s="1"/>
  <c r="Q161" i="9"/>
  <c r="AC190" i="9"/>
  <c r="X190" i="9" s="1"/>
  <c r="Q190" i="9"/>
  <c r="J131" i="9"/>
  <c r="Q234" i="9"/>
  <c r="J84" i="9"/>
  <c r="AC96" i="9"/>
  <c r="Q96" i="9"/>
  <c r="X96" i="9"/>
  <c r="J114" i="9"/>
  <c r="Q53" i="9"/>
  <c r="AC91" i="9"/>
  <c r="X91" i="9" s="1"/>
  <c r="Q91" i="9"/>
  <c r="Q295" i="9"/>
  <c r="P7" i="8"/>
  <c r="AC106" i="9"/>
  <c r="X106" i="9" s="1"/>
  <c r="Q106" i="9"/>
  <c r="Q263" i="9"/>
  <c r="AC149" i="9"/>
  <c r="X149" i="9" s="1"/>
  <c r="Q149" i="9"/>
  <c r="AC215" i="9"/>
  <c r="X215" i="9" s="1"/>
  <c r="Q215" i="9"/>
  <c r="J305" i="9"/>
  <c r="K21" i="10"/>
  <c r="J108" i="9"/>
  <c r="Q232" i="9"/>
  <c r="AC157" i="9"/>
  <c r="X157" i="9" s="1"/>
  <c r="Q157" i="9"/>
  <c r="X262" i="5"/>
  <c r="Q262" i="5"/>
  <c r="J168" i="9"/>
  <c r="J249" i="9"/>
  <c r="X82" i="5"/>
  <c r="Q82" i="5"/>
  <c r="AC272" i="9"/>
  <c r="X272" i="9" s="1"/>
  <c r="Q272" i="9"/>
  <c r="J221" i="9"/>
  <c r="X263" i="9"/>
  <c r="R263" i="9" s="1"/>
  <c r="H263" i="9" s="1"/>
  <c r="X41" i="9"/>
  <c r="J41" i="9" s="1"/>
  <c r="AC270" i="9"/>
  <c r="X270" i="9" s="1"/>
  <c r="Q270" i="9"/>
  <c r="AC158" i="9"/>
  <c r="X158" i="9" s="1"/>
  <c r="Q158" i="9"/>
  <c r="J167" i="9"/>
  <c r="AC88" i="9"/>
  <c r="X88" i="9" s="1"/>
  <c r="Q88" i="9"/>
  <c r="AC247" i="9"/>
  <c r="X247" i="9" s="1"/>
  <c r="Q247" i="9"/>
  <c r="AC258" i="9"/>
  <c r="X258" i="9" s="1"/>
  <c r="Q258" i="9"/>
  <c r="AC93" i="9"/>
  <c r="X93" i="9" s="1"/>
  <c r="Q93" i="9"/>
  <c r="Q113" i="5"/>
  <c r="X113" i="5"/>
  <c r="AC76" i="9"/>
  <c r="X76" i="9" s="1"/>
  <c r="Q76" i="9"/>
  <c r="X259" i="5"/>
  <c r="Q259" i="5"/>
  <c r="X95" i="5"/>
  <c r="Q95" i="5"/>
  <c r="P25" i="8"/>
  <c r="W25" i="8"/>
  <c r="Y13" i="10"/>
  <c r="R13" i="10"/>
  <c r="X63" i="5"/>
  <c r="Q63" i="5"/>
  <c r="AC227" i="9"/>
  <c r="X227" i="9" s="1"/>
  <c r="R227" i="9" s="1"/>
  <c r="H227" i="9" s="1"/>
  <c r="Q227" i="9"/>
  <c r="AC242" i="9"/>
  <c r="X242" i="9" s="1"/>
  <c r="Q242" i="9"/>
  <c r="AC244" i="9"/>
  <c r="X244" i="9" s="1"/>
  <c r="Q244" i="9"/>
  <c r="X129" i="5"/>
  <c r="Q129" i="5"/>
  <c r="X234" i="9"/>
  <c r="R234" i="9" s="1"/>
  <c r="H234" i="9" s="1"/>
  <c r="X199" i="5"/>
  <c r="Q199" i="5"/>
  <c r="AC61" i="9"/>
  <c r="X61" i="9" s="1"/>
  <c r="Q61" i="9"/>
  <c r="AC209" i="9"/>
  <c r="X209" i="9" s="1"/>
  <c r="Q209" i="9"/>
  <c r="J241" i="9"/>
  <c r="J59" i="5"/>
  <c r="L59" i="5" s="1"/>
  <c r="AC219" i="9"/>
  <c r="X219" i="9" s="1"/>
  <c r="Q219" i="9"/>
  <c r="J289" i="9"/>
  <c r="AC189" i="9"/>
  <c r="X189" i="9" s="1"/>
  <c r="Q189" i="9"/>
  <c r="J225" i="9"/>
  <c r="J113" i="9"/>
  <c r="AC153" i="9"/>
  <c r="X153" i="9" s="1"/>
  <c r="Q153" i="9"/>
  <c r="L57" i="5"/>
  <c r="I14" i="8"/>
  <c r="K14" i="8" s="1"/>
  <c r="J218" i="9"/>
  <c r="J152" i="9"/>
  <c r="J243" i="9"/>
  <c r="J121" i="9"/>
  <c r="J143" i="9"/>
  <c r="J57" i="9"/>
  <c r="J7" i="9"/>
  <c r="L7" i="9" s="1"/>
  <c r="K15" i="10"/>
  <c r="M15" i="10" s="1"/>
  <c r="J28" i="9"/>
  <c r="L28" i="9" s="1"/>
  <c r="J236" i="9"/>
  <c r="J172" i="9"/>
  <c r="J239" i="9"/>
  <c r="Q8" i="8"/>
  <c r="G8" i="8" s="1"/>
  <c r="K8" i="8" s="1"/>
  <c r="L97" i="9"/>
  <c r="J26" i="9"/>
  <c r="L26" i="9" s="1"/>
  <c r="J263" i="9"/>
  <c r="J151" i="9"/>
  <c r="R24" i="5"/>
  <c r="H24" i="5" s="1"/>
  <c r="L24" i="5" s="1"/>
  <c r="J170" i="9"/>
  <c r="J237" i="9"/>
  <c r="R141" i="9"/>
  <c r="H141" i="9" s="1"/>
  <c r="J12" i="9"/>
  <c r="L12" i="9" s="1"/>
  <c r="J38" i="9"/>
  <c r="L38" i="9" s="1"/>
  <c r="L34" i="5"/>
  <c r="L37" i="5"/>
  <c r="L12" i="5"/>
  <c r="L26" i="5"/>
  <c r="J128" i="9"/>
  <c r="J122" i="9"/>
  <c r="J55" i="9"/>
  <c r="L55" i="9" s="1"/>
  <c r="J125" i="9"/>
  <c r="J48" i="9"/>
  <c r="L48" i="9" s="1"/>
  <c r="L49" i="9"/>
  <c r="J214" i="9"/>
  <c r="J126" i="9"/>
  <c r="J275" i="9"/>
  <c r="L69" i="5"/>
  <c r="L62" i="5"/>
  <c r="K18" i="8"/>
  <c r="J13" i="9"/>
  <c r="L13" i="9" s="1"/>
  <c r="L41" i="5"/>
  <c r="J175" i="9"/>
  <c r="L21" i="5"/>
  <c r="L33" i="5"/>
  <c r="K20" i="8"/>
  <c r="L74" i="9"/>
  <c r="L65" i="9"/>
  <c r="J282" i="9"/>
  <c r="L85" i="9"/>
  <c r="L8" i="9"/>
  <c r="J47" i="9"/>
  <c r="L47" i="9" s="1"/>
  <c r="K21" i="8"/>
  <c r="K9" i="8"/>
  <c r="M20" i="10"/>
  <c r="L25" i="9"/>
  <c r="L28" i="5"/>
  <c r="M16" i="10"/>
  <c r="L19" i="5"/>
  <c r="L15" i="5"/>
  <c r="L20" i="9"/>
  <c r="L72" i="9"/>
  <c r="J51" i="9"/>
  <c r="L51" i="9" s="1"/>
  <c r="L63" i="9"/>
  <c r="L87" i="5"/>
  <c r="L46" i="5"/>
  <c r="L56" i="5"/>
  <c r="L9" i="5"/>
  <c r="L40" i="5"/>
  <c r="L23" i="5"/>
  <c r="M12" i="10"/>
  <c r="M19" i="10"/>
  <c r="M9" i="10"/>
  <c r="M11" i="10"/>
  <c r="M8" i="10"/>
  <c r="M18" i="10"/>
  <c r="M7" i="10"/>
  <c r="M10" i="10"/>
  <c r="M17" i="10"/>
  <c r="L24" i="9"/>
  <c r="L35" i="9"/>
  <c r="L37" i="9"/>
  <c r="L73" i="9"/>
  <c r="L79" i="9"/>
  <c r="L42" i="9"/>
  <c r="L102" i="9"/>
  <c r="L58" i="9"/>
  <c r="L84" i="9"/>
  <c r="L64" i="9"/>
  <c r="L107" i="9"/>
  <c r="L56" i="9"/>
  <c r="L50" i="9"/>
  <c r="L94" i="9"/>
  <c r="L80" i="9"/>
  <c r="L60" i="9"/>
  <c r="K16" i="8"/>
  <c r="K17" i="8"/>
  <c r="K10" i="8"/>
  <c r="K24" i="8"/>
  <c r="K19" i="8"/>
  <c r="K7" i="8"/>
  <c r="K12" i="8"/>
  <c r="K23" i="8"/>
  <c r="K22" i="8"/>
  <c r="K11" i="8"/>
  <c r="L45" i="5"/>
  <c r="L42" i="5"/>
  <c r="L17" i="5"/>
  <c r="L48" i="5"/>
  <c r="L35" i="5"/>
  <c r="L10" i="5"/>
  <c r="L70" i="5"/>
  <c r="L13" i="5"/>
  <c r="L39" i="5"/>
  <c r="L8" i="5"/>
  <c r="L50" i="5"/>
  <c r="L80" i="5"/>
  <c r="L71" i="5"/>
  <c r="L66" i="5"/>
  <c r="L81" i="5"/>
  <c r="L84" i="5"/>
  <c r="L47" i="5"/>
  <c r="L31" i="5"/>
  <c r="L20" i="5"/>
  <c r="L76" i="5"/>
  <c r="L58" i="5"/>
  <c r="L29" i="5"/>
  <c r="L44" i="5"/>
  <c r="L11" i="5"/>
  <c r="L60" i="5"/>
  <c r="L16" i="5"/>
  <c r="L38" i="5"/>
  <c r="L27" i="5"/>
  <c r="L73" i="5"/>
  <c r="L77" i="5"/>
  <c r="L74" i="5"/>
  <c r="L86" i="5"/>
  <c r="L64" i="5"/>
  <c r="L67" i="5"/>
  <c r="L85" i="5"/>
  <c r="L75" i="5"/>
  <c r="L83" i="5"/>
  <c r="L49" i="5"/>
  <c r="L51" i="5"/>
  <c r="L78" i="5"/>
  <c r="L52" i="5"/>
  <c r="L79" i="5"/>
  <c r="L68" i="5"/>
  <c r="L61" i="5"/>
  <c r="L55" i="5"/>
  <c r="J127" i="9"/>
  <c r="R15" i="9"/>
  <c r="H15" i="9" s="1"/>
  <c r="J15" i="9"/>
  <c r="R32" i="5"/>
  <c r="H32" i="5" s="1"/>
  <c r="J32" i="5"/>
  <c r="R129" i="9"/>
  <c r="H129" i="9" s="1"/>
  <c r="J129" i="9"/>
  <c r="R198" i="9"/>
  <c r="H198" i="9" s="1"/>
  <c r="J198" i="9"/>
  <c r="R52" i="9"/>
  <c r="H52" i="9" s="1"/>
  <c r="J52" i="9"/>
  <c r="R213" i="5"/>
  <c r="H213" i="5" s="1"/>
  <c r="J213" i="5"/>
  <c r="R283" i="9"/>
  <c r="H283" i="9" s="1"/>
  <c r="J283" i="9"/>
  <c r="R203" i="9"/>
  <c r="H203" i="9" s="1"/>
  <c r="J203" i="9"/>
  <c r="R213" i="9"/>
  <c r="H213" i="9" s="1"/>
  <c r="J213" i="9"/>
  <c r="R293" i="9"/>
  <c r="H293" i="9" s="1"/>
  <c r="J293" i="9"/>
  <c r="R54" i="9"/>
  <c r="H54" i="9" s="1"/>
  <c r="J54" i="9"/>
  <c r="R81" i="9"/>
  <c r="H81" i="9" s="1"/>
  <c r="J81" i="9"/>
  <c r="J227" i="9"/>
  <c r="R278" i="9"/>
  <c r="H278" i="9" s="1"/>
  <c r="J278" i="9"/>
  <c r="R99" i="9"/>
  <c r="H99" i="9" s="1"/>
  <c r="J99" i="9"/>
  <c r="R22" i="9"/>
  <c r="H22" i="9" s="1"/>
  <c r="J22" i="9"/>
  <c r="R229" i="9"/>
  <c r="H229" i="9" s="1"/>
  <c r="J229" i="9"/>
  <c r="R179" i="9"/>
  <c r="H179" i="9" s="1"/>
  <c r="J179" i="9"/>
  <c r="R59" i="9"/>
  <c r="H59" i="9" s="1"/>
  <c r="J59" i="9"/>
  <c r="R217" i="9"/>
  <c r="H217" i="9" s="1"/>
  <c r="J217" i="9"/>
  <c r="R147" i="9"/>
  <c r="H147" i="9" s="1"/>
  <c r="J147" i="9"/>
  <c r="R39" i="9"/>
  <c r="H39" i="9" s="1"/>
  <c r="J39" i="9"/>
  <c r="R67" i="9"/>
  <c r="H67" i="9" s="1"/>
  <c r="J67" i="9"/>
  <c r="R154" i="9"/>
  <c r="H154" i="9" s="1"/>
  <c r="J154" i="9"/>
  <c r="R68" i="9"/>
  <c r="H68" i="9" s="1"/>
  <c r="J68" i="9"/>
  <c r="R45" i="9"/>
  <c r="H45" i="9" s="1"/>
  <c r="J45" i="9"/>
  <c r="R192" i="9"/>
  <c r="H192" i="9" s="1"/>
  <c r="J192" i="9"/>
  <c r="R191" i="9"/>
  <c r="H191" i="9" s="1"/>
  <c r="J191" i="9"/>
  <c r="R202" i="9"/>
  <c r="H202" i="9" s="1"/>
  <c r="J202" i="9"/>
  <c r="R117" i="9"/>
  <c r="H117" i="9" s="1"/>
  <c r="J117" i="9"/>
  <c r="R292" i="9"/>
  <c r="H292" i="9" s="1"/>
  <c r="J292" i="9"/>
  <c r="R184" i="9"/>
  <c r="H184" i="9" s="1"/>
  <c r="J184" i="9"/>
  <c r="R66" i="9"/>
  <c r="H66" i="9" s="1"/>
  <c r="J66" i="9"/>
  <c r="R19" i="9"/>
  <c r="H19" i="9" s="1"/>
  <c r="J19" i="9"/>
  <c r="R197" i="9"/>
  <c r="H197" i="9" s="1"/>
  <c r="J197" i="9"/>
  <c r="R34" i="9"/>
  <c r="H34" i="9" s="1"/>
  <c r="J34" i="9"/>
  <c r="R53" i="5"/>
  <c r="H53" i="5" s="1"/>
  <c r="J53" i="5"/>
  <c r="R17" i="9"/>
  <c r="H17" i="9" s="1"/>
  <c r="J17" i="9"/>
  <c r="R187" i="9"/>
  <c r="H187" i="9" s="1"/>
  <c r="J187" i="9"/>
  <c r="R260" i="9"/>
  <c r="H260" i="9" s="1"/>
  <c r="J260" i="9"/>
  <c r="R231" i="9"/>
  <c r="H231" i="9" s="1"/>
  <c r="J231" i="9"/>
  <c r="R210" i="9"/>
  <c r="H210" i="9" s="1"/>
  <c r="J210" i="9"/>
  <c r="R290" i="9"/>
  <c r="H290" i="9" s="1"/>
  <c r="J290" i="9"/>
  <c r="R194" i="9"/>
  <c r="H194" i="9" s="1"/>
  <c r="J194" i="9"/>
  <c r="R62" i="9"/>
  <c r="H62" i="9" s="1"/>
  <c r="J62" i="9"/>
  <c r="R246" i="9"/>
  <c r="H246" i="9" s="1"/>
  <c r="J246" i="9"/>
  <c r="R264" i="9"/>
  <c r="H264" i="9" s="1"/>
  <c r="J264" i="9"/>
  <c r="R196" i="9"/>
  <c r="H196" i="9" s="1"/>
  <c r="J196" i="9"/>
  <c r="R253" i="9"/>
  <c r="H253" i="9" s="1"/>
  <c r="J253" i="9"/>
  <c r="R277" i="9"/>
  <c r="H277" i="9" s="1"/>
  <c r="J277" i="9"/>
  <c r="R83" i="9"/>
  <c r="H83" i="9" s="1"/>
  <c r="J83" i="9"/>
  <c r="R148" i="9"/>
  <c r="H148" i="9" s="1"/>
  <c r="J148" i="9"/>
  <c r="R183" i="9"/>
  <c r="H183" i="9" s="1"/>
  <c r="J183" i="9"/>
  <c r="R16" i="9"/>
  <c r="H16" i="9" s="1"/>
  <c r="J16" i="9"/>
  <c r="R259" i="9"/>
  <c r="H259" i="9" s="1"/>
  <c r="J259" i="9"/>
  <c r="R30" i="9"/>
  <c r="H30" i="9" s="1"/>
  <c r="J30" i="9"/>
  <c r="R40" i="9"/>
  <c r="H40" i="9" s="1"/>
  <c r="J40" i="9"/>
  <c r="R90" i="9"/>
  <c r="H90" i="9" s="1"/>
  <c r="J90" i="9"/>
  <c r="R18" i="9"/>
  <c r="H18" i="9" s="1"/>
  <c r="J18" i="9"/>
  <c r="R265" i="9"/>
  <c r="H265" i="9" s="1"/>
  <c r="J265" i="9"/>
  <c r="R110" i="9"/>
  <c r="H110" i="9" s="1"/>
  <c r="J110" i="9"/>
  <c r="R276" i="9"/>
  <c r="H276" i="9" s="1"/>
  <c r="J276" i="9"/>
  <c r="R296" i="9"/>
  <c r="H296" i="9" s="1"/>
  <c r="J296" i="9"/>
  <c r="R171" i="9"/>
  <c r="H171" i="9" s="1"/>
  <c r="J171" i="9"/>
  <c r="R199" i="9"/>
  <c r="H199" i="9" s="1"/>
  <c r="J199" i="9"/>
  <c r="R162" i="9"/>
  <c r="H162" i="9" s="1"/>
  <c r="J162" i="9"/>
  <c r="R101" i="9"/>
  <c r="H101" i="9" s="1"/>
  <c r="J101" i="9"/>
  <c r="R207" i="9"/>
  <c r="H207" i="9" s="1"/>
  <c r="J207" i="9"/>
  <c r="R284" i="9"/>
  <c r="H284" i="9" s="1"/>
  <c r="J284" i="9"/>
  <c r="R274" i="9"/>
  <c r="H274" i="9" s="1"/>
  <c r="J274" i="9"/>
  <c r="R302" i="9"/>
  <c r="H302" i="9" s="1"/>
  <c r="J302" i="9"/>
  <c r="R300" i="9"/>
  <c r="H300" i="9" s="1"/>
  <c r="J300" i="9"/>
  <c r="R31" i="9"/>
  <c r="H31" i="9" s="1"/>
  <c r="J31" i="9"/>
  <c r="R82" i="9"/>
  <c r="H82" i="9" s="1"/>
  <c r="J82" i="9"/>
  <c r="R14" i="9"/>
  <c r="H14" i="9" s="1"/>
  <c r="J14" i="9"/>
  <c r="R223" i="9"/>
  <c r="H223" i="9" s="1"/>
  <c r="J223" i="9"/>
  <c r="R144" i="9"/>
  <c r="H144" i="9" s="1"/>
  <c r="J144" i="9"/>
  <c r="R105" i="9"/>
  <c r="H105" i="9" s="1"/>
  <c r="J105" i="9"/>
  <c r="R21" i="9"/>
  <c r="H21" i="9" s="1"/>
  <c r="J21" i="9"/>
  <c r="R36" i="9"/>
  <c r="H36" i="9" s="1"/>
  <c r="J36" i="9"/>
  <c r="R188" i="9"/>
  <c r="H188" i="9" s="1"/>
  <c r="J188" i="9"/>
  <c r="R124" i="9"/>
  <c r="H124" i="9" s="1"/>
  <c r="J124" i="9"/>
  <c r="R208" i="9"/>
  <c r="H208" i="9" s="1"/>
  <c r="J208" i="9"/>
  <c r="R268" i="9"/>
  <c r="H268" i="9" s="1"/>
  <c r="J268" i="9"/>
  <c r="R87" i="9"/>
  <c r="H87" i="9" s="1"/>
  <c r="J87" i="9"/>
  <c r="R103" i="9"/>
  <c r="H103" i="9" s="1"/>
  <c r="J103" i="9"/>
  <c r="R9" i="9"/>
  <c r="H9" i="9" s="1"/>
  <c r="J9" i="9"/>
  <c r="R132" i="9"/>
  <c r="H132" i="9" s="1"/>
  <c r="J132" i="9"/>
  <c r="R133" i="9"/>
  <c r="H133" i="9" s="1"/>
  <c r="J133" i="9"/>
  <c r="R104" i="9"/>
  <c r="H104" i="9" s="1"/>
  <c r="J104" i="9"/>
  <c r="R159" i="9"/>
  <c r="H159" i="9" s="1"/>
  <c r="J159" i="9"/>
  <c r="R95" i="9"/>
  <c r="H95" i="9" s="1"/>
  <c r="J95" i="9"/>
  <c r="R235" i="9"/>
  <c r="H235" i="9" s="1"/>
  <c r="J235" i="9"/>
  <c r="R255" i="9"/>
  <c r="H255" i="9" s="1"/>
  <c r="J255" i="9"/>
  <c r="R29" i="9"/>
  <c r="H29" i="9" s="1"/>
  <c r="J29" i="9"/>
  <c r="R163" i="9"/>
  <c r="H163" i="9" s="1"/>
  <c r="J163" i="9"/>
  <c r="R100" i="9"/>
  <c r="H100" i="9" s="1"/>
  <c r="J100" i="9"/>
  <c r="R248" i="9"/>
  <c r="H248" i="9" s="1"/>
  <c r="J248" i="9"/>
  <c r="R237" i="5"/>
  <c r="H237" i="5" s="1"/>
  <c r="J237" i="5"/>
  <c r="R78" i="9"/>
  <c r="H78" i="9" s="1"/>
  <c r="J78" i="9"/>
  <c r="R75" i="9"/>
  <c r="H75" i="9" s="1"/>
  <c r="J75" i="9"/>
  <c r="R267" i="9"/>
  <c r="H267" i="9" s="1"/>
  <c r="J267" i="9"/>
  <c r="Q34" i="8"/>
  <c r="G34" i="8" s="1"/>
  <c r="I34" i="8"/>
  <c r="Q13" i="8"/>
  <c r="G13" i="8" s="1"/>
  <c r="I13" i="8"/>
  <c r="R23" i="9"/>
  <c r="H23" i="9" s="1"/>
  <c r="J23" i="9"/>
  <c r="R11" i="9"/>
  <c r="H11" i="9" s="1"/>
  <c r="J11" i="9"/>
  <c r="R70" i="9"/>
  <c r="H70" i="9" s="1"/>
  <c r="J70" i="9"/>
  <c r="R134" i="5"/>
  <c r="H134" i="5" s="1"/>
  <c r="J134" i="5"/>
  <c r="R222" i="9"/>
  <c r="H222" i="9" s="1"/>
  <c r="J222" i="9"/>
  <c r="R224" i="9"/>
  <c r="H224" i="9" s="1"/>
  <c r="J224" i="9"/>
  <c r="R71" i="9"/>
  <c r="H71" i="9" s="1"/>
  <c r="J71" i="9"/>
  <c r="R186" i="9"/>
  <c r="H186" i="9" s="1"/>
  <c r="J186" i="9"/>
  <c r="R27" i="9"/>
  <c r="H27" i="9" s="1"/>
  <c r="J27" i="9"/>
  <c r="R111" i="9"/>
  <c r="H111" i="9" s="1"/>
  <c r="J111" i="9"/>
  <c r="R295" i="9"/>
  <c r="H295" i="9" s="1"/>
  <c r="J295" i="9"/>
  <c r="R14" i="5"/>
  <c r="H14" i="5" s="1"/>
  <c r="J14" i="5"/>
  <c r="R69" i="9"/>
  <c r="H69" i="9" s="1"/>
  <c r="J69" i="9"/>
  <c r="R145" i="9"/>
  <c r="H145" i="9" s="1"/>
  <c r="J145" i="9"/>
  <c r="R43" i="9"/>
  <c r="H43" i="9" s="1"/>
  <c r="J43" i="9"/>
  <c r="R157" i="5"/>
  <c r="H157" i="5" s="1"/>
  <c r="J157" i="5"/>
  <c r="R77" i="9"/>
  <c r="H77" i="9" s="1"/>
  <c r="J77" i="9"/>
  <c r="R32" i="9"/>
  <c r="H32" i="9" s="1"/>
  <c r="J32" i="9"/>
  <c r="R280" i="9"/>
  <c r="H280" i="9" s="1"/>
  <c r="J280" i="9"/>
  <c r="R273" i="9"/>
  <c r="H273" i="9" s="1"/>
  <c r="J273" i="9"/>
  <c r="R92" i="9"/>
  <c r="H92" i="9" s="1"/>
  <c r="J92" i="9"/>
  <c r="R212" i="9"/>
  <c r="H212" i="9" s="1"/>
  <c r="J212" i="9"/>
  <c r="R230" i="9"/>
  <c r="H230" i="9" s="1"/>
  <c r="J230" i="9"/>
  <c r="R173" i="9"/>
  <c r="H173" i="9" s="1"/>
  <c r="J173" i="9"/>
  <c r="R98" i="9"/>
  <c r="H98" i="9" s="1"/>
  <c r="J98" i="9"/>
  <c r="R238" i="9"/>
  <c r="H238" i="9" s="1"/>
  <c r="J238" i="9"/>
  <c r="R304" i="9"/>
  <c r="H304" i="9" s="1"/>
  <c r="J304" i="9"/>
  <c r="R44" i="9"/>
  <c r="H44" i="9" s="1"/>
  <c r="J44" i="9"/>
  <c r="R298" i="9"/>
  <c r="H298" i="9" s="1"/>
  <c r="J298" i="9"/>
  <c r="R10" i="9"/>
  <c r="H10" i="9" s="1"/>
  <c r="J10" i="9"/>
  <c r="R33" i="9"/>
  <c r="H33" i="9" s="1"/>
  <c r="J33" i="9"/>
  <c r="R164" i="9"/>
  <c r="H164" i="9" s="1"/>
  <c r="J164" i="9"/>
  <c r="R180" i="9"/>
  <c r="H180" i="9" s="1"/>
  <c r="J180" i="9"/>
  <c r="R43" i="5" l="1"/>
  <c r="H43" i="5" s="1"/>
  <c r="J43" i="5"/>
  <c r="R269" i="5"/>
  <c r="H269" i="5" s="1"/>
  <c r="J269" i="5"/>
  <c r="K14" i="10"/>
  <c r="S14" i="10"/>
  <c r="I14" i="10" s="1"/>
  <c r="M14" i="10" s="1"/>
  <c r="J53" i="9"/>
  <c r="L53" i="9" s="1"/>
  <c r="J232" i="9"/>
  <c r="R266" i="9"/>
  <c r="H266" i="9" s="1"/>
  <c r="J266" i="9"/>
  <c r="R89" i="9"/>
  <c r="H89" i="9" s="1"/>
  <c r="J89" i="9"/>
  <c r="R41" i="9"/>
  <c r="H41" i="9" s="1"/>
  <c r="L41" i="9" s="1"/>
  <c r="R161" i="9"/>
  <c r="H161" i="9" s="1"/>
  <c r="J161" i="9"/>
  <c r="J287" i="9"/>
  <c r="R287" i="9"/>
  <c r="H287" i="9" s="1"/>
  <c r="R269" i="9"/>
  <c r="H269" i="9" s="1"/>
  <c r="J269" i="9"/>
  <c r="J234" i="9"/>
  <c r="R190" i="9"/>
  <c r="H190" i="9" s="1"/>
  <c r="J190" i="9"/>
  <c r="R96" i="9"/>
  <c r="H96" i="9" s="1"/>
  <c r="J96" i="9"/>
  <c r="R91" i="9"/>
  <c r="H91" i="9" s="1"/>
  <c r="J91" i="9"/>
  <c r="R158" i="9"/>
  <c r="H158" i="9" s="1"/>
  <c r="J158" i="9"/>
  <c r="R270" i="9"/>
  <c r="H270" i="9" s="1"/>
  <c r="J270" i="9"/>
  <c r="R157" i="9"/>
  <c r="H157" i="9" s="1"/>
  <c r="J157" i="9"/>
  <c r="J149" i="9"/>
  <c r="R149" i="9"/>
  <c r="H149" i="9" s="1"/>
  <c r="R215" i="9"/>
  <c r="H215" i="9" s="1"/>
  <c r="J215" i="9"/>
  <c r="R88" i="9"/>
  <c r="H88" i="9" s="1"/>
  <c r="J88" i="9"/>
  <c r="R82" i="5"/>
  <c r="H82" i="5" s="1"/>
  <c r="J82" i="5"/>
  <c r="R272" i="9"/>
  <c r="H272" i="9" s="1"/>
  <c r="J272" i="9"/>
  <c r="R106" i="9"/>
  <c r="H106" i="9" s="1"/>
  <c r="J106" i="9"/>
  <c r="J262" i="5"/>
  <c r="R262" i="5"/>
  <c r="H262" i="5" s="1"/>
  <c r="R93" i="9"/>
  <c r="H93" i="9" s="1"/>
  <c r="J93" i="9"/>
  <c r="R258" i="9"/>
  <c r="H258" i="9" s="1"/>
  <c r="J258" i="9"/>
  <c r="R76" i="9"/>
  <c r="H76" i="9" s="1"/>
  <c r="J76" i="9"/>
  <c r="J259" i="5"/>
  <c r="R259" i="5"/>
  <c r="H259" i="5" s="1"/>
  <c r="S13" i="10"/>
  <c r="I13" i="10" s="1"/>
  <c r="K13" i="10"/>
  <c r="J244" i="9"/>
  <c r="R244" i="9"/>
  <c r="H244" i="9" s="1"/>
  <c r="R199" i="5"/>
  <c r="H199" i="5" s="1"/>
  <c r="J199" i="5"/>
  <c r="R242" i="9"/>
  <c r="H242" i="9" s="1"/>
  <c r="J242" i="9"/>
  <c r="Q25" i="8"/>
  <c r="G25" i="8" s="1"/>
  <c r="I25" i="8"/>
  <c r="R113" i="5"/>
  <c r="H113" i="5" s="1"/>
  <c r="J113" i="5"/>
  <c r="J61" i="9"/>
  <c r="R61" i="9"/>
  <c r="H61" i="9" s="1"/>
  <c r="L61" i="9" s="1"/>
  <c r="R209" i="9"/>
  <c r="H209" i="9" s="1"/>
  <c r="J209" i="9"/>
  <c r="R247" i="9"/>
  <c r="H247" i="9" s="1"/>
  <c r="J247" i="9"/>
  <c r="R63" i="5"/>
  <c r="H63" i="5" s="1"/>
  <c r="J63" i="5"/>
  <c r="R129" i="5"/>
  <c r="H129" i="5" s="1"/>
  <c r="J129" i="5"/>
  <c r="R95" i="5"/>
  <c r="H95" i="5" s="1"/>
  <c r="J95" i="5"/>
  <c r="R153" i="9"/>
  <c r="H153" i="9" s="1"/>
  <c r="J153" i="9"/>
  <c r="R219" i="9"/>
  <c r="H219" i="9" s="1"/>
  <c r="J219" i="9"/>
  <c r="J189" i="9"/>
  <c r="R189" i="9"/>
  <c r="H189" i="9" s="1"/>
  <c r="L32" i="9"/>
  <c r="L11" i="9"/>
  <c r="L10" i="9"/>
  <c r="L29" i="9"/>
  <c r="L27" i="9"/>
  <c r="L23" i="9"/>
  <c r="L75" i="9"/>
  <c r="L100" i="9"/>
  <c r="L87" i="9"/>
  <c r="L31" i="9"/>
  <c r="L40" i="9"/>
  <c r="L62" i="9"/>
  <c r="L53" i="5"/>
  <c r="L69" i="9"/>
  <c r="L44" i="9"/>
  <c r="L78" i="9"/>
  <c r="L95" i="9"/>
  <c r="L36" i="9"/>
  <c r="L30" i="9"/>
  <c r="L34" i="9"/>
  <c r="L22" i="9"/>
  <c r="L9" i="9"/>
  <c r="L21" i="9"/>
  <c r="L14" i="9"/>
  <c r="L101" i="9"/>
  <c r="L18" i="9"/>
  <c r="L83" i="9"/>
  <c r="L67" i="9"/>
  <c r="L59" i="9"/>
  <c r="L99" i="9"/>
  <c r="L54" i="9"/>
  <c r="L33" i="9"/>
  <c r="L70" i="9"/>
  <c r="L71" i="9"/>
  <c r="L16" i="9"/>
  <c r="L17" i="9"/>
  <c r="L19" i="9"/>
  <c r="L43" i="9"/>
  <c r="L66" i="9"/>
  <c r="L68" i="9"/>
  <c r="L52" i="9"/>
  <c r="L15" i="9"/>
  <c r="L82" i="9"/>
  <c r="L104" i="9"/>
  <c r="L98" i="9"/>
  <c r="L105" i="9"/>
  <c r="L45" i="9"/>
  <c r="L92" i="9"/>
  <c r="L81" i="9"/>
  <c r="L39" i="9"/>
  <c r="L77" i="9"/>
  <c r="L103" i="9"/>
  <c r="L90" i="9"/>
  <c r="K13" i="8"/>
  <c r="L32" i="5"/>
  <c r="L14" i="5"/>
  <c r="L88" i="9" l="1"/>
  <c r="L43" i="5"/>
  <c r="L89" i="9"/>
  <c r="L91" i="9"/>
  <c r="L96" i="9"/>
  <c r="L63" i="5"/>
  <c r="K25" i="8"/>
  <c r="L82" i="5"/>
  <c r="E11" i="13" a="1"/>
  <c r="E11" i="13" s="1"/>
  <c r="E10" i="13" a="1"/>
  <c r="E10" i="13" s="1"/>
  <c r="U22" i="3" s="1"/>
  <c r="L106" i="9"/>
  <c r="L76" i="9"/>
  <c r="E12" i="13" a="1"/>
  <c r="E12" i="13" s="1"/>
  <c r="M13" i="10"/>
  <c r="E13" i="13" s="1" a="1"/>
  <c r="E13" i="13" s="1"/>
  <c r="D31" i="13" s="1"/>
  <c r="L93" i="9"/>
  <c r="D28" i="13" l="1"/>
  <c r="F28" i="13"/>
  <c r="F29" i="13"/>
  <c r="E28" i="13"/>
  <c r="U23" i="3"/>
  <c r="D29" i="13"/>
  <c r="E8" i="13" a="1"/>
  <c r="E8" i="13" s="1"/>
  <c r="D30" i="13"/>
  <c r="U25" i="3"/>
  <c r="E31" i="13"/>
  <c r="F31" i="13"/>
  <c r="F30" i="13"/>
  <c r="U24" i="3"/>
  <c r="U4" i="3" s="1"/>
  <c r="E19" i="13" s="1"/>
  <c r="G29" i="13" l="1"/>
  <c r="G31" i="13"/>
  <c r="G28" i="13"/>
  <c r="G3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<sst xmlns="http://schemas.openxmlformats.org/spreadsheetml/2006/main" count="1360" uniqueCount="468">
  <si>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</si>
  <si>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</si>
  <si>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</si>
  <si>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</si>
  <si>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</si>
  <si>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</si>
  <si>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</si>
  <si>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</si>
  <si>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</si>
  <si>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</si>
  <si>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</si>
  <si>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</si>
  <si>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</si>
  <si>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</si>
  <si>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</si>
  <si>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</si>
  <si>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</si>
  <si>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</si>
  <si>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</si>
  <si>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</si>
  <si>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</si>
  <si>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</si>
  <si>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</si>
  <si>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</si>
  <si>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</si>
  <si>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</si>
  <si>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</si>
  <si>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</si>
  <si>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</si>
  <si>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</si>
  <si>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</si>
  <si>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</si>
  <si>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</si>
  <si>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</si>
  <si>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</si>
  <si>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</si>
  <si>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</si>
  <si>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</si>
  <si>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</si>
  <si>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</si>
  <si>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</si>
  <si>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</si>
  <si>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</si>
  <si>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</si>
  <si>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</si>
  <si>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</si>
  <si>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</si>
  <si>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</si>
  <si>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</si>
  <si>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</si>
  <si>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</si>
  <si>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</si>
  <si>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</si>
  <si>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</si>
  <si>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</si>
  <si>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</si>
  <si>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</si>
  <si>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</si>
  <si>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</si>
  <si>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</si>
  <si>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</si>
  <si>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</si>
  <si>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</si>
  <si>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</si>
  <si>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</si>
  <si>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</si>
  <si>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</si>
  <si>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</si>
  <si>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</si>
  <si>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</si>
  <si>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</si>
  <si>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</si>
  <si>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</si>
  <si>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</si>
  <si>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</si>
  <si>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</si>
  <si>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</si>
  <si>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</si>
  <si>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</si>
  <si>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</si>
  <si>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</si>
  <si>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</si>
  <si>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</si>
  <si>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</si>
  <si>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</si>
  <si>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</si>
  <si>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</si>
  <si>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</si>
  <si>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</si>
  <si>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</si>
  <si>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</si>
  <si>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</si>
  <si>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</si>
  <si>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</si>
  <si>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</si>
  <si>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</si>
  <si>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</si>
  <si>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</si>
  <si>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</si>
  <si>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</si>
  <si>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</si>
  <si>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</si>
  <si>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</si>
  <si>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</si>
  <si>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</si>
  <si>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</si>
  <si>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</si>
  <si>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</si>
  <si>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</si>
  <si>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</si>
  <si>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</si>
  <si>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</si>
  <si>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</si>
  <si>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</si>
  <si>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</si>
  <si>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</si>
  <si>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</si>
  <si>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</si>
  <si>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</si>
  <si>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</si>
  <si>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</si>
  <si>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</si>
  <si>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</si>
  <si>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</si>
  <si>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</si>
  <si>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</si>
  <si>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</si>
  <si>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</si>
  <si>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</si>
  <si>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</si>
  <si>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</si>
  <si>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</si>
  <si>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</si>
  <si>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</si>
  <si>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</si>
  <si>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</si>
  <si>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</si>
  <si>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</si>
  <si>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</si>
  <si>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</si>
  <si>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</si>
  <si>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</si>
  <si>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</si>
  <si>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</si>
  <si>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</si>
  <si>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</si>
  <si>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</si>
  <si>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</si>
  <si>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</si>
  <si>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</si>
  <si>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</si>
  <si>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</si>
  <si>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</si>
  <si>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</si>
  <si>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</si>
  <si>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</si>
  <si>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</si>
  <si>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</si>
  <si>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</si>
  <si>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</si>
  <si>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</si>
  <si>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</si>
  <si>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</si>
  <si>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</si>
  <si>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</si>
  <si>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</si>
  <si>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</si>
  <si>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</si>
  <si>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</si>
  <si>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</si>
  <si>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</si>
  <si>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</si>
  <si>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</si>
  <si>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</si>
  <si>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</si>
  <si>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</si>
  <si>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</si>
  <si>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</si>
  <si>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</si>
  <si>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</si>
  <si>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</si>
  <si>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</si>
  <si>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</si>
  <si>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</si>
  <si>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</si>
  <si>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</si>
  <si>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</si>
  <si>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</si>
  <si>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</si>
  <si>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</si>
  <si>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</si>
  <si>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</si>
  <si>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</si>
  <si>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</si>
  <si>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</si>
  <si>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</si>
  <si>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</si>
  <si>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</si>
  <si>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</si>
  <si>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</si>
  <si>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</si>
  <si>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</si>
  <si>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</si>
  <si>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</si>
  <si>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</si>
  <si>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</si>
  <si>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</si>
  <si>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</si>
  <si>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</si>
  <si>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</si>
  <si>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</si>
  <si>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</si>
  <si>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</si>
  <si>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</si>
  <si>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</si>
  <si>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</si>
  <si>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</si>
  <si>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</si>
  <si>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</si>
  <si>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</si>
  <si>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</si>
  <si>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</si>
  <si>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</si>
  <si>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</si>
  <si>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</si>
  <si>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</si>
  <si>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</si>
  <si>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</si>
  <si>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</si>
  <si>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</si>
  <si>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</si>
  <si>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</si>
  <si>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</si>
  <si>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</si>
  <si>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</si>
  <si>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</si>
  <si>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</si>
  <si>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</si>
  <si>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</si>
  <si>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</si>
  <si>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</si>
  <si>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</si>
  <si>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</si>
  <si>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</si>
  <si>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</si>
  <si>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</si>
  <si>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</si>
  <si>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</si>
  <si>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</si>
  <si>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</si>
  <si>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</si>
  <si>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</si>
  <si>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</si>
  <si>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</si>
  <si>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</si>
  <si>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</si>
  <si>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</si>
  <si>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</si>
  <si>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</si>
  <si>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</si>
  <si>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</si>
  <si>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</si>
  <si>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</si>
  <si>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</si>
  <si>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</si>
  <si>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</si>
  <si>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2019–20</t>
  </si>
  <si>
    <t>De-energisation, re-energisation, special reads and retail contract terminations</t>
  </si>
  <si>
    <t>Site visit - no appointment - De-energisation, Re-energisation</t>
  </si>
  <si>
    <t>Site visit - no appointment - special reads</t>
  </si>
  <si>
    <t>Site visit - non scheduled visit</t>
  </si>
  <si>
    <t>Site visit - same day premium service</t>
  </si>
  <si>
    <t>Site visit - after hours</t>
  </si>
  <si>
    <t>Site visit - credit actions or site issues</t>
  </si>
  <si>
    <t>Site visit - credit actions pillar box/pole top</t>
  </si>
  <si>
    <t>Site visit - current transformer (CT) metering</t>
  </si>
  <si>
    <t>Site visit - pillar box/pole top</t>
  </si>
  <si>
    <t>Site visit - pillar box/pole top - wasted visit</t>
  </si>
  <si>
    <t>Meter test</t>
  </si>
  <si>
    <t>Meter test - Single phase</t>
  </si>
  <si>
    <t>Meter test - Multi phase</t>
  </si>
  <si>
    <t>Meter test -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</si>
  <si>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</si>
  <si>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</si>
  <si>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</si>
  <si>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</si>
  <si>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</si>
  <si>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</si>
  <si>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Tee-up</t>
  </si>
  <si>
    <t>Tee-up/Appointment</t>
  </si>
  <si>
    <t>Tee-up/Appointment - after hours</t>
  </si>
  <si>
    <t>Tee-up/Appointment - no truck - after hours</t>
  </si>
  <si>
    <t>Tee-up/Appointment - wasted visit</t>
  </si>
  <si>
    <t xml:space="preserve">Miscellaneous service 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</si>
  <si>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</si>
  <si>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</si>
  <si>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</si>
  <si>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</si>
  <si>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</si>
  <si>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</si>
  <si>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</si>
  <si>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</t>
  </si>
  <si>
    <t>Miscellaneous service - after hours</t>
  </si>
  <si>
    <t>Miscellaneous service - wasted hour</t>
  </si>
  <si>
    <t>Administration</t>
  </si>
  <si>
    <t>Statutory right - access prevented</t>
  </si>
  <si>
    <t>Network tariff change</t>
  </si>
  <si>
    <t>Emergency maintenance contestable meters</t>
  </si>
  <si>
    <t>Emergency maintenance contestable meters - after hours</t>
  </si>
  <si>
    <t>Meter recovery and disposal</t>
  </si>
  <si>
    <t>Connection establishment charges</t>
  </si>
  <si>
    <t>Creation of a NMI</t>
  </si>
  <si>
    <t>Overhead service, single span - single phase</t>
  </si>
  <si>
    <t>Overhead service, single span - multi phase</t>
  </si>
  <si>
    <t>Underground service in turret/cabinet - single phase</t>
  </si>
  <si>
    <t>Underground service in turret/cabinet - multi phase</t>
  </si>
  <si>
    <t>Underground service with pole mounted fuse - single phase</t>
  </si>
  <si>
    <t>Underground service with pole mounted fuse - multi phase</t>
  </si>
  <si>
    <t>Basic connection - after hours</t>
  </si>
  <si>
    <t>Connection establishment - wasted visit</t>
  </si>
  <si>
    <t>Temporary Disconnection/Reconnection</t>
  </si>
  <si>
    <t>Disconnect/reconnect overhead service  - single phase</t>
  </si>
  <si>
    <t>Disconnect/reconnect overhead service  - multi phase</t>
  </si>
  <si>
    <t>Temporary Disconnection/Reconnection - after hours</t>
  </si>
  <si>
    <t>Temporary Disconnection/Reconnection - wasted visit</t>
  </si>
  <si>
    <t>Basic connection alteration</t>
  </si>
  <si>
    <t>Connection alteration - overhead single phase</t>
  </si>
  <si>
    <t>Connection alteration - overhead multi phase</t>
  </si>
  <si>
    <t>Connection of new consumer mains to an existing installation - underground single phase to turret</t>
  </si>
  <si>
    <t>Connection of new consumer mains to an existing installation - underground single phase to TasNetworks' pole</t>
  </si>
  <si>
    <t>Connection of new consumer mains to an existing installation - underground multi phase to turret</t>
  </si>
  <si>
    <t>Connection of new consumer mains to an existing installation - underground multi phase to TasNetworks' pole</t>
  </si>
  <si>
    <t>Augment single phase overhead service to multi-phase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</si>
  <si>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</si>
  <si>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</si>
  <si>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</si>
  <si>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(TasNetworks' pole)</t>
  </si>
  <si>
    <t>Augment multi phase overhead service to underground supply (TasNetworks' pole)</t>
  </si>
  <si>
    <t>Basic connection alteration - after hours</t>
  </si>
  <si>
    <t>Basic connection - wasted visit</t>
  </si>
  <si>
    <t>Cable joiner</t>
  </si>
  <si>
    <t>Customer connections - commercial metering</t>
  </si>
  <si>
    <t>Customer connections - service crew</t>
  </si>
  <si>
    <t>Designer</t>
  </si>
  <si>
    <t>Distribution electrical technician</t>
  </si>
  <si>
    <t>Distribution electrical technician - including vehicle</t>
  </si>
  <si>
    <t>Distribution linesman</t>
  </si>
  <si>
    <t>Distribution linesman - live line</t>
  </si>
  <si>
    <t>Distribution operator</t>
  </si>
  <si>
    <t>Distribution operator - including vehicle</t>
  </si>
  <si>
    <t>Asset inspector</t>
  </si>
  <si>
    <t>Asset inspector - including vehicle</t>
  </si>
  <si>
    <t>Field service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</si>
  <si>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</si>
  <si>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</si>
  <si>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</si>
  <si>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</si>
  <si>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</si>
  <si>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</si>
  <si>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Private Contract lights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</si>
  <si>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</si>
  <si>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</si>
  <si>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</si>
  <si>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</si>
  <si>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</si>
  <si>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</si>
  <si>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</si>
  <si>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</si>
  <si>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2x24W</t>
  </si>
  <si>
    <t>20 Fluorescent 1X20FL</t>
  </si>
  <si>
    <t>2x40W Fluorescent</t>
  </si>
  <si>
    <t>3x40W Fluorescent</t>
  </si>
  <si>
    <t>4x20W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</si>
  <si>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</si>
  <si>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</si>
  <si>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</si>
  <si>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</si>
  <si>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</si>
  <si>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</si>
  <si>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</si>
  <si>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</si>
  <si>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Incadescent</t>
  </si>
  <si>
    <t>60W Incadescent</t>
  </si>
  <si>
    <t>18W LED</t>
  </si>
  <si>
    <t>18W LED decorative - bottmo pole entry</t>
  </si>
  <si>
    <t>18W LED decorative - side entry</t>
  </si>
  <si>
    <t>18W LED decorative - top entry</t>
  </si>
  <si>
    <t>25W LED</t>
  </si>
  <si>
    <t>25W LED decorative - bottmo pole entry</t>
  </si>
  <si>
    <t>25W LED decorative - side entry</t>
  </si>
  <si>
    <t>25W LED decorative - top entry</t>
  </si>
  <si>
    <t>30W LED</t>
  </si>
  <si>
    <t>88 LED Light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</si>
  <si>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</si>
  <si>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</si>
  <si>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</si>
  <si>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</si>
  <si>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</si>
  <si>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</si>
  <si>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</si>
  <si>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</si>
  <si>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</si>
  <si>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</si>
  <si>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</si>
  <si>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</si>
  <si>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</si>
  <si>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</si>
  <si>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</si>
  <si>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</si>
  <si>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t>Public road lights</t>
  </si>
  <si>
    <t>32W Compact fluorescent - PRL</t>
  </si>
  <si>
    <t>42W Compact fluorescent - PRL</t>
  </si>
  <si>
    <t>42W Compact fluorescent - bottom pole entry - PRL</t>
  </si>
  <si>
    <t>2x24W Compact fluorescent - PRL</t>
  </si>
  <si>
    <t>1x20W Fluorescent - PRL</t>
  </si>
  <si>
    <t>1x40W Fluorescent - PRL</t>
  </si>
  <si>
    <t>2x20W Fluorescent - PRL</t>
  </si>
  <si>
    <t>2x24W Fluorescent - PRL</t>
  </si>
  <si>
    <t>T5 Flourescent 2 x 24W - PRL</t>
  </si>
  <si>
    <t>20 Fluorescent 1X20FL - PRL</t>
  </si>
  <si>
    <t>2x40W Fluorescent - PRL</t>
  </si>
  <si>
    <t>3x40W Fluorescent - PRL</t>
  </si>
  <si>
    <t>4x20W Fluorescent - PRL</t>
  </si>
  <si>
    <t>4x40W Fluorescent - PRL</t>
  </si>
  <si>
    <t>100W Sodium vapour - PRL</t>
  </si>
  <si>
    <t>150W Sodium vapour - PRL</t>
  </si>
  <si>
    <t>250W Sodium vapour - PRL</t>
  </si>
  <si>
    <t>250W Sodium vapour - flood light - PRL</t>
  </si>
  <si>
    <t>400W Sodium vapour - PRL</t>
  </si>
  <si>
    <t>400W Sodium vapour - flood light - PRL</t>
  </si>
  <si>
    <t>70W Sodium vapour - PRL</t>
  </si>
  <si>
    <t>100W Incadescent - PRL</t>
  </si>
  <si>
    <t>60W Incadescent - PRL</t>
  </si>
  <si>
    <t>18W LED - PRL</t>
  </si>
  <si>
    <t>18W LED Decorative - bottom pole entry - PRL</t>
  </si>
  <si>
    <t>18W LED Decorative - side entry - PRL</t>
  </si>
  <si>
    <t>18W LED Decorative - top entry - PRL</t>
  </si>
  <si>
    <t>25W LED - PRL</t>
  </si>
  <si>
    <t>25W LED Decorative - bottom pole entry - PRL</t>
  </si>
  <si>
    <t>25W LED Decorative - side entry - PRL</t>
  </si>
  <si>
    <t>25W LED Decorative - top entry - PRL</t>
  </si>
  <si>
    <t>30W LED - PRL</t>
  </si>
  <si>
    <t>88 LED Light - PRL</t>
  </si>
  <si>
    <t>100W Metal halide - PRL</t>
  </si>
  <si>
    <t>150W Metal halide - PRL</t>
  </si>
  <si>
    <t>250W Metal halide - PRL</t>
  </si>
  <si>
    <t>400W Metal halide - PRL</t>
  </si>
  <si>
    <t>70W Metal halide - PRL</t>
  </si>
  <si>
    <t>250W Metal halide - Flood light - PRL</t>
  </si>
  <si>
    <t>400W Metal halide - Flood light - PRL</t>
  </si>
  <si>
    <t>125W Mercury vapour - PRL</t>
  </si>
  <si>
    <t>250W Mercury vapour - PRL</t>
  </si>
  <si>
    <t>400W Mercury vapour - PRL</t>
  </si>
  <si>
    <t>50W Mercury vapour - PRL</t>
  </si>
  <si>
    <t>80W Mercury vapour art decorative - PRL</t>
  </si>
  <si>
    <t>80W Mercury vapour - PRL</t>
  </si>
  <si>
    <t>14W LED - PRL</t>
  </si>
  <si>
    <t>New technology - Minor - PRL</t>
  </si>
  <si>
    <t>New technology - Major - PRL</t>
  </si>
  <si>
    <t>Business LV - Single phase</t>
  </si>
  <si>
    <t>Capital</t>
  </si>
  <si>
    <t>Non-capital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</si>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</sst>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83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3" fontId="5" fillId="0" borderId="0" xfId="2" applyNumberFormat="1" applyFont="1"/>
    <xf numFmtId="166" fontId="25" fillId="0" borderId="0" xfId="2" applyNumberFormat="1" applyFont="1" applyAlignment="1">
      <alignment horizontal="left" indent="1"/>
    </xf>
    <xf numFmtId="10" fontId="16" fillId="0" borderId="0" xfId="1" applyNumberFormat="1" applyFont="1" applyAlignment="1" applyProtection="1">
      <alignment horizontal="center"/>
    </xf>
    <xf numFmtId="43" fontId="16" fillId="0" borderId="0" xfId="2" applyNumberFormat="1" applyFont="1" applyAlignment="1">
      <alignment horizontal="center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7">
    <cellStyle name="Assumptions Right Number" xfId="4" xr:uid="{00000000-0005-0000-0000-000000000000}"/>
    <cellStyle name="Hyperlink" xfId="3" builtinId="8"/>
    <cellStyle name="Hyperlink 2" xfId="6" xr:uid="{00000000-0005-0000-0000-000002000000}"/>
    <cellStyle name="Normal" xfId="0" builtinId="0"/>
    <cellStyle name="Normal 2" xfId="2" xr:uid="{00000000-0005-0000-0000-000004000000}"/>
    <cellStyle name="Per cent" xfId="1" builtinId="5"/>
    <cellStyle name="Percent 2" xfId="5" xr:uid="{00000000-0005-0000-0000-000006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TasNetworks 2023–24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79" t="s">
        <v>145</v>
      </c>
      <c r="J10" s="179"/>
    </row>
    <row r="11" spans="1:36" x14ac:dyDescent="0.2">
      <c r="C11" s="74"/>
      <c r="D11" s="58"/>
      <c r="E11" s="35" t="s">
        <v>133</v>
      </c>
      <c r="F11" s="58"/>
      <c r="G11" s="75"/>
      <c r="H11" s="76"/>
      <c r="I11" s="178"/>
      <c r="J11" s="178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7" t="s">
        <v>135</v>
      </c>
      <c r="J12" s="177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7" t="s">
        <v>137</v>
      </c>
      <c r="J13" s="177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7" t="s">
        <v>245</v>
      </c>
      <c r="J14" s="177"/>
    </row>
    <row r="15" spans="1:36" ht="11.25" customHeight="1" x14ac:dyDescent="0.2">
      <c r="C15" s="81"/>
      <c r="D15" s="58"/>
      <c r="E15" s="35" t="s">
        <v>139</v>
      </c>
      <c r="F15" s="58"/>
      <c r="G15" s="75">
        <v>1.2</v>
      </c>
      <c r="H15" s="76">
        <v>44866</v>
      </c>
      <c r="I15" s="178" t="s">
        <v>246</v>
      </c>
      <c r="J15" s="178"/>
    </row>
    <row r="16" spans="1:36" x14ac:dyDescent="0.2">
      <c r="C16" s="82"/>
      <c r="D16" s="58"/>
      <c r="E16" s="35" t="s">
        <v>140</v>
      </c>
      <c r="F16" s="58"/>
      <c r="G16" s="75">
        <v>2</v>
      </c>
      <c r="H16" s="76">
        <v>44896</v>
      </c>
      <c r="I16" s="178" t="s">
        <v>141</v>
      </c>
      <c r="J16" s="178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8" t="s">
        <v>142</v>
      </c>
      <c r="J17" s="178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8" t="s">
        <v>143</v>
      </c>
      <c r="J18" s="178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x14ac:dyDescent="0.2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x14ac:dyDescent="0.2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x14ac:dyDescent="0.2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x14ac:dyDescent="0.2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x14ac:dyDescent="0.2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x14ac:dyDescent="0.2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x14ac:dyDescent="0.2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x14ac:dyDescent="0.2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x14ac:dyDescent="0.2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x14ac:dyDescent="0.2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x14ac:dyDescent="0.2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x14ac:dyDescent="0.2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x14ac:dyDescent="0.2">
      <c r="C43" s="99" t="s">
        <v>218</v>
      </c>
      <c r="D43" s="58"/>
      <c r="E43" s="58" t="s">
        <v>172</v>
      </c>
      <c r="F43" s="58"/>
      <c r="J43" s="58"/>
    </row>
    <row r="44" spans="3:10" x14ac:dyDescent="0.2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x14ac:dyDescent="0.2">
      <c r="C45" s="99" t="s">
        <v>219</v>
      </c>
      <c r="D45" s="58"/>
      <c r="E45" s="58" t="s">
        <v>173</v>
      </c>
      <c r="F45" s="58"/>
      <c r="J45" s="58"/>
    </row>
    <row r="46" spans="3:10" x14ac:dyDescent="0.2">
      <c r="C46" s="99" t="s">
        <v>220</v>
      </c>
      <c r="D46" s="58"/>
      <c r="E46" s="58" t="s">
        <v>171</v>
      </c>
      <c r="F46" s="58"/>
      <c r="J46" s="58"/>
    </row>
    <row r="47" spans="3:10" x14ac:dyDescent="0.2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x14ac:dyDescent="0.2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x14ac:dyDescent="0.2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x14ac:dyDescent="0.2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00000000-0004-0000-0000-000017000000}"/>
    <hyperlink ref="G40" location="'Labour Rates'!M7:Q36" display="''Labour Rates'!M7:Q36" xr:uid="{00000000-0004-0000-0000-000018000000}"/>
    <hyperlink ref="G41" location="'Public Lighting'!N7:R305" display="''Public Lighting'!N7:R305" xr:uid="{00000000-0004-0000-0000-000019000000}"/>
    <hyperlink ref="G42" location="Metering!O7:S36" display="''Metering'!O7:S36" xr:uid="{00000000-0004-0000-0000-00001A000000}"/>
    <hyperlink ref="C42" location="'Ancillary Network Services'!Z7:AC323" display="''Ancillary Network Services'!Z7:AC323" xr:uid="{00000000-0004-0000-0000-00001B000000}"/>
    <hyperlink ref="C47" location="'Public Lighting'!Z7:AC305" display="''Public Lighting'!Z7:AC305" xr:uid="{00000000-0004-0000-0000-00001C000000}"/>
    <hyperlink ref="C50" location="Metering!AA7:AD36" display="''Metering'!AA7:AD36" xr:uid="{00000000-0004-0000-0000-00001D000000}"/>
    <hyperlink ref="C29" location="'Model update log'!A1" display="Model update log" xr:uid="{00000000-0004-0000-0000-00001E000000}"/>
    <hyperlink ref="C22" location="'Output report'!A1" display="Output report" xr:uid="{00000000-0004-0000-0000-00001F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L49"/>
  <sheetViews>
    <sheetView showGridLines="0" tabSelected="1" zoomScaleNormal="100" workbookViewId="0">
      <selection activeCell="C27" sqref="C27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257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251</v>
      </c>
      <c r="F7" s="46"/>
      <c r="H7" s="46"/>
      <c r="I7" s="35"/>
      <c r="J7" s="47"/>
    </row>
    <row r="8" spans="1:21" ht="11.25" x14ac:dyDescent="0.2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147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260</v>
      </c>
      <c r="D17" s="37"/>
      <c r="E17" s="46" t="s">
        <v>261</v>
      </c>
      <c r="F17" s="35"/>
      <c r="G17" s="108"/>
      <c r="H17" s="35"/>
      <c r="I17" s="35"/>
    </row>
    <row r="18" spans="1:15" ht="11.25" x14ac:dyDescent="0.2">
      <c r="C18" s="165" t="s">
        <v>262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150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258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174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147</v>
      </c>
      <c r="D28" s="154">
        <f>IF(E10="N/A","",INDEX('General Inputs'!$K$20:$N$20,1,MATCH(forecastyear,'General Inputs'!$K$18:$N$18)))</f>
        <v>7.8318219291014124E-2</v>
      </c>
      <c r="E28" s="154">
        <f>IF(E10="N/A","",INDEX('General Inputs'!K22:N22,1,MATCH(forecastyear,'General Inputs'!$K$18:$N$18)))</f>
        <v>-4.7333201474277142E-3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8.3422244643722721E-2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150</v>
      </c>
      <c r="D29" s="154">
        <f>IF(E11="N/A","",INDEX('General Inputs'!$K$20:$N$20,1,MATCH(forecastyear,'General Inputs'!$K$18:$N$18)))</f>
        <v>7.8318219291014124E-2</v>
      </c>
      <c r="E29" s="154">
        <f>IF(E11="N/A","",INDEX('General Inputs'!K22:N22,1,MATCH(forecastyear,'General Inputs'!$K$18:$N$18)))</f>
        <v>-4.7333201474277142E-3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8.3422244643722721E-2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148</v>
      </c>
      <c r="D30" s="154">
        <f>IF(E12="N/A","",INDEX('General Inputs'!$K$20:$N$20,1,MATCH(forecastyear,'General Inputs'!$K$18:$N$18)))</f>
        <v>7.8318219291014124E-2</v>
      </c>
      <c r="E30" s="154">
        <f>IF(E12="N/A","",INDEX('General Inputs'!K23:N23,1,MATCH(forecastyear,'General Inputs'!$K$18:$N$18)))</f>
        <v>-1.7000000000000001E-2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9.6649629018961347E-2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149</v>
      </c>
      <c r="D31" s="154">
        <f>IF(E13="N/A","",INDEX('General Inputs'!$K$20:$N$20,1,MATCH(forecastyear,'General Inputs'!$K$18:$N$18)))</f>
        <v>7.8318219291014124E-2</v>
      </c>
      <c r="E31" s="154">
        <f>IF(E13="N/A","",INDEX('General Inputs'!K25:N25,1,MATCH(forecastyear,'General Inputs'!$K$18:$N$18)))</f>
        <v>-1.0740822780314286E-2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8.9900244185203038E-2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00000000-0002-0000-0100-000000000000}">
      <formula1>#REF!</formula1>
    </dataValidation>
  </dataValidations>
  <hyperlinks>
    <hyperlink ref="K1" location="'Pricing model - ACS'!A1" display="Back to Index" xr:uid="{00000000-0004-0000-0100-000000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topLeftCell="A14" zoomScaleNormal="100" workbookViewId="0">
      <selection activeCell="F59" sqref="F59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257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117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256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266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2023–24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2.4248746575396697E-2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2019–20</v>
      </c>
      <c r="K18" s="31" t="str">
        <f>RCP_secondyear</f>
        <v>2020–21</v>
      </c>
      <c r="L18" s="31" t="str">
        <f>RCP_thirdyear</f>
        <v>2021–22</v>
      </c>
      <c r="M18" s="31" t="str">
        <f>RCP_fourthyear</f>
        <v>2022–23</v>
      </c>
      <c r="N18" s="31" t="str">
        <f>RCP_lastyear</f>
        <v>2023–24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09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7.8318219291014124E-2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-3.3825680531583335E-3</v>
      </c>
      <c r="L22" s="112">
        <v>-4.1216743474995965E-3</v>
      </c>
      <c r="M22" s="112">
        <v>-4.2581367240325718E-3</v>
      </c>
      <c r="N22" s="112">
        <v>-4.7333201474277142E-3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-1.7000000000000001E-2</v>
      </c>
      <c r="L23" s="112">
        <v>-1.7000000000000001E-2</v>
      </c>
      <c r="M23" s="112">
        <v>-1.7000000000000001E-2</v>
      </c>
      <c r="N23" s="112">
        <v>-1.7000000000000001E-2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-1.0740822780314286E-2</v>
      </c>
      <c r="L24" s="112">
        <v>-1.0740822780314286E-2</v>
      </c>
      <c r="M24" s="112">
        <v>-1.0740822780314286E-2</v>
      </c>
      <c r="N24" s="112">
        <v>-1.0740822780314286E-2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-1.0740822780314286E-2</v>
      </c>
      <c r="L25" s="112">
        <v>-1.0740822780314286E-2</v>
      </c>
      <c r="M25" s="112">
        <v>-1.0740822780314286E-2</v>
      </c>
      <c r="N25" s="112">
        <v>-1.0740822780314286E-2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x14ac:dyDescent="0.2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/>
      <c r="G60" s="51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/>
      <c r="G61" s="51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173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4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5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S24" sqref="S2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78.28515625" style="5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257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0" t="s">
        <v>202</v>
      </c>
      <c r="O4" s="180"/>
      <c r="P4" s="180"/>
      <c r="Q4" s="180"/>
      <c r="R4" s="180"/>
      <c r="S4" s="22"/>
      <c r="T4" s="180" t="s">
        <v>203</v>
      </c>
      <c r="U4" s="180"/>
      <c r="V4" s="180"/>
      <c r="W4" s="180"/>
      <c r="X4" s="180"/>
      <c r="Y4" s="23"/>
      <c r="Z4" s="180" t="s">
        <v>204</v>
      </c>
      <c r="AA4" s="180"/>
      <c r="AB4" s="180"/>
      <c r="AC4" s="180"/>
      <c r="AD4" s="21"/>
      <c r="AF4" s="21"/>
      <c r="AG4" s="21"/>
      <c r="AH4" s="21"/>
    </row>
    <row r="5" spans="1:34" ht="12.75" x14ac:dyDescent="0.2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2019–20</v>
      </c>
      <c r="O5" s="31" t="str">
        <f>RCP_secondyear</f>
        <v>2020–21</v>
      </c>
      <c r="P5" s="31" t="str">
        <f>RCP_thirdyear</f>
        <v>2021–22</v>
      </c>
      <c r="Q5" s="31" t="str">
        <f>RCP_fourthyear</f>
        <v>2022–23</v>
      </c>
      <c r="R5" s="31" t="str">
        <f>RCP_lastyear</f>
        <v>2023–24</v>
      </c>
      <c r="S5" s="28"/>
      <c r="T5" s="29" t="str">
        <f>N5</f>
        <v>2019–20</v>
      </c>
      <c r="U5" s="29" t="str">
        <f t="shared" ref="U5:X5" si="0">O5</f>
        <v>2020–21</v>
      </c>
      <c r="V5" s="29" t="str">
        <f t="shared" si="0"/>
        <v>2021–22</v>
      </c>
      <c r="W5" s="29" t="str">
        <f t="shared" si="0"/>
        <v>2022–23</v>
      </c>
      <c r="X5" s="29" t="str">
        <f t="shared" si="0"/>
        <v>2023–24</v>
      </c>
      <c r="Y5" s="26"/>
      <c r="Z5" s="26" t="str">
        <f>O5</f>
        <v>2020–21</v>
      </c>
      <c r="AA5" s="26" t="str">
        <f>P5</f>
        <v>2021–22</v>
      </c>
      <c r="AB5" s="26" t="str">
        <f>Q5</f>
        <v>2022–23</v>
      </c>
      <c r="AC5" s="26" t="str">
        <f>R5</f>
        <v>2023–24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267</v>
      </c>
      <c r="D7" s="124"/>
      <c r="E7" s="54" t="s">
        <v>33</v>
      </c>
      <c r="F7" s="54"/>
      <c r="G7" s="61"/>
      <c r="H7" s="62">
        <f t="shared" ref="H7:H70" si="1">_xlfn.IFNA(INDEX($N7:$R7,1,MATCH(forecastyear,$N$5:$R$5,0)),0)</f>
        <v>0</v>
      </c>
      <c r="I7" s="125"/>
      <c r="J7" s="62">
        <f t="shared" ref="J7:J70" si="2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 t="shared" ref="P7:R7" si="3">V7</f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268</v>
      </c>
      <c r="D8" s="124"/>
      <c r="E8" s="54" t="s">
        <v>33</v>
      </c>
      <c r="F8" s="54"/>
      <c r="G8" s="61"/>
      <c r="H8" s="62">
        <f t="shared" si="1"/>
        <v>91.79</v>
      </c>
      <c r="I8" s="125"/>
      <c r="J8" s="62">
        <f t="shared" si="2"/>
        <v>91.79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ref="N8:N71" si="5">T8</f>
        <v>78.760000000000005</v>
      </c>
      <c r="O8" s="126"/>
      <c r="P8" s="126">
        <f t="shared" ref="P8:P71" si="6">V8</f>
        <v>81.510000000000005</v>
      </c>
      <c r="Q8" s="126">
        <f t="shared" ref="Q8:Q71" si="7">W8</f>
        <v>84.72</v>
      </c>
      <c r="R8" s="126">
        <f t="shared" ref="R8:R71" si="8">X8</f>
        <v>91.79</v>
      </c>
      <c r="S8" s="175"/>
      <c r="T8" s="127">
        <v>78.760000000000005</v>
      </c>
      <c r="U8" s="128">
        <f>ROUND(ROUND(T8,2)*(1+'General Inputs'!K$20)*(1-Z8)+'General Inputs'!K$27,2)</f>
        <v>80.48</v>
      </c>
      <c r="V8" s="128">
        <f>ROUND(ROUND(U8,2)*(1+'General Inputs'!L$20)*(1-AA8)+'General Inputs'!L$27,2)</f>
        <v>81.510000000000005</v>
      </c>
      <c r="W8" s="128">
        <f>ROUND(ROUND(V8,2)*(1+'General Inputs'!M$20)*(1-AB8)+'General Inputs'!M$27,2)</f>
        <v>84.72</v>
      </c>
      <c r="X8" s="128">
        <f>ROUND(ROUND(W8,2)*(1+'General Inputs'!N$20)*(1-AC8)+'General Inputs'!N$27,2)</f>
        <v>91.79</v>
      </c>
      <c r="Y8" s="129"/>
      <c r="Z8" s="149">
        <f>IF($T8="",0,'General Inputs'!K$22)</f>
        <v>-3.3825680531583335E-3</v>
      </c>
      <c r="AA8" s="149">
        <f>IF($T8="",0,'General Inputs'!L$22)</f>
        <v>-4.1216743474995965E-3</v>
      </c>
      <c r="AB8" s="149">
        <f>IF($T8="",0,'General Inputs'!M$22)</f>
        <v>-4.2581367240325718E-3</v>
      </c>
      <c r="AC8" s="149">
        <f>IF($T8="",0,'General Inputs'!N$22)</f>
        <v>-4.7333201474277142E-3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/>
      <c r="E9" s="54" t="s">
        <v>33</v>
      </c>
      <c r="F9" s="54"/>
      <c r="G9" s="61"/>
      <c r="H9" s="62">
        <f t="shared" si="1"/>
        <v>58.26</v>
      </c>
      <c r="I9" s="125"/>
      <c r="J9" s="62">
        <f t="shared" si="2"/>
        <v>58.26</v>
      </c>
      <c r="K9" s="125"/>
      <c r="L9" s="125" t="str">
        <f t="shared" si="4"/>
        <v>COMPLIANT</v>
      </c>
      <c r="M9" s="37"/>
      <c r="N9" s="126">
        <f t="shared" si="5"/>
        <v>49.99</v>
      </c>
      <c r="O9" s="126">
        <f t="shared" ref="O9:O71" si="9">U9</f>
        <v>51.08</v>
      </c>
      <c r="P9" s="126">
        <f t="shared" si="6"/>
        <v>51.73</v>
      </c>
      <c r="Q9" s="126">
        <f t="shared" si="7"/>
        <v>53.77</v>
      </c>
      <c r="R9" s="126">
        <f t="shared" si="8"/>
        <v>58.26</v>
      </c>
      <c r="S9" s="175"/>
      <c r="T9" s="127">
        <v>49.99</v>
      </c>
      <c r="U9" s="128">
        <f>ROUND(ROUND(T9,2)*(1+'General Inputs'!K$20)*(1-Z9)+'General Inputs'!K$27,2)</f>
        <v>51.08</v>
      </c>
      <c r="V9" s="128">
        <f>ROUND(ROUND(U9,2)*(1+'General Inputs'!L$20)*(1-AA9)+'General Inputs'!L$27,2)</f>
        <v>51.73</v>
      </c>
      <c r="W9" s="128">
        <f>ROUND(ROUND(V9,2)*(1+'General Inputs'!M$20)*(1-AB9)+'General Inputs'!M$27,2)</f>
        <v>53.77</v>
      </c>
      <c r="X9" s="128">
        <f>ROUND(ROUND(W9,2)*(1+'General Inputs'!N$20)*(1-AC9)+'General Inputs'!N$27,2)</f>
        <v>58.26</v>
      </c>
      <c r="Y9" s="129"/>
      <c r="Z9" s="149">
        <f>IF($T9="",0,'General Inputs'!K$22)</f>
        <v>-3.3825680531583335E-3</v>
      </c>
      <c r="AA9" s="149">
        <f>IF($T9="",0,'General Inputs'!L$22)</f>
        <v>-4.1216743474995965E-3</v>
      </c>
      <c r="AB9" s="149">
        <f>IF($T9="",0,'General Inputs'!M$22)</f>
        <v>-4.2581367240325718E-3</v>
      </c>
      <c r="AC9" s="149">
        <f>IF($T9="",0,'General Inputs'!N$22)</f>
        <v>-4.7333201474277142E-3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270</v>
      </c>
      <c r="D10" s="124"/>
      <c r="E10" s="54" t="s">
        <v>33</v>
      </c>
      <c r="F10" s="54"/>
      <c r="G10" s="61"/>
      <c r="H10" s="62">
        <f t="shared" si="1"/>
        <v>153.58000000000001</v>
      </c>
      <c r="I10" s="125"/>
      <c r="J10" s="62">
        <f t="shared" si="2"/>
        <v>153.58000000000001</v>
      </c>
      <c r="K10" s="125"/>
      <c r="L10" s="125" t="str">
        <f t="shared" si="4"/>
        <v>COMPLIANT</v>
      </c>
      <c r="M10" s="37"/>
      <c r="N10" s="126">
        <f t="shared" si="5"/>
        <v>131.78</v>
      </c>
      <c r="O10" s="126">
        <f t="shared" si="9"/>
        <v>134.66</v>
      </c>
      <c r="P10" s="126">
        <f t="shared" si="6"/>
        <v>136.38</v>
      </c>
      <c r="Q10" s="126">
        <f t="shared" si="7"/>
        <v>141.75</v>
      </c>
      <c r="R10" s="126">
        <f t="shared" si="8"/>
        <v>153.58000000000001</v>
      </c>
      <c r="S10" s="175"/>
      <c r="T10" s="127">
        <v>131.78</v>
      </c>
      <c r="U10" s="128">
        <f>ROUND(ROUND(T10,2)*(1+'General Inputs'!K$20)*(1-Z10)+'General Inputs'!K$27,2)</f>
        <v>134.66</v>
      </c>
      <c r="V10" s="128">
        <f>ROUND(ROUND(U10,2)*(1+'General Inputs'!L$20)*(1-AA10)+'General Inputs'!L$27,2)</f>
        <v>136.38</v>
      </c>
      <c r="W10" s="128">
        <f>ROUND(ROUND(V10,2)*(1+'General Inputs'!M$20)*(1-AB10)+'General Inputs'!M$27,2)</f>
        <v>141.75</v>
      </c>
      <c r="X10" s="128">
        <f>ROUND(ROUND(W10,2)*(1+'General Inputs'!N$20)*(1-AC10)+'General Inputs'!N$27,2)</f>
        <v>153.58000000000001</v>
      </c>
      <c r="Y10" s="129"/>
      <c r="Z10" s="149">
        <f>IF($T10="",0,'General Inputs'!K$22)</f>
        <v>-3.3825680531583335E-3</v>
      </c>
      <c r="AA10" s="149">
        <f>IF($T10="",0,'General Inputs'!L$22)</f>
        <v>-4.1216743474995965E-3</v>
      </c>
      <c r="AB10" s="149">
        <f>IF($T10="",0,'General Inputs'!M$22)</f>
        <v>-4.2581367240325718E-3</v>
      </c>
      <c r="AC10" s="149">
        <f>IF($T10="",0,'General Inputs'!N$22)</f>
        <v>-4.7333201474277142E-3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271</v>
      </c>
      <c r="D11" s="124"/>
      <c r="E11" s="54" t="s">
        <v>33</v>
      </c>
      <c r="F11" s="54"/>
      <c r="G11" s="61"/>
      <c r="H11" s="62">
        <f t="shared" si="1"/>
        <v>231.77</v>
      </c>
      <c r="I11" s="125"/>
      <c r="J11" s="62">
        <f t="shared" si="2"/>
        <v>231.77</v>
      </c>
      <c r="K11" s="125"/>
      <c r="L11" s="125" t="str">
        <f t="shared" si="4"/>
        <v>COMPLIANT</v>
      </c>
      <c r="M11" s="37"/>
      <c r="N11" s="126">
        <f t="shared" si="5"/>
        <v>198.87</v>
      </c>
      <c r="O11" s="126">
        <f t="shared" si="9"/>
        <v>203.22</v>
      </c>
      <c r="P11" s="126">
        <f t="shared" si="6"/>
        <v>205.81</v>
      </c>
      <c r="Q11" s="126">
        <f t="shared" si="7"/>
        <v>213.92</v>
      </c>
      <c r="R11" s="126">
        <f t="shared" si="8"/>
        <v>231.77</v>
      </c>
      <c r="S11" s="175"/>
      <c r="T11" s="127">
        <v>198.87</v>
      </c>
      <c r="U11" s="128">
        <f>ROUND(ROUND(T11,2)*(1+'General Inputs'!K$20)*(1-Z11)+'General Inputs'!K$27,2)</f>
        <v>203.22</v>
      </c>
      <c r="V11" s="128">
        <f>ROUND(ROUND(U11,2)*(1+'General Inputs'!L$20)*(1-AA11)+'General Inputs'!L$27,2)</f>
        <v>205.81</v>
      </c>
      <c r="W11" s="128">
        <f>ROUND(ROUND(V11,2)*(1+'General Inputs'!M$20)*(1-AB11)+'General Inputs'!M$27,2)</f>
        <v>213.92</v>
      </c>
      <c r="X11" s="128">
        <f>ROUND(ROUND(W11,2)*(1+'General Inputs'!N$20)*(1-AC11)+'General Inputs'!N$27,2)</f>
        <v>231.77</v>
      </c>
      <c r="Y11" s="129"/>
      <c r="Z11" s="149">
        <f>IF($T11="",0,'General Inputs'!K$22)</f>
        <v>-3.3825680531583335E-3</v>
      </c>
      <c r="AA11" s="149">
        <f>IF($T11="",0,'General Inputs'!L$22)</f>
        <v>-4.1216743474995965E-3</v>
      </c>
      <c r="AB11" s="149">
        <f>IF($T11="",0,'General Inputs'!M$22)</f>
        <v>-4.2581367240325718E-3</v>
      </c>
      <c r="AC11" s="149">
        <f>IF($T11="",0,'General Inputs'!N$22)</f>
        <v>-4.7333201474277142E-3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272</v>
      </c>
      <c r="D12" s="124"/>
      <c r="E12" s="54" t="s">
        <v>33</v>
      </c>
      <c r="F12" s="54"/>
      <c r="G12" s="61"/>
      <c r="H12" s="62">
        <f t="shared" si="1"/>
        <v>368.21</v>
      </c>
      <c r="I12" s="125"/>
      <c r="J12" s="62">
        <f t="shared" si="2"/>
        <v>368.21</v>
      </c>
      <c r="K12" s="125"/>
      <c r="L12" s="125" t="str">
        <f t="shared" si="4"/>
        <v>COMPLIANT</v>
      </c>
      <c r="M12" s="37"/>
      <c r="N12" s="126">
        <f t="shared" si="5"/>
        <v>315.95999999999998</v>
      </c>
      <c r="O12" s="126">
        <f t="shared" si="9"/>
        <v>322.86</v>
      </c>
      <c r="P12" s="126">
        <f t="shared" si="6"/>
        <v>326.98</v>
      </c>
      <c r="Q12" s="126">
        <f t="shared" si="7"/>
        <v>339.86</v>
      </c>
      <c r="R12" s="126">
        <f t="shared" si="8"/>
        <v>368.21</v>
      </c>
      <c r="S12" s="175"/>
      <c r="T12" s="127">
        <v>315.95999999999998</v>
      </c>
      <c r="U12" s="128">
        <f>ROUND(ROUND(T12,2)*(1+'General Inputs'!K$20)*(1-Z12)+'General Inputs'!K$27,2)</f>
        <v>322.86</v>
      </c>
      <c r="V12" s="128">
        <f>ROUND(ROUND(U12,2)*(1+'General Inputs'!L$20)*(1-AA12)+'General Inputs'!L$27,2)</f>
        <v>326.98</v>
      </c>
      <c r="W12" s="128">
        <f>ROUND(ROUND(V12,2)*(1+'General Inputs'!M$20)*(1-AB12)+'General Inputs'!M$27,2)</f>
        <v>339.86</v>
      </c>
      <c r="X12" s="128">
        <f>ROUND(ROUND(W12,2)*(1+'General Inputs'!N$20)*(1-AC12)+'General Inputs'!N$27,2)</f>
        <v>368.21</v>
      </c>
      <c r="Y12" s="129"/>
      <c r="Z12" s="149">
        <f>IF($T12="",0,'General Inputs'!K$22)</f>
        <v>-3.3825680531583335E-3</v>
      </c>
      <c r="AA12" s="149">
        <f>IF($T12="",0,'General Inputs'!L$22)</f>
        <v>-4.1216743474995965E-3</v>
      </c>
      <c r="AB12" s="149">
        <f>IF($T12="",0,'General Inputs'!M$22)</f>
        <v>-4.2581367240325718E-3</v>
      </c>
      <c r="AC12" s="149">
        <f>IF($T12="",0,'General Inputs'!N$22)</f>
        <v>-4.7333201474277142E-3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273</v>
      </c>
      <c r="D13" s="124"/>
      <c r="E13" s="54" t="s">
        <v>33</v>
      </c>
      <c r="F13" s="54"/>
      <c r="G13" s="61"/>
      <c r="H13" s="62">
        <f t="shared" si="1"/>
        <v>164.42</v>
      </c>
      <c r="I13" s="125"/>
      <c r="J13" s="62">
        <f t="shared" si="2"/>
        <v>164.42</v>
      </c>
      <c r="K13" s="125"/>
      <c r="L13" s="125" t="str">
        <f t="shared" si="4"/>
        <v>COMPLIANT</v>
      </c>
      <c r="M13" s="37"/>
      <c r="N13" s="126">
        <f t="shared" si="5"/>
        <v>141.09</v>
      </c>
      <c r="O13" s="126">
        <f t="shared" si="9"/>
        <v>144.16999999999999</v>
      </c>
      <c r="P13" s="126">
        <f t="shared" si="6"/>
        <v>146.01</v>
      </c>
      <c r="Q13" s="126">
        <f t="shared" si="7"/>
        <v>151.76</v>
      </c>
      <c r="R13" s="126">
        <f t="shared" si="8"/>
        <v>164.42</v>
      </c>
      <c r="S13" s="175"/>
      <c r="T13" s="127">
        <v>141.09</v>
      </c>
      <c r="U13" s="128">
        <f>ROUND(ROUND(T13,2)*(1+'General Inputs'!K$20)*(1-Z13)+'General Inputs'!K$27,2)</f>
        <v>144.16999999999999</v>
      </c>
      <c r="V13" s="128">
        <f>ROUND(ROUND(U13,2)*(1+'General Inputs'!L$20)*(1-AA13)+'General Inputs'!L$27,2)</f>
        <v>146.01</v>
      </c>
      <c r="W13" s="128">
        <f>ROUND(ROUND(V13,2)*(1+'General Inputs'!M$20)*(1-AB13)+'General Inputs'!M$27,2)</f>
        <v>151.76</v>
      </c>
      <c r="X13" s="128">
        <f>ROUND(ROUND(W13,2)*(1+'General Inputs'!N$20)*(1-AC13)+'General Inputs'!N$27,2)</f>
        <v>164.42</v>
      </c>
      <c r="Y13" s="129"/>
      <c r="Z13" s="149">
        <f>IF($T13="",0,'General Inputs'!K$22)</f>
        <v>-3.3825680531583335E-3</v>
      </c>
      <c r="AA13" s="149">
        <f>IF($T13="",0,'General Inputs'!L$22)</f>
        <v>-4.1216743474995965E-3</v>
      </c>
      <c r="AB13" s="149">
        <f>IF($T13="",0,'General Inputs'!M$22)</f>
        <v>-4.2581367240325718E-3</v>
      </c>
      <c r="AC13" s="149">
        <f>IF($T13="",0,'General Inputs'!N$22)</f>
        <v>-4.7333201474277142E-3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274</v>
      </c>
      <c r="D14" s="124"/>
      <c r="E14" s="54" t="s">
        <v>33</v>
      </c>
      <c r="F14" s="54"/>
      <c r="G14" s="61"/>
      <c r="H14" s="62">
        <f t="shared" si="1"/>
        <v>287.37</v>
      </c>
      <c r="I14" s="125"/>
      <c r="J14" s="62">
        <f t="shared" si="2"/>
        <v>287.37</v>
      </c>
      <c r="K14" s="125"/>
      <c r="L14" s="125" t="str">
        <f t="shared" si="4"/>
        <v>COMPLIANT</v>
      </c>
      <c r="M14" s="37"/>
      <c r="N14" s="126">
        <f t="shared" si="5"/>
        <v>246.58</v>
      </c>
      <c r="O14" s="126">
        <f t="shared" si="9"/>
        <v>251.97</v>
      </c>
      <c r="P14" s="126">
        <f t="shared" si="6"/>
        <v>255.19</v>
      </c>
      <c r="Q14" s="126">
        <f t="shared" si="7"/>
        <v>265.24</v>
      </c>
      <c r="R14" s="126">
        <f t="shared" si="8"/>
        <v>287.37</v>
      </c>
      <c r="S14" s="175"/>
      <c r="T14" s="127">
        <v>246.58</v>
      </c>
      <c r="U14" s="128">
        <f>ROUND(ROUND(T14,2)*(1+'General Inputs'!K$20)*(1-Z14)+'General Inputs'!K$27,2)</f>
        <v>251.97</v>
      </c>
      <c r="V14" s="128">
        <f>ROUND(ROUND(U14,2)*(1+'General Inputs'!L$20)*(1-AA14)+'General Inputs'!L$27,2)</f>
        <v>255.19</v>
      </c>
      <c r="W14" s="128">
        <f>ROUND(ROUND(V14,2)*(1+'General Inputs'!M$20)*(1-AB14)+'General Inputs'!M$27,2)</f>
        <v>265.24</v>
      </c>
      <c r="X14" s="128">
        <f>ROUND(ROUND(W14,2)*(1+'General Inputs'!N$20)*(1-AC14)+'General Inputs'!N$27,2)</f>
        <v>287.37</v>
      </c>
      <c r="Y14" s="129"/>
      <c r="Z14" s="149">
        <f>IF($T14="",0,'General Inputs'!K$22)</f>
        <v>-3.3825680531583335E-3</v>
      </c>
      <c r="AA14" s="149">
        <f>IF($T14="",0,'General Inputs'!L$22)</f>
        <v>-4.1216743474995965E-3</v>
      </c>
      <c r="AB14" s="149">
        <f>IF($T14="",0,'General Inputs'!M$22)</f>
        <v>-4.2581367240325718E-3</v>
      </c>
      <c r="AC14" s="149">
        <f>IF($T14="",0,'General Inputs'!N$22)</f>
        <v>-4.7333201474277142E-3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275</v>
      </c>
      <c r="D15" s="124"/>
      <c r="E15" s="54" t="s">
        <v>33</v>
      </c>
      <c r="F15" s="54"/>
      <c r="G15" s="61"/>
      <c r="H15" s="62">
        <f t="shared" si="1"/>
        <v>147.66999999999999</v>
      </c>
      <c r="I15" s="125"/>
      <c r="J15" s="62">
        <f t="shared" si="2"/>
        <v>147.66999999999999</v>
      </c>
      <c r="K15" s="125"/>
      <c r="L15" s="125" t="str">
        <f t="shared" si="4"/>
        <v>COMPLIANT</v>
      </c>
      <c r="M15" s="37"/>
      <c r="N15" s="126">
        <f t="shared" si="5"/>
        <v>126.71</v>
      </c>
      <c r="O15" s="126">
        <f t="shared" si="9"/>
        <v>129.47999999999999</v>
      </c>
      <c r="P15" s="126">
        <f t="shared" si="6"/>
        <v>131.13</v>
      </c>
      <c r="Q15" s="126">
        <f t="shared" si="7"/>
        <v>136.30000000000001</v>
      </c>
      <c r="R15" s="126">
        <f t="shared" si="8"/>
        <v>147.66999999999999</v>
      </c>
      <c r="S15" s="175"/>
      <c r="T15" s="127">
        <v>126.71</v>
      </c>
      <c r="U15" s="128">
        <f>ROUND(ROUND(T15,2)*(1+'General Inputs'!K$20)*(1-Z15)+'General Inputs'!K$27,2)</f>
        <v>129.47999999999999</v>
      </c>
      <c r="V15" s="128">
        <f>ROUND(ROUND(U15,2)*(1+'General Inputs'!L$20)*(1-AA15)+'General Inputs'!L$27,2)</f>
        <v>131.13</v>
      </c>
      <c r="W15" s="128">
        <f>ROUND(ROUND(V15,2)*(1+'General Inputs'!M$20)*(1-AB15)+'General Inputs'!M$27,2)</f>
        <v>136.30000000000001</v>
      </c>
      <c r="X15" s="128">
        <f>ROUND(ROUND(W15,2)*(1+'General Inputs'!N$20)*(1-AC15)+'General Inputs'!N$27,2)</f>
        <v>147.66999999999999</v>
      </c>
      <c r="Y15" s="129"/>
      <c r="Z15" s="149">
        <f>IF($T15="",0,'General Inputs'!K$22)</f>
        <v>-3.3825680531583335E-3</v>
      </c>
      <c r="AA15" s="149">
        <f>IF($T15="",0,'General Inputs'!L$22)</f>
        <v>-4.1216743474995965E-3</v>
      </c>
      <c r="AB15" s="149">
        <f>IF($T15="",0,'General Inputs'!M$22)</f>
        <v>-4.2581367240325718E-3</v>
      </c>
      <c r="AC15" s="149">
        <f>IF($T15="",0,'General Inputs'!N$22)</f>
        <v>-4.7333201474277142E-3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276</v>
      </c>
      <c r="D16" s="124"/>
      <c r="E16" s="54" t="s">
        <v>33</v>
      </c>
      <c r="F16" s="54"/>
      <c r="G16" s="61"/>
      <c r="H16" s="62">
        <f t="shared" si="1"/>
        <v>287.37</v>
      </c>
      <c r="I16" s="125"/>
      <c r="J16" s="62">
        <f t="shared" si="2"/>
        <v>287.37</v>
      </c>
      <c r="K16" s="125"/>
      <c r="L16" s="125" t="str">
        <f t="shared" si="4"/>
        <v>COMPLIANT</v>
      </c>
      <c r="M16" s="37"/>
      <c r="N16" s="126">
        <f t="shared" si="5"/>
        <v>246.58</v>
      </c>
      <c r="O16" s="126">
        <f t="shared" si="9"/>
        <v>251.97</v>
      </c>
      <c r="P16" s="126">
        <f t="shared" si="6"/>
        <v>255.19</v>
      </c>
      <c r="Q16" s="126">
        <f t="shared" si="7"/>
        <v>265.24</v>
      </c>
      <c r="R16" s="126">
        <f t="shared" si="8"/>
        <v>287.37</v>
      </c>
      <c r="S16" s="175"/>
      <c r="T16" s="127">
        <v>246.58</v>
      </c>
      <c r="U16" s="128">
        <f>ROUND(ROUND(T16,2)*(1+'General Inputs'!K$20)*(1-Z16)+'General Inputs'!K$27,2)</f>
        <v>251.97</v>
      </c>
      <c r="V16" s="128">
        <f>ROUND(ROUND(U16,2)*(1+'General Inputs'!L$20)*(1-AA16)+'General Inputs'!L$27,2)</f>
        <v>255.19</v>
      </c>
      <c r="W16" s="128">
        <f>ROUND(ROUND(V16,2)*(1+'General Inputs'!M$20)*(1-AB16)+'General Inputs'!M$27,2)</f>
        <v>265.24</v>
      </c>
      <c r="X16" s="128">
        <f>ROUND(ROUND(W16,2)*(1+'General Inputs'!N$20)*(1-AC16)+'General Inputs'!N$27,2)</f>
        <v>287.37</v>
      </c>
      <c r="Y16" s="129"/>
      <c r="Z16" s="149">
        <f>IF($T16="",0,'General Inputs'!K$22)</f>
        <v>-3.3825680531583335E-3</v>
      </c>
      <c r="AA16" s="149">
        <f>IF($T16="",0,'General Inputs'!L$22)</f>
        <v>-4.1216743474995965E-3</v>
      </c>
      <c r="AB16" s="149">
        <f>IF($T16="",0,'General Inputs'!M$22)</f>
        <v>-4.2581367240325718E-3</v>
      </c>
      <c r="AC16" s="149">
        <f>IF($T16="",0,'General Inputs'!N$22)</f>
        <v>-4.7333201474277142E-3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277</v>
      </c>
      <c r="D17" s="124"/>
      <c r="E17" s="54" t="s">
        <v>33</v>
      </c>
      <c r="F17" s="54"/>
      <c r="G17" s="61"/>
      <c r="H17" s="62">
        <f t="shared" si="1"/>
        <v>164.42</v>
      </c>
      <c r="I17" s="125"/>
      <c r="J17" s="62">
        <f t="shared" si="2"/>
        <v>164.42</v>
      </c>
      <c r="K17" s="125"/>
      <c r="L17" s="125" t="str">
        <f t="shared" si="4"/>
        <v>COMPLIANT</v>
      </c>
      <c r="M17" s="37"/>
      <c r="N17" s="126">
        <f t="shared" si="5"/>
        <v>141.09</v>
      </c>
      <c r="O17" s="126">
        <f t="shared" si="9"/>
        <v>144.16999999999999</v>
      </c>
      <c r="P17" s="126">
        <f t="shared" si="6"/>
        <v>146.01</v>
      </c>
      <c r="Q17" s="126">
        <f t="shared" si="7"/>
        <v>151.76</v>
      </c>
      <c r="R17" s="126">
        <f t="shared" si="8"/>
        <v>164.42</v>
      </c>
      <c r="S17" s="175"/>
      <c r="T17" s="127">
        <v>141.09</v>
      </c>
      <c r="U17" s="128">
        <f>ROUND(ROUND(T17,2)*(1+'General Inputs'!K$20)*(1-Z17)+'General Inputs'!K$27,2)</f>
        <v>144.16999999999999</v>
      </c>
      <c r="V17" s="128">
        <f>ROUND(ROUND(U17,2)*(1+'General Inputs'!L$20)*(1-AA17)+'General Inputs'!L$27,2)</f>
        <v>146.01</v>
      </c>
      <c r="W17" s="128">
        <f>ROUND(ROUND(V17,2)*(1+'General Inputs'!M$20)*(1-AB17)+'General Inputs'!M$27,2)</f>
        <v>151.76</v>
      </c>
      <c r="X17" s="128">
        <f>ROUND(ROUND(W17,2)*(1+'General Inputs'!N$20)*(1-AC17)+'General Inputs'!N$27,2)</f>
        <v>164.42</v>
      </c>
      <c r="Y17" s="129"/>
      <c r="Z17" s="149">
        <f>IF($T17="",0,'General Inputs'!K$22)</f>
        <v>-3.3825680531583335E-3</v>
      </c>
      <c r="AA17" s="149">
        <f>IF($T17="",0,'General Inputs'!L$22)</f>
        <v>-4.1216743474995965E-3</v>
      </c>
      <c r="AB17" s="149">
        <f>IF($T17="",0,'General Inputs'!M$22)</f>
        <v>-4.2581367240325718E-3</v>
      </c>
      <c r="AC17" s="149">
        <f>IF($T17="",0,'General Inputs'!N$22)</f>
        <v>-4.7333201474277142E-3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1"/>
        <v>0</v>
      </c>
      <c r="I18" s="125"/>
      <c r="J18" s="62">
        <f t="shared" si="2"/>
        <v>0</v>
      </c>
      <c r="K18" s="125"/>
      <c r="L18" s="125" t="str">
        <f t="shared" si="4"/>
        <v/>
      </c>
      <c r="M18" s="37"/>
      <c r="N18" s="126">
        <f t="shared" si="5"/>
        <v>0</v>
      </c>
      <c r="O18" s="126">
        <f t="shared" si="9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IF($T18="",0,'General Inputs'!K$22)</f>
        <v>0</v>
      </c>
      <c r="AA18" s="149">
        <f>IF($T18="",0,'General Inputs'!L$22)</f>
        <v>0</v>
      </c>
      <c r="AB18" s="149">
        <f>IF($T18="",0,'General Inputs'!M$22)</f>
        <v>0</v>
      </c>
      <c r="AC18" s="149">
        <f>IF($T18="",0,'General Inputs'!N$22)</f>
        <v>0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72" t="s">
        <v>278</v>
      </c>
      <c r="D19" s="124"/>
      <c r="E19" s="54" t="s">
        <v>33</v>
      </c>
      <c r="F19" s="54"/>
      <c r="G19" s="61"/>
      <c r="H19" s="62">
        <f t="shared" si="1"/>
        <v>0</v>
      </c>
      <c r="I19" s="125"/>
      <c r="J19" s="62">
        <f t="shared" si="2"/>
        <v>0</v>
      </c>
      <c r="K19" s="125"/>
      <c r="L19" s="125" t="str">
        <f t="shared" si="4"/>
        <v>COMPLIANT</v>
      </c>
      <c r="M19" s="37"/>
      <c r="N19" s="126">
        <f t="shared" si="5"/>
        <v>0</v>
      </c>
      <c r="O19" s="126">
        <f t="shared" si="9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279</v>
      </c>
      <c r="D20" s="124"/>
      <c r="E20" s="54" t="s">
        <v>33</v>
      </c>
      <c r="F20" s="54"/>
      <c r="G20" s="61"/>
      <c r="H20" s="62">
        <f t="shared" si="1"/>
        <v>266.79000000000002</v>
      </c>
      <c r="I20" s="125"/>
      <c r="J20" s="62">
        <f t="shared" si="2"/>
        <v>266.79000000000002</v>
      </c>
      <c r="K20" s="125"/>
      <c r="L20" s="125" t="str">
        <f t="shared" si="4"/>
        <v>COMPLIANT</v>
      </c>
      <c r="M20" s="37"/>
      <c r="N20" s="126">
        <f t="shared" si="5"/>
        <v>228.93</v>
      </c>
      <c r="O20" s="126">
        <f t="shared" si="9"/>
        <v>233.93</v>
      </c>
      <c r="P20" s="126">
        <f t="shared" si="6"/>
        <v>236.92</v>
      </c>
      <c r="Q20" s="126">
        <f t="shared" si="7"/>
        <v>246.25</v>
      </c>
      <c r="R20" s="126">
        <f t="shared" si="8"/>
        <v>266.79000000000002</v>
      </c>
      <c r="S20" s="37"/>
      <c r="T20" s="127">
        <v>228.93</v>
      </c>
      <c r="U20" s="128">
        <f>ROUND(ROUND(T20,2)*(1+'General Inputs'!K$20)*(1-Z20)+'General Inputs'!K$27,2)</f>
        <v>233.93</v>
      </c>
      <c r="V20" s="128">
        <f>ROUND(ROUND(U20,2)*(1+'General Inputs'!L$20)*(1-AA20)+'General Inputs'!L$27,2)</f>
        <v>236.92</v>
      </c>
      <c r="W20" s="128">
        <f>ROUND(ROUND(V20,2)*(1+'General Inputs'!M$20)*(1-AB20)+'General Inputs'!M$27,2)</f>
        <v>246.25</v>
      </c>
      <c r="X20" s="128">
        <f>ROUND(ROUND(W20,2)*(1+'General Inputs'!N$20)*(1-AC20)+'General Inputs'!N$27,2)</f>
        <v>266.79000000000002</v>
      </c>
      <c r="Y20" s="129"/>
      <c r="Z20" s="149">
        <f>IF($T20="",0,'General Inputs'!K$22)</f>
        <v>-3.3825680531583335E-3</v>
      </c>
      <c r="AA20" s="149">
        <f>IF($T20="",0,'General Inputs'!L$22)</f>
        <v>-4.1216743474995965E-3</v>
      </c>
      <c r="AB20" s="149">
        <f>IF($T20="",0,'General Inputs'!M$22)</f>
        <v>-4.2581367240325718E-3</v>
      </c>
      <c r="AC20" s="149">
        <f>IF($T20="",0,'General Inputs'!N$22)</f>
        <v>-4.7333201474277142E-3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280</v>
      </c>
      <c r="D21" s="124"/>
      <c r="E21" s="54" t="s">
        <v>33</v>
      </c>
      <c r="F21" s="54"/>
      <c r="G21" s="61"/>
      <c r="H21" s="62">
        <f t="shared" si="1"/>
        <v>525.62</v>
      </c>
      <c r="I21" s="125"/>
      <c r="J21" s="62">
        <f t="shared" si="2"/>
        <v>525.62</v>
      </c>
      <c r="K21" s="125"/>
      <c r="L21" s="125" t="str">
        <f t="shared" si="4"/>
        <v>COMPLIANT</v>
      </c>
      <c r="M21" s="37"/>
      <c r="N21" s="126">
        <f t="shared" si="5"/>
        <v>451.03</v>
      </c>
      <c r="O21" s="126">
        <f t="shared" si="9"/>
        <v>460.88</v>
      </c>
      <c r="P21" s="126">
        <f t="shared" si="6"/>
        <v>466.76</v>
      </c>
      <c r="Q21" s="126">
        <f t="shared" si="7"/>
        <v>485.15</v>
      </c>
      <c r="R21" s="126">
        <f t="shared" si="8"/>
        <v>525.62</v>
      </c>
      <c r="S21" s="37"/>
      <c r="T21" s="127">
        <v>451.03</v>
      </c>
      <c r="U21" s="128">
        <f>ROUND(ROUND(T21,2)*(1+'General Inputs'!K$20)*(1-Z21)+'General Inputs'!K$27,2)</f>
        <v>460.88</v>
      </c>
      <c r="V21" s="128">
        <f>ROUND(ROUND(U21,2)*(1+'General Inputs'!L$20)*(1-AA21)+'General Inputs'!L$27,2)</f>
        <v>466.76</v>
      </c>
      <c r="W21" s="128">
        <f>ROUND(ROUND(V21,2)*(1+'General Inputs'!M$20)*(1-AB21)+'General Inputs'!M$27,2)</f>
        <v>485.15</v>
      </c>
      <c r="X21" s="128">
        <f>ROUND(ROUND(W21,2)*(1+'General Inputs'!N$20)*(1-AC21)+'General Inputs'!N$27,2)</f>
        <v>525.62</v>
      </c>
      <c r="Y21" s="129"/>
      <c r="Z21" s="149">
        <f>IF($T21="",0,'General Inputs'!K$22)</f>
        <v>-3.3825680531583335E-3</v>
      </c>
      <c r="AA21" s="149">
        <f>IF($T21="",0,'General Inputs'!L$22)</f>
        <v>-4.1216743474995965E-3</v>
      </c>
      <c r="AB21" s="149">
        <f>IF($T21="",0,'General Inputs'!M$22)</f>
        <v>-4.2581367240325718E-3</v>
      </c>
      <c r="AC21" s="149">
        <f>IF($T21="",0,'General Inputs'!N$22)</f>
        <v>-4.7333201474277142E-3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281</v>
      </c>
      <c r="D22" s="124"/>
      <c r="E22" s="54" t="s">
        <v>33</v>
      </c>
      <c r="F22" s="54"/>
      <c r="G22" s="61"/>
      <c r="H22" s="62">
        <f t="shared" si="1"/>
        <v>583.15</v>
      </c>
      <c r="I22" s="125"/>
      <c r="J22" s="62">
        <f t="shared" si="2"/>
        <v>583.15</v>
      </c>
      <c r="K22" s="125"/>
      <c r="L22" s="125" t="str">
        <f t="shared" si="4"/>
        <v>COMPLIANT</v>
      </c>
      <c r="M22" s="37"/>
      <c r="N22" s="126">
        <f t="shared" si="5"/>
        <v>500.39</v>
      </c>
      <c r="O22" s="126">
        <f t="shared" si="9"/>
        <v>511.32</v>
      </c>
      <c r="P22" s="126">
        <f t="shared" si="6"/>
        <v>517.85</v>
      </c>
      <c r="Q22" s="126">
        <f t="shared" si="7"/>
        <v>538.25</v>
      </c>
      <c r="R22" s="126">
        <f t="shared" si="8"/>
        <v>583.15</v>
      </c>
      <c r="S22" s="37"/>
      <c r="T22" s="127">
        <v>500.39</v>
      </c>
      <c r="U22" s="128">
        <f>ROUND(ROUND(T22,2)*(1+'General Inputs'!K$20)*(1-Z22)+'General Inputs'!K$27,2)</f>
        <v>511.32</v>
      </c>
      <c r="V22" s="128">
        <f>ROUND(ROUND(U22,2)*(1+'General Inputs'!L$20)*(1-AA22)+'General Inputs'!L$27,2)</f>
        <v>517.85</v>
      </c>
      <c r="W22" s="128">
        <f>ROUND(ROUND(V22,2)*(1+'General Inputs'!M$20)*(1-AB22)+'General Inputs'!M$27,2)</f>
        <v>538.25</v>
      </c>
      <c r="X22" s="128">
        <f>ROUND(ROUND(W22,2)*(1+'General Inputs'!N$20)*(1-AC22)+'General Inputs'!N$27,2)</f>
        <v>583.15</v>
      </c>
      <c r="Y22" s="129"/>
      <c r="Z22" s="149">
        <f>IF($T22="",0,'General Inputs'!K$22)</f>
        <v>-3.3825680531583335E-3</v>
      </c>
      <c r="AA22" s="149">
        <f>IF($T22="",0,'General Inputs'!L$22)</f>
        <v>-4.1216743474995965E-3</v>
      </c>
      <c r="AB22" s="149">
        <f>IF($T22="",0,'General Inputs'!M$22)</f>
        <v>-4.2581367240325718E-3</v>
      </c>
      <c r="AC22" s="149">
        <f>IF($T22="",0,'General Inputs'!N$22)</f>
        <v>-4.7333201474277142E-3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282</v>
      </c>
      <c r="D23" s="124"/>
      <c r="E23" s="54" t="s">
        <v>33</v>
      </c>
      <c r="F23" s="54"/>
      <c r="G23" s="61"/>
      <c r="H23" s="62">
        <f t="shared" si="1"/>
        <v>1029.0899999999999</v>
      </c>
      <c r="I23" s="125"/>
      <c r="J23" s="62">
        <f t="shared" si="2"/>
        <v>1029.0899999999999</v>
      </c>
      <c r="K23" s="125"/>
      <c r="L23" s="125" t="str">
        <f t="shared" si="4"/>
        <v>COMPLIANT</v>
      </c>
      <c r="M23" s="37"/>
      <c r="N23" s="126">
        <f t="shared" si="5"/>
        <v>883.04</v>
      </c>
      <c r="O23" s="126">
        <f t="shared" si="9"/>
        <v>902.33</v>
      </c>
      <c r="P23" s="126">
        <f t="shared" si="6"/>
        <v>913.85</v>
      </c>
      <c r="Q23" s="126">
        <f t="shared" si="7"/>
        <v>949.85</v>
      </c>
      <c r="R23" s="126">
        <f t="shared" si="8"/>
        <v>1029.0899999999999</v>
      </c>
      <c r="S23" s="37"/>
      <c r="T23" s="127">
        <v>883.04</v>
      </c>
      <c r="U23" s="128">
        <f>ROUND(ROUND(T23,2)*(1+'General Inputs'!K$20)*(1-Z23)+'General Inputs'!K$27,2)</f>
        <v>902.33</v>
      </c>
      <c r="V23" s="128">
        <f>ROUND(ROUND(U23,2)*(1+'General Inputs'!L$20)*(1-AA23)+'General Inputs'!L$27,2)</f>
        <v>913.85</v>
      </c>
      <c r="W23" s="128">
        <f>ROUND(ROUND(V23,2)*(1+'General Inputs'!M$20)*(1-AB23)+'General Inputs'!M$27,2)</f>
        <v>949.85</v>
      </c>
      <c r="X23" s="128">
        <f>ROUND(ROUND(W23,2)*(1+'General Inputs'!N$20)*(1-AC23)+'General Inputs'!N$27,2)</f>
        <v>1029.0899999999999</v>
      </c>
      <c r="Y23" s="129"/>
      <c r="Z23" s="149">
        <f>IF($T23="",0,'General Inputs'!K$22)</f>
        <v>-3.3825680531583335E-3</v>
      </c>
      <c r="AA23" s="149">
        <f>IF($T23="",0,'General Inputs'!L$22)</f>
        <v>-4.1216743474995965E-3</v>
      </c>
      <c r="AB23" s="149">
        <f>IF($T23="",0,'General Inputs'!M$22)</f>
        <v>-4.2581367240325718E-3</v>
      </c>
      <c r="AC23" s="149">
        <f>IF($T23="",0,'General Inputs'!N$22)</f>
        <v>-4.7333201474277142E-3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283</v>
      </c>
      <c r="D24" s="124"/>
      <c r="E24" s="54" t="s">
        <v>33</v>
      </c>
      <c r="F24" s="54"/>
      <c r="G24" s="61"/>
      <c r="H24" s="62">
        <f t="shared" si="1"/>
        <v>94.25</v>
      </c>
      <c r="I24" s="125"/>
      <c r="J24" s="62">
        <f t="shared" si="2"/>
        <v>94.25</v>
      </c>
      <c r="K24" s="125"/>
      <c r="L24" s="125" t="str">
        <f t="shared" si="4"/>
        <v>COMPLIANT</v>
      </c>
      <c r="M24" s="37"/>
      <c r="N24" s="126">
        <f t="shared" si="5"/>
        <v>80.87</v>
      </c>
      <c r="O24" s="126">
        <f t="shared" si="9"/>
        <v>82.64</v>
      </c>
      <c r="P24" s="126">
        <f t="shared" si="6"/>
        <v>83.69</v>
      </c>
      <c r="Q24" s="126">
        <f t="shared" si="7"/>
        <v>86.99</v>
      </c>
      <c r="R24" s="126">
        <f t="shared" si="8"/>
        <v>94.25</v>
      </c>
      <c r="S24" s="37"/>
      <c r="T24" s="127">
        <v>80.87</v>
      </c>
      <c r="U24" s="128">
        <f>ROUND(ROUND(T24,2)*(1+'General Inputs'!K$20)*(1-Z24)+'General Inputs'!K$27,2)</f>
        <v>82.64</v>
      </c>
      <c r="V24" s="128">
        <f>ROUND(ROUND(U24,2)*(1+'General Inputs'!L$20)*(1-AA24)+'General Inputs'!L$27,2)</f>
        <v>83.69</v>
      </c>
      <c r="W24" s="128">
        <f>ROUND(ROUND(V24,2)*(1+'General Inputs'!M$20)*(1-AB24)+'General Inputs'!M$27,2)</f>
        <v>86.99</v>
      </c>
      <c r="X24" s="128">
        <f>ROUND(ROUND(W24,2)*(1+'General Inputs'!N$20)*(1-AC24)+'General Inputs'!N$27,2)</f>
        <v>94.25</v>
      </c>
      <c r="Y24" s="129"/>
      <c r="Z24" s="149">
        <f>IF($T24="",0,'General Inputs'!K$22)</f>
        <v>-3.3825680531583335E-3</v>
      </c>
      <c r="AA24" s="149">
        <f>IF($T24="",0,'General Inputs'!L$22)</f>
        <v>-4.1216743474995965E-3</v>
      </c>
      <c r="AB24" s="149">
        <f>IF($T24="",0,'General Inputs'!M$22)</f>
        <v>-4.2581367240325718E-3</v>
      </c>
      <c r="AC24" s="149">
        <f>IF($T24="",0,'General Inputs'!N$22)</f>
        <v>-4.7333201474277142E-3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1"/>
        <v>0</v>
      </c>
      <c r="I25" s="125"/>
      <c r="J25" s="62">
        <f t="shared" si="2"/>
        <v>0</v>
      </c>
      <c r="K25" s="125"/>
      <c r="L25" s="125" t="str">
        <f t="shared" si="4"/>
        <v/>
      </c>
      <c r="M25" s="37"/>
      <c r="N25" s="126">
        <f t="shared" si="5"/>
        <v>0</v>
      </c>
      <c r="O25" s="126">
        <f t="shared" si="9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IF($T25="",0,'General Inputs'!K$22)</f>
        <v>0</v>
      </c>
      <c r="AA25" s="149">
        <f>IF($T25="",0,'General Inputs'!L$22)</f>
        <v>0</v>
      </c>
      <c r="AB25" s="149">
        <f>IF($T25="",0,'General Inputs'!M$22)</f>
        <v>0</v>
      </c>
      <c r="AC25" s="149">
        <f>IF($T25="",0,'General Inputs'!N$22)</f>
        <v>0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72" t="s">
        <v>284</v>
      </c>
      <c r="D26" s="124"/>
      <c r="E26" s="54" t="s">
        <v>33</v>
      </c>
      <c r="F26" s="54"/>
      <c r="G26" s="61"/>
      <c r="H26" s="62">
        <f t="shared" si="1"/>
        <v>0</v>
      </c>
      <c r="I26" s="125"/>
      <c r="J26" s="62">
        <f t="shared" si="2"/>
        <v>0</v>
      </c>
      <c r="K26" s="125"/>
      <c r="L26" s="125" t="str">
        <f t="shared" si="4"/>
        <v>COMPLIANT</v>
      </c>
      <c r="M26" s="37"/>
      <c r="N26" s="126">
        <f t="shared" si="5"/>
        <v>0</v>
      </c>
      <c r="O26" s="126">
        <f t="shared" si="9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IF($T26="",0,'General Inputs'!K$22)</f>
        <v>0</v>
      </c>
      <c r="AA26" s="149">
        <f>IF($T26="",0,'General Inputs'!L$22)</f>
        <v>0</v>
      </c>
      <c r="AB26" s="149">
        <f>IF($T26="",0,'General Inputs'!M$22)</f>
        <v>0</v>
      </c>
      <c r="AC26" s="149">
        <f>IF($T26="",0,'General Inputs'!N$22)</f>
        <v>0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285</v>
      </c>
      <c r="D27" s="124"/>
      <c r="E27" s="54" t="s">
        <v>33</v>
      </c>
      <c r="F27" s="54"/>
      <c r="G27" s="61"/>
      <c r="H27" s="62">
        <f t="shared" si="1"/>
        <v>292.14</v>
      </c>
      <c r="I27" s="125"/>
      <c r="J27" s="62">
        <f t="shared" si="2"/>
        <v>292.14</v>
      </c>
      <c r="K27" s="125"/>
      <c r="L27" s="125" t="str">
        <f t="shared" si="4"/>
        <v>COMPLIANT</v>
      </c>
      <c r="M27" s="37"/>
      <c r="N27" s="126">
        <f t="shared" si="5"/>
        <v>250.68</v>
      </c>
      <c r="O27" s="126">
        <f t="shared" si="9"/>
        <v>256.16000000000003</v>
      </c>
      <c r="P27" s="126">
        <f t="shared" si="6"/>
        <v>259.43</v>
      </c>
      <c r="Q27" s="126">
        <f t="shared" si="7"/>
        <v>269.64999999999998</v>
      </c>
      <c r="R27" s="126">
        <f t="shared" si="8"/>
        <v>292.14</v>
      </c>
      <c r="S27" s="37"/>
      <c r="T27" s="127">
        <v>250.68</v>
      </c>
      <c r="U27" s="128">
        <f>ROUND(ROUND(T27,2)*(1+'General Inputs'!K$20)*(1-Z27)+'General Inputs'!K$27,2)</f>
        <v>256.16000000000003</v>
      </c>
      <c r="V27" s="128">
        <f>ROUND(ROUND(U27,2)*(1+'General Inputs'!L$20)*(1-AA27)+'General Inputs'!L$27,2)</f>
        <v>259.43</v>
      </c>
      <c r="W27" s="128">
        <f>ROUND(ROUND(V27,2)*(1+'General Inputs'!M$20)*(1-AB27)+'General Inputs'!M$27,2)</f>
        <v>269.64999999999998</v>
      </c>
      <c r="X27" s="128">
        <f>ROUND(ROUND(W27,2)*(1+'General Inputs'!N$20)*(1-AC27)+'General Inputs'!N$27,2)</f>
        <v>292.14</v>
      </c>
      <c r="Y27" s="129"/>
      <c r="Z27" s="149">
        <f>IF($T27="",0,'General Inputs'!K$22)</f>
        <v>-3.3825680531583335E-3</v>
      </c>
      <c r="AA27" s="149">
        <f>IF($T27="",0,'General Inputs'!L$22)</f>
        <v>-4.1216743474995965E-3</v>
      </c>
      <c r="AB27" s="149">
        <f>IF($T27="",0,'General Inputs'!M$22)</f>
        <v>-4.2581367240325718E-3</v>
      </c>
      <c r="AC27" s="149">
        <f>IF($T27="",0,'General Inputs'!N$22)</f>
        <v>-4.7333201474277142E-3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286</v>
      </c>
      <c r="D28" s="124"/>
      <c r="E28" s="54" t="s">
        <v>33</v>
      </c>
      <c r="F28" s="54"/>
      <c r="G28" s="61"/>
      <c r="H28" s="62">
        <f t="shared" si="1"/>
        <v>720.61</v>
      </c>
      <c r="I28" s="125"/>
      <c r="J28" s="62">
        <f t="shared" si="2"/>
        <v>720.61</v>
      </c>
      <c r="K28" s="125"/>
      <c r="L28" s="125" t="str">
        <f t="shared" si="4"/>
        <v>COMPLIANT</v>
      </c>
      <c r="M28" s="37"/>
      <c r="N28" s="126">
        <f t="shared" si="5"/>
        <v>618.34</v>
      </c>
      <c r="O28" s="126">
        <f t="shared" si="9"/>
        <v>631.85</v>
      </c>
      <c r="P28" s="126">
        <f t="shared" si="6"/>
        <v>639.91</v>
      </c>
      <c r="Q28" s="126">
        <f t="shared" si="7"/>
        <v>665.12</v>
      </c>
      <c r="R28" s="126">
        <f t="shared" si="8"/>
        <v>720.61</v>
      </c>
      <c r="S28" s="37"/>
      <c r="T28" s="127">
        <v>618.34</v>
      </c>
      <c r="U28" s="128">
        <f>ROUND(ROUND(T28,2)*(1+'General Inputs'!K$20)*(1-Z28)+'General Inputs'!K$27,2)</f>
        <v>631.85</v>
      </c>
      <c r="V28" s="128">
        <f>ROUND(ROUND(U28,2)*(1+'General Inputs'!L$20)*(1-AA28)+'General Inputs'!L$27,2)</f>
        <v>639.91</v>
      </c>
      <c r="W28" s="128">
        <f>ROUND(ROUND(V28,2)*(1+'General Inputs'!M$20)*(1-AB28)+'General Inputs'!M$27,2)</f>
        <v>665.12</v>
      </c>
      <c r="X28" s="128">
        <f>ROUND(ROUND(W28,2)*(1+'General Inputs'!N$20)*(1-AC28)+'General Inputs'!N$27,2)</f>
        <v>720.61</v>
      </c>
      <c r="Y28" s="129"/>
      <c r="Z28" s="149">
        <f>IF($T28="",0,'General Inputs'!K$22)</f>
        <v>-3.3825680531583335E-3</v>
      </c>
      <c r="AA28" s="149">
        <f>IF($T28="",0,'General Inputs'!L$22)</f>
        <v>-4.1216743474995965E-3</v>
      </c>
      <c r="AB28" s="149">
        <f>IF($T28="",0,'General Inputs'!M$22)</f>
        <v>-4.2581367240325718E-3</v>
      </c>
      <c r="AC28" s="149">
        <f>IF($T28="",0,'General Inputs'!N$22)</f>
        <v>-4.7333201474277142E-3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287</v>
      </c>
      <c r="D29" s="124"/>
      <c r="E29" s="54" t="s">
        <v>33</v>
      </c>
      <c r="F29" s="54"/>
      <c r="G29" s="61"/>
      <c r="H29" s="62">
        <f t="shared" si="1"/>
        <v>180.38</v>
      </c>
      <c r="I29" s="125"/>
      <c r="J29" s="62">
        <f t="shared" si="2"/>
        <v>180.38</v>
      </c>
      <c r="K29" s="125"/>
      <c r="L29" s="125" t="str">
        <f t="shared" si="4"/>
        <v>COMPLIANT</v>
      </c>
      <c r="M29" s="37"/>
      <c r="N29" s="126">
        <f t="shared" si="5"/>
        <v>154.78</v>
      </c>
      <c r="O29" s="126">
        <f t="shared" si="9"/>
        <v>158.16</v>
      </c>
      <c r="P29" s="126">
        <f t="shared" si="6"/>
        <v>160.18</v>
      </c>
      <c r="Q29" s="126">
        <f t="shared" si="7"/>
        <v>166.49</v>
      </c>
      <c r="R29" s="126">
        <f t="shared" si="8"/>
        <v>180.38</v>
      </c>
      <c r="S29" s="37"/>
      <c r="T29" s="127">
        <v>154.78</v>
      </c>
      <c r="U29" s="128">
        <f>ROUND(ROUND(T29,2)*(1+'General Inputs'!K$20)*(1-Z29)+'General Inputs'!K$27,2)</f>
        <v>158.16</v>
      </c>
      <c r="V29" s="128">
        <f>ROUND(ROUND(U29,2)*(1+'General Inputs'!L$20)*(1-AA29)+'General Inputs'!L$27,2)</f>
        <v>160.18</v>
      </c>
      <c r="W29" s="128">
        <f>ROUND(ROUND(V29,2)*(1+'General Inputs'!M$20)*(1-AB29)+'General Inputs'!M$27,2)</f>
        <v>166.49</v>
      </c>
      <c r="X29" s="128">
        <f>ROUND(ROUND(W29,2)*(1+'General Inputs'!N$20)*(1-AC29)+'General Inputs'!N$27,2)</f>
        <v>180.38</v>
      </c>
      <c r="Y29" s="129"/>
      <c r="Z29" s="149">
        <f>IF($T29="",0,'General Inputs'!K$22)</f>
        <v>-3.3825680531583335E-3</v>
      </c>
      <c r="AA29" s="149">
        <f>IF($T29="",0,'General Inputs'!L$22)</f>
        <v>-4.1216743474995965E-3</v>
      </c>
      <c r="AB29" s="149">
        <f>IF($T29="",0,'General Inputs'!M$22)</f>
        <v>-4.2581367240325718E-3</v>
      </c>
      <c r="AC29" s="149">
        <f>IF($T29="",0,'General Inputs'!N$22)</f>
        <v>-4.7333201474277142E-3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1"/>
        <v>0</v>
      </c>
      <c r="I30" s="125"/>
      <c r="J30" s="62">
        <f t="shared" si="2"/>
        <v>0</v>
      </c>
      <c r="K30" s="125"/>
      <c r="L30" s="125" t="str">
        <f t="shared" si="4"/>
        <v/>
      </c>
      <c r="M30" s="37"/>
      <c r="N30" s="126">
        <f t="shared" si="5"/>
        <v>0</v>
      </c>
      <c r="O30" s="126">
        <f t="shared" si="9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Inputs'!K$27,2)</f>
        <v>0</v>
      </c>
      <c r="V30" s="128">
        <f>ROUND(ROUND(U30,2)*(1+'General Inputs'!L$20)*(1-AA30)+'General Inputs'!L$27,2)</f>
        <v>0</v>
      </c>
      <c r="W30" s="128">
        <f>ROUND(ROUND(V30,2)*(1+'General Inputs'!M$20)*(1-AB30)+'General Inputs'!M$27,2)</f>
        <v>0</v>
      </c>
      <c r="X30" s="128">
        <f>ROUND(ROUND(W30,2)*(1+'General Inputs'!N$20)*(1-AC30)+'General Inputs'!N$27,2)</f>
        <v>0</v>
      </c>
      <c r="Y30" s="129"/>
      <c r="Z30" s="149">
        <f>IF($T30="",0,'General Inputs'!K$22)</f>
        <v>0</v>
      </c>
      <c r="AA30" s="149">
        <f>IF($T30="",0,'General Inputs'!L$22)</f>
        <v>0</v>
      </c>
      <c r="AB30" s="149">
        <f>IF($T30="",0,'General Inputs'!M$22)</f>
        <v>0</v>
      </c>
      <c r="AC30" s="149">
        <f>IF($T30="",0,'General Inputs'!N$22)</f>
        <v>0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72" t="s">
        <v>288</v>
      </c>
      <c r="D31" s="124"/>
      <c r="E31" s="54" t="s">
        <v>33</v>
      </c>
      <c r="F31" s="54"/>
      <c r="G31" s="61"/>
      <c r="H31" s="62">
        <f t="shared" si="1"/>
        <v>0</v>
      </c>
      <c r="I31" s="125"/>
      <c r="J31" s="62">
        <f t="shared" si="2"/>
        <v>0</v>
      </c>
      <c r="K31" s="125"/>
      <c r="L31" s="125" t="str">
        <f t="shared" si="4"/>
        <v>COMPLIANT</v>
      </c>
      <c r="M31" s="37"/>
      <c r="N31" s="126">
        <f t="shared" si="5"/>
        <v>0</v>
      </c>
      <c r="O31" s="126">
        <f t="shared" si="9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289</v>
      </c>
      <c r="D32" s="124"/>
      <c r="E32" s="54" t="s">
        <v>33</v>
      </c>
      <c r="F32" s="54"/>
      <c r="G32" s="61"/>
      <c r="H32" s="62">
        <f t="shared" si="1"/>
        <v>153.36000000000001</v>
      </c>
      <c r="I32" s="125"/>
      <c r="J32" s="62">
        <f t="shared" si="2"/>
        <v>153.36000000000001</v>
      </c>
      <c r="K32" s="125"/>
      <c r="L32" s="125" t="str">
        <f t="shared" si="4"/>
        <v>COMPLIANT</v>
      </c>
      <c r="M32" s="37"/>
      <c r="N32" s="126">
        <f t="shared" si="5"/>
        <v>131.59</v>
      </c>
      <c r="O32" s="126">
        <f t="shared" si="9"/>
        <v>134.47</v>
      </c>
      <c r="P32" s="126">
        <f t="shared" si="6"/>
        <v>136.19</v>
      </c>
      <c r="Q32" s="126">
        <f t="shared" si="7"/>
        <v>141.55000000000001</v>
      </c>
      <c r="R32" s="126">
        <f t="shared" si="8"/>
        <v>153.36000000000001</v>
      </c>
      <c r="S32" s="37"/>
      <c r="T32" s="127">
        <v>131.59</v>
      </c>
      <c r="U32" s="128">
        <f>ROUND(ROUND(T32,2)*(1+'General Inputs'!K$20)*(1-Z32)+'General Inputs'!K$27,2)</f>
        <v>134.47</v>
      </c>
      <c r="V32" s="128">
        <f>ROUND(ROUND(U32,2)*(1+'General Inputs'!L$20)*(1-AA32)+'General Inputs'!L$27,2)</f>
        <v>136.19</v>
      </c>
      <c r="W32" s="128">
        <f>ROUND(ROUND(V32,2)*(1+'General Inputs'!M$20)*(1-AB32)+'General Inputs'!M$27,2)</f>
        <v>141.55000000000001</v>
      </c>
      <c r="X32" s="128">
        <f>ROUND(ROUND(W32,2)*(1+'General Inputs'!N$20)*(1-AC32)+'General Inputs'!N$27,2)</f>
        <v>153.36000000000001</v>
      </c>
      <c r="Y32" s="129"/>
      <c r="Z32" s="149">
        <f>IF($T32="",0,'General Inputs'!K$22)</f>
        <v>-3.3825680531583335E-3</v>
      </c>
      <c r="AA32" s="149">
        <f>IF($T32="",0,'General Inputs'!L$22)</f>
        <v>-4.1216743474995965E-3</v>
      </c>
      <c r="AB32" s="149">
        <f>IF($T32="",0,'General Inputs'!M$22)</f>
        <v>-4.2581367240325718E-3</v>
      </c>
      <c r="AC32" s="149">
        <f>IF($T32="",0,'General Inputs'!N$22)</f>
        <v>-4.7333201474277142E-3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290</v>
      </c>
      <c r="D33" s="124"/>
      <c r="E33" s="54" t="s">
        <v>33</v>
      </c>
      <c r="F33" s="54"/>
      <c r="G33" s="61"/>
      <c r="H33" s="62">
        <f t="shared" si="1"/>
        <v>775.76</v>
      </c>
      <c r="I33" s="125"/>
      <c r="J33" s="62">
        <f t="shared" si="2"/>
        <v>775.76</v>
      </c>
      <c r="K33" s="125"/>
      <c r="L33" s="125" t="str">
        <f t="shared" si="4"/>
        <v>COMPLIANT</v>
      </c>
      <c r="M33" s="37"/>
      <c r="N33" s="126">
        <f t="shared" si="5"/>
        <v>665.67</v>
      </c>
      <c r="O33" s="126">
        <f t="shared" si="9"/>
        <v>680.21</v>
      </c>
      <c r="P33" s="126">
        <f t="shared" si="6"/>
        <v>688.89</v>
      </c>
      <c r="Q33" s="126">
        <f t="shared" si="7"/>
        <v>716.03</v>
      </c>
      <c r="R33" s="126">
        <f t="shared" si="8"/>
        <v>775.76</v>
      </c>
      <c r="S33" s="37"/>
      <c r="T33" s="127">
        <v>665.67</v>
      </c>
      <c r="U33" s="128">
        <f>ROUND(ROUND(T33,2)*(1+'General Inputs'!K$20)*(1-Z33)+'General Inputs'!K$27,2)</f>
        <v>680.21</v>
      </c>
      <c r="V33" s="128">
        <f>ROUND(ROUND(U33,2)*(1+'General Inputs'!L$20)*(1-AA33)+'General Inputs'!L$27,2)</f>
        <v>688.89</v>
      </c>
      <c r="W33" s="128">
        <f>ROUND(ROUND(V33,2)*(1+'General Inputs'!M$20)*(1-AB33)+'General Inputs'!M$27,2)</f>
        <v>716.03</v>
      </c>
      <c r="X33" s="128">
        <f>ROUND(ROUND(W33,2)*(1+'General Inputs'!N$20)*(1-AC33)+'General Inputs'!N$27,2)</f>
        <v>775.76</v>
      </c>
      <c r="Y33" s="129"/>
      <c r="Z33" s="149">
        <f>IF($T33="",0,'General Inputs'!K$22)</f>
        <v>-3.3825680531583335E-3</v>
      </c>
      <c r="AA33" s="149">
        <f>IF($T33="",0,'General Inputs'!L$22)</f>
        <v>-4.1216743474995965E-3</v>
      </c>
      <c r="AB33" s="149">
        <f>IF($T33="",0,'General Inputs'!M$22)</f>
        <v>-4.2581367240325718E-3</v>
      </c>
      <c r="AC33" s="149">
        <f>IF($T33="",0,'General Inputs'!N$22)</f>
        <v>-4.7333201474277142E-3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291</v>
      </c>
      <c r="D34" s="124"/>
      <c r="E34" s="54" t="s">
        <v>33</v>
      </c>
      <c r="F34" s="54"/>
      <c r="G34" s="61"/>
      <c r="H34" s="62">
        <f t="shared" si="1"/>
        <v>395.8</v>
      </c>
      <c r="I34" s="125"/>
      <c r="J34" s="62">
        <f t="shared" si="2"/>
        <v>395.8</v>
      </c>
      <c r="K34" s="125"/>
      <c r="L34" s="125" t="str">
        <f t="shared" si="4"/>
        <v>COMPLIANT</v>
      </c>
      <c r="M34" s="37"/>
      <c r="N34" s="126">
        <f t="shared" si="5"/>
        <v>339.63</v>
      </c>
      <c r="O34" s="126">
        <f t="shared" si="9"/>
        <v>347.05</v>
      </c>
      <c r="P34" s="126">
        <f t="shared" si="6"/>
        <v>351.48</v>
      </c>
      <c r="Q34" s="126">
        <f t="shared" si="7"/>
        <v>365.32</v>
      </c>
      <c r="R34" s="126">
        <f t="shared" si="8"/>
        <v>395.8</v>
      </c>
      <c r="S34" s="37"/>
      <c r="T34" s="127">
        <v>339.63</v>
      </c>
      <c r="U34" s="128">
        <f>ROUND(ROUND(T34,2)*(1+'General Inputs'!K$20)*(1-Z34)+'General Inputs'!K$27,2)</f>
        <v>347.05</v>
      </c>
      <c r="V34" s="128">
        <f>ROUND(ROUND(U34,2)*(1+'General Inputs'!L$20)*(1-AA34)+'General Inputs'!L$27,2)</f>
        <v>351.48</v>
      </c>
      <c r="W34" s="128">
        <f>ROUND(ROUND(V34,2)*(1+'General Inputs'!M$20)*(1-AB34)+'General Inputs'!M$27,2)</f>
        <v>365.32</v>
      </c>
      <c r="X34" s="128">
        <f>ROUND(ROUND(W34,2)*(1+'General Inputs'!N$20)*(1-AC34)+'General Inputs'!N$27,2)</f>
        <v>395.8</v>
      </c>
      <c r="Y34" s="129"/>
      <c r="Z34" s="149">
        <f>IF($T34="",0,'General Inputs'!K$22)</f>
        <v>-3.3825680531583335E-3</v>
      </c>
      <c r="AA34" s="149">
        <f>IF($T34="",0,'General Inputs'!L$22)</f>
        <v>-4.1216743474995965E-3</v>
      </c>
      <c r="AB34" s="149">
        <f>IF($T34="",0,'General Inputs'!M$22)</f>
        <v>-4.2581367240325718E-3</v>
      </c>
      <c r="AC34" s="149">
        <f>IF($T34="",0,'General Inputs'!N$22)</f>
        <v>-4.7333201474277142E-3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292</v>
      </c>
      <c r="D35" s="124"/>
      <c r="E35" s="54" t="s">
        <v>33</v>
      </c>
      <c r="F35" s="54"/>
      <c r="G35" s="61"/>
      <c r="H35" s="62">
        <f t="shared" si="1"/>
        <v>95.83</v>
      </c>
      <c r="I35" s="125"/>
      <c r="J35" s="62">
        <f t="shared" si="2"/>
        <v>95.83</v>
      </c>
      <c r="K35" s="125"/>
      <c r="L35" s="125" t="str">
        <f t="shared" si="4"/>
        <v>COMPLIANT</v>
      </c>
      <c r="M35" s="37"/>
      <c r="N35" s="126">
        <f t="shared" si="5"/>
        <v>82.23</v>
      </c>
      <c r="O35" s="126">
        <f t="shared" si="9"/>
        <v>84.03</v>
      </c>
      <c r="P35" s="126">
        <f t="shared" si="6"/>
        <v>85.1</v>
      </c>
      <c r="Q35" s="126">
        <f t="shared" si="7"/>
        <v>88.45</v>
      </c>
      <c r="R35" s="126">
        <f t="shared" si="8"/>
        <v>95.83</v>
      </c>
      <c r="S35" s="37"/>
      <c r="T35" s="127">
        <v>82.23</v>
      </c>
      <c r="U35" s="128">
        <f>ROUND(ROUND(T35,2)*(1+'General Inputs'!K$20)*(1-Z35)+'General Inputs'!K$27,2)</f>
        <v>84.03</v>
      </c>
      <c r="V35" s="128">
        <f>ROUND(ROUND(U35,2)*(1+'General Inputs'!L$20)*(1-AA35)+'General Inputs'!L$27,2)</f>
        <v>85.1</v>
      </c>
      <c r="W35" s="128">
        <f>ROUND(ROUND(V35,2)*(1+'General Inputs'!M$20)*(1-AB35)+'General Inputs'!M$27,2)</f>
        <v>88.45</v>
      </c>
      <c r="X35" s="128">
        <f>ROUND(ROUND(W35,2)*(1+'General Inputs'!N$20)*(1-AC35)+'General Inputs'!N$27,2)</f>
        <v>95.83</v>
      </c>
      <c r="Y35" s="129"/>
      <c r="Z35" s="149">
        <f>IF($T35="",0,'General Inputs'!K$22)</f>
        <v>-3.3825680531583335E-3</v>
      </c>
      <c r="AA35" s="149">
        <f>IF($T35="",0,'General Inputs'!L$22)</f>
        <v>-4.1216743474995965E-3</v>
      </c>
      <c r="AB35" s="149">
        <f>IF($T35="",0,'General Inputs'!M$22)</f>
        <v>-4.2581367240325718E-3</v>
      </c>
      <c r="AC35" s="149">
        <f>IF($T35="",0,'General Inputs'!N$22)</f>
        <v>-4.7333201474277142E-3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1"/>
        <v>0</v>
      </c>
      <c r="I36" s="125"/>
      <c r="J36" s="62">
        <f t="shared" si="2"/>
        <v>0</v>
      </c>
      <c r="K36" s="125"/>
      <c r="L36" s="125" t="str">
        <f t="shared" si="4"/>
        <v/>
      </c>
      <c r="M36" s="37"/>
      <c r="N36" s="126">
        <f t="shared" si="5"/>
        <v>0</v>
      </c>
      <c r="O36" s="126">
        <f t="shared" si="9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IF($T36="",0,'General Inputs'!K$22)</f>
        <v>0</v>
      </c>
      <c r="AA36" s="149">
        <f>IF($T36="",0,'General Inputs'!L$22)</f>
        <v>0</v>
      </c>
      <c r="AB36" s="149">
        <f>IF($T36="",0,'General Inputs'!M$22)</f>
        <v>0</v>
      </c>
      <c r="AC36" s="149">
        <f>IF($T36="",0,'General Inputs'!N$22)</f>
        <v>0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72" t="s">
        <v>293</v>
      </c>
      <c r="D37" s="124"/>
      <c r="E37" s="54" t="s">
        <v>33</v>
      </c>
      <c r="F37" s="54"/>
      <c r="G37" s="61"/>
      <c r="H37" s="62">
        <f t="shared" si="1"/>
        <v>0</v>
      </c>
      <c r="I37" s="125"/>
      <c r="J37" s="62">
        <f t="shared" si="2"/>
        <v>0</v>
      </c>
      <c r="K37" s="125"/>
      <c r="L37" s="125" t="str">
        <f t="shared" si="4"/>
        <v>COMPLIANT</v>
      </c>
      <c r="M37" s="37"/>
      <c r="N37" s="126">
        <f t="shared" si="5"/>
        <v>0</v>
      </c>
      <c r="O37" s="126">
        <f t="shared" si="9"/>
        <v>0</v>
      </c>
      <c r="P37" s="126">
        <f t="shared" si="6"/>
        <v>0</v>
      </c>
      <c r="Q37" s="126">
        <f t="shared" si="7"/>
        <v>0</v>
      </c>
      <c r="R37" s="126">
        <f t="shared" si="8"/>
        <v>0</v>
      </c>
      <c r="S37" s="37"/>
      <c r="T37" s="127"/>
      <c r="U37" s="128">
        <f>ROUND(ROUND(T37,2)*(1+'General Inputs'!K$20)*(1-Z37)+'General Inputs'!K$27,2)</f>
        <v>0</v>
      </c>
      <c r="V37" s="128">
        <f>ROUND(ROUND(U37,2)*(1+'General Inputs'!L$20)*(1-AA37)+'General Inputs'!L$27,2)</f>
        <v>0</v>
      </c>
      <c r="W37" s="128">
        <f>ROUND(ROUND(V37,2)*(1+'General Inputs'!M$20)*(1-AB37)+'General Inputs'!M$27,2)</f>
        <v>0</v>
      </c>
      <c r="X37" s="128">
        <f>ROUND(ROUND(W37,2)*(1+'General Inputs'!N$20)*(1-AC37)+'General Inputs'!N$27,2)</f>
        <v>0</v>
      </c>
      <c r="Y37" s="129"/>
      <c r="Z37" s="149">
        <f>IF($T37="",0,'General Inputs'!K$22)</f>
        <v>0</v>
      </c>
      <c r="AA37" s="149">
        <f>IF($T37="",0,'General Inputs'!L$22)</f>
        <v>0</v>
      </c>
      <c r="AB37" s="149">
        <f>IF($T37="",0,'General Inputs'!M$22)</f>
        <v>0</v>
      </c>
      <c r="AC37" s="149">
        <f>IF($T37="",0,'General Inputs'!N$22)</f>
        <v>0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294</v>
      </c>
      <c r="D38" s="124"/>
      <c r="E38" s="54" t="s">
        <v>33</v>
      </c>
      <c r="F38" s="54"/>
      <c r="G38" s="61"/>
      <c r="H38" s="62">
        <f t="shared" si="1"/>
        <v>137.38999999999999</v>
      </c>
      <c r="I38" s="125"/>
      <c r="J38" s="62">
        <f t="shared" si="2"/>
        <v>137.38999999999999</v>
      </c>
      <c r="K38" s="125"/>
      <c r="L38" s="125" t="str">
        <f t="shared" si="4"/>
        <v>COMPLIANT</v>
      </c>
      <c r="M38" s="37"/>
      <c r="N38" s="126">
        <f t="shared" si="5"/>
        <v>117.88</v>
      </c>
      <c r="O38" s="126">
        <f t="shared" si="9"/>
        <v>120.46</v>
      </c>
      <c r="P38" s="126">
        <f t="shared" si="6"/>
        <v>122</v>
      </c>
      <c r="Q38" s="126">
        <f t="shared" si="7"/>
        <v>126.81</v>
      </c>
      <c r="R38" s="126">
        <f t="shared" si="8"/>
        <v>137.38999999999999</v>
      </c>
      <c r="S38" s="37"/>
      <c r="T38" s="127">
        <v>117.88</v>
      </c>
      <c r="U38" s="128">
        <f>ROUND(ROUND(T38,2)*(1+'General Inputs'!K$20)*(1-Z38)+'General Inputs'!K$27,2)</f>
        <v>120.46</v>
      </c>
      <c r="V38" s="128">
        <f>ROUND(ROUND(U38,2)*(1+'General Inputs'!L$20)*(1-AA38)+'General Inputs'!L$27,2)</f>
        <v>122</v>
      </c>
      <c r="W38" s="128">
        <f>ROUND(ROUND(V38,2)*(1+'General Inputs'!M$20)*(1-AB38)+'General Inputs'!M$27,2)</f>
        <v>126.81</v>
      </c>
      <c r="X38" s="128">
        <f>ROUND(ROUND(W38,2)*(1+'General Inputs'!N$20)*(1-AC38)+'General Inputs'!N$27,2)</f>
        <v>137.38999999999999</v>
      </c>
      <c r="Y38" s="129"/>
      <c r="Z38" s="149">
        <f>IF($T38="",0,'General Inputs'!K$22)</f>
        <v>-3.3825680531583335E-3</v>
      </c>
      <c r="AA38" s="149">
        <f>IF($T38="",0,'General Inputs'!L$22)</f>
        <v>-4.1216743474995965E-3</v>
      </c>
      <c r="AB38" s="149">
        <f>IF($T38="",0,'General Inputs'!M$22)</f>
        <v>-4.2581367240325718E-3</v>
      </c>
      <c r="AC38" s="149">
        <f>IF($T38="",0,'General Inputs'!N$22)</f>
        <v>-4.7333201474277142E-3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295</v>
      </c>
      <c r="D39" s="124"/>
      <c r="E39" s="54" t="s">
        <v>33</v>
      </c>
      <c r="F39" s="54"/>
      <c r="G39" s="61"/>
      <c r="H39" s="62">
        <f t="shared" si="1"/>
        <v>295.56</v>
      </c>
      <c r="I39" s="125"/>
      <c r="J39" s="62">
        <f t="shared" si="2"/>
        <v>295.56</v>
      </c>
      <c r="K39" s="125"/>
      <c r="L39" s="125" t="str">
        <f t="shared" si="4"/>
        <v>COMPLIANT</v>
      </c>
      <c r="M39" s="37"/>
      <c r="N39" s="126">
        <f t="shared" si="5"/>
        <v>253.61</v>
      </c>
      <c r="O39" s="126">
        <f t="shared" si="9"/>
        <v>259.14999999999998</v>
      </c>
      <c r="P39" s="126">
        <f t="shared" si="6"/>
        <v>262.45999999999998</v>
      </c>
      <c r="Q39" s="126">
        <f t="shared" si="7"/>
        <v>272.8</v>
      </c>
      <c r="R39" s="126">
        <f t="shared" si="8"/>
        <v>295.56</v>
      </c>
      <c r="S39" s="37"/>
      <c r="T39" s="127">
        <v>253.61</v>
      </c>
      <c r="U39" s="128">
        <f>ROUND(ROUND(T39,2)*(1+'General Inputs'!K$20)*(1-Z39)+'General Inputs'!K$27,2)</f>
        <v>259.14999999999998</v>
      </c>
      <c r="V39" s="128">
        <f>ROUND(ROUND(U39,2)*(1+'General Inputs'!L$20)*(1-AA39)+'General Inputs'!L$27,2)</f>
        <v>262.45999999999998</v>
      </c>
      <c r="W39" s="128">
        <f>ROUND(ROUND(V39,2)*(1+'General Inputs'!M$20)*(1-AB39)+'General Inputs'!M$27,2)</f>
        <v>272.8</v>
      </c>
      <c r="X39" s="128">
        <f>ROUND(ROUND(W39,2)*(1+'General Inputs'!N$20)*(1-AC39)+'General Inputs'!N$27,2)</f>
        <v>295.56</v>
      </c>
      <c r="Y39" s="129"/>
      <c r="Z39" s="149">
        <f>IF($T39="",0,'General Inputs'!K$22)</f>
        <v>-3.3825680531583335E-3</v>
      </c>
      <c r="AA39" s="149">
        <f>IF($T39="",0,'General Inputs'!L$22)</f>
        <v>-4.1216743474995965E-3</v>
      </c>
      <c r="AB39" s="149">
        <f>IF($T39="",0,'General Inputs'!M$22)</f>
        <v>-4.2581367240325718E-3</v>
      </c>
      <c r="AC39" s="149">
        <f>IF($T39="",0,'General Inputs'!N$22)</f>
        <v>-4.7333201474277142E-3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296</v>
      </c>
      <c r="D40" s="124"/>
      <c r="E40" s="54" t="s">
        <v>33</v>
      </c>
      <c r="F40" s="54"/>
      <c r="G40" s="61"/>
      <c r="H40" s="62">
        <f t="shared" si="1"/>
        <v>223.65</v>
      </c>
      <c r="I40" s="125"/>
      <c r="J40" s="62">
        <f t="shared" si="2"/>
        <v>223.65</v>
      </c>
      <c r="K40" s="125"/>
      <c r="L40" s="125" t="str">
        <f t="shared" si="4"/>
        <v>COMPLIANT</v>
      </c>
      <c r="M40" s="37"/>
      <c r="N40" s="126">
        <f t="shared" si="5"/>
        <v>191.92</v>
      </c>
      <c r="O40" s="126">
        <f t="shared" si="9"/>
        <v>196.11</v>
      </c>
      <c r="P40" s="126">
        <f t="shared" si="6"/>
        <v>198.61</v>
      </c>
      <c r="Q40" s="126">
        <f t="shared" si="7"/>
        <v>206.43</v>
      </c>
      <c r="R40" s="126">
        <f t="shared" si="8"/>
        <v>223.65</v>
      </c>
      <c r="S40" s="37"/>
      <c r="T40" s="127">
        <v>191.92</v>
      </c>
      <c r="U40" s="128">
        <f>ROUND(ROUND(T40,2)*(1+'General Inputs'!K$20)*(1-Z40)+'General Inputs'!K$27,2)</f>
        <v>196.11</v>
      </c>
      <c r="V40" s="128">
        <f>ROUND(ROUND(U40,2)*(1+'General Inputs'!L$20)*(1-AA40)+'General Inputs'!L$27,2)</f>
        <v>198.61</v>
      </c>
      <c r="W40" s="128">
        <f>ROUND(ROUND(V40,2)*(1+'General Inputs'!M$20)*(1-AB40)+'General Inputs'!M$27,2)</f>
        <v>206.43</v>
      </c>
      <c r="X40" s="128">
        <f>ROUND(ROUND(W40,2)*(1+'General Inputs'!N$20)*(1-AC40)+'General Inputs'!N$27,2)</f>
        <v>223.65</v>
      </c>
      <c r="Y40" s="129"/>
      <c r="Z40" s="149">
        <f>IF($T40="",0,'General Inputs'!K$22)</f>
        <v>-3.3825680531583335E-3</v>
      </c>
      <c r="AA40" s="149">
        <f>IF($T40="",0,'General Inputs'!L$22)</f>
        <v>-4.1216743474995965E-3</v>
      </c>
      <c r="AB40" s="149">
        <f>IF($T40="",0,'General Inputs'!M$22)</f>
        <v>-4.2581367240325718E-3</v>
      </c>
      <c r="AC40" s="149">
        <f>IF($T40="",0,'General Inputs'!N$22)</f>
        <v>-4.7333201474277142E-3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297</v>
      </c>
      <c r="D41" s="124"/>
      <c r="E41" s="54" t="s">
        <v>33</v>
      </c>
      <c r="F41" s="54"/>
      <c r="G41" s="61"/>
      <c r="H41" s="62">
        <f t="shared" si="1"/>
        <v>194.9</v>
      </c>
      <c r="I41" s="125"/>
      <c r="J41" s="62">
        <f t="shared" si="2"/>
        <v>194.9</v>
      </c>
      <c r="K41" s="125"/>
      <c r="L41" s="125" t="str">
        <f t="shared" si="4"/>
        <v>COMPLIANT</v>
      </c>
      <c r="M41" s="37"/>
      <c r="N41" s="126">
        <f t="shared" si="5"/>
        <v>167.24</v>
      </c>
      <c r="O41" s="126">
        <f t="shared" si="9"/>
        <v>170.89</v>
      </c>
      <c r="P41" s="126">
        <f t="shared" si="6"/>
        <v>173.07</v>
      </c>
      <c r="Q41" s="126">
        <f t="shared" si="7"/>
        <v>179.89</v>
      </c>
      <c r="R41" s="126">
        <f t="shared" si="8"/>
        <v>194.9</v>
      </c>
      <c r="S41" s="37"/>
      <c r="T41" s="127">
        <v>167.24</v>
      </c>
      <c r="U41" s="128">
        <f>ROUND(ROUND(T41,2)*(1+'General Inputs'!K$20)*(1-Z41)+'General Inputs'!K$27,2)</f>
        <v>170.89</v>
      </c>
      <c r="V41" s="128">
        <f>ROUND(ROUND(U41,2)*(1+'General Inputs'!L$20)*(1-AA41)+'General Inputs'!L$27,2)</f>
        <v>173.07</v>
      </c>
      <c r="W41" s="128">
        <f>ROUND(ROUND(V41,2)*(1+'General Inputs'!M$20)*(1-AB41)+'General Inputs'!M$27,2)</f>
        <v>179.89</v>
      </c>
      <c r="X41" s="128">
        <f>ROUND(ROUND(W41,2)*(1+'General Inputs'!N$20)*(1-AC41)+'General Inputs'!N$27,2)</f>
        <v>194.9</v>
      </c>
      <c r="Y41" s="129"/>
      <c r="Z41" s="149">
        <f>IF($T41="",0,'General Inputs'!K$22)</f>
        <v>-3.3825680531583335E-3</v>
      </c>
      <c r="AA41" s="149">
        <f>IF($T41="",0,'General Inputs'!L$22)</f>
        <v>-4.1216743474995965E-3</v>
      </c>
      <c r="AB41" s="149">
        <f>IF($T41="",0,'General Inputs'!M$22)</f>
        <v>-4.2581367240325718E-3</v>
      </c>
      <c r="AC41" s="149">
        <f>IF($T41="",0,'General Inputs'!N$22)</f>
        <v>-4.7333201474277142E-3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298</v>
      </c>
      <c r="D42" s="124"/>
      <c r="E42" s="54" t="s">
        <v>33</v>
      </c>
      <c r="F42" s="54"/>
      <c r="G42" s="61"/>
      <c r="H42" s="62">
        <f t="shared" si="1"/>
        <v>718.7</v>
      </c>
      <c r="I42" s="125"/>
      <c r="J42" s="62">
        <f t="shared" si="2"/>
        <v>718.7</v>
      </c>
      <c r="K42" s="125"/>
      <c r="L42" s="125" t="str">
        <f t="shared" si="4"/>
        <v>COMPLIANT</v>
      </c>
      <c r="M42" s="37"/>
      <c r="N42" s="126">
        <f t="shared" si="5"/>
        <v>616.71</v>
      </c>
      <c r="O42" s="126">
        <f t="shared" si="9"/>
        <v>630.17999999999995</v>
      </c>
      <c r="P42" s="126">
        <f t="shared" si="6"/>
        <v>638.22</v>
      </c>
      <c r="Q42" s="126">
        <f t="shared" si="7"/>
        <v>663.36</v>
      </c>
      <c r="R42" s="126">
        <f t="shared" si="8"/>
        <v>718.7</v>
      </c>
      <c r="S42" s="37"/>
      <c r="T42" s="127">
        <v>616.71</v>
      </c>
      <c r="U42" s="128">
        <f>ROUND(ROUND(T42,2)*(1+'General Inputs'!K$20)*(1-Z42)+'General Inputs'!K$27,2)</f>
        <v>630.17999999999995</v>
      </c>
      <c r="V42" s="128">
        <f>ROUND(ROUND(U42,2)*(1+'General Inputs'!L$20)*(1-AA42)+'General Inputs'!L$27,2)</f>
        <v>638.22</v>
      </c>
      <c r="W42" s="128">
        <f>ROUND(ROUND(V42,2)*(1+'General Inputs'!M$20)*(1-AB42)+'General Inputs'!M$27,2)</f>
        <v>663.36</v>
      </c>
      <c r="X42" s="128">
        <f>ROUND(ROUND(W42,2)*(1+'General Inputs'!N$20)*(1-AC42)+'General Inputs'!N$27,2)</f>
        <v>718.7</v>
      </c>
      <c r="Y42" s="129"/>
      <c r="Z42" s="149">
        <f>IF($T42="",0,'General Inputs'!K$22)</f>
        <v>-3.3825680531583335E-3</v>
      </c>
      <c r="AA42" s="149">
        <f>IF($T42="",0,'General Inputs'!L$22)</f>
        <v>-4.1216743474995965E-3</v>
      </c>
      <c r="AB42" s="149">
        <f>IF($T42="",0,'General Inputs'!M$22)</f>
        <v>-4.2581367240325718E-3</v>
      </c>
      <c r="AC42" s="149">
        <f>IF($T42="",0,'General Inputs'!N$22)</f>
        <v>-4.7333201474277142E-3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299</v>
      </c>
      <c r="D43" s="124"/>
      <c r="E43" s="54" t="s">
        <v>33</v>
      </c>
      <c r="F43" s="54"/>
      <c r="G43" s="61"/>
      <c r="H43" s="62">
        <f t="shared" si="1"/>
        <v>1145.17</v>
      </c>
      <c r="I43" s="125"/>
      <c r="J43" s="62">
        <f t="shared" si="2"/>
        <v>1145.17</v>
      </c>
      <c r="K43" s="125"/>
      <c r="L43" s="125" t="str">
        <f t="shared" si="4"/>
        <v>COMPLIANT</v>
      </c>
      <c r="M43" s="37"/>
      <c r="N43" s="126">
        <f t="shared" si="5"/>
        <v>982.64</v>
      </c>
      <c r="O43" s="126">
        <f t="shared" si="9"/>
        <v>1004.11</v>
      </c>
      <c r="P43" s="126">
        <f t="shared" si="6"/>
        <v>1016.93</v>
      </c>
      <c r="Q43" s="126">
        <f t="shared" si="7"/>
        <v>1056.99</v>
      </c>
      <c r="R43" s="126">
        <f t="shared" si="8"/>
        <v>1145.17</v>
      </c>
      <c r="S43" s="37"/>
      <c r="T43" s="127">
        <v>982.64</v>
      </c>
      <c r="U43" s="128">
        <f>ROUND(ROUND(T43,2)*(1+'General Inputs'!K$20)*(1-Z43)+'General Inputs'!K$27,2)</f>
        <v>1004.11</v>
      </c>
      <c r="V43" s="128">
        <f>ROUND(ROUND(U43,2)*(1+'General Inputs'!L$20)*(1-AA43)+'General Inputs'!L$27,2)</f>
        <v>1016.93</v>
      </c>
      <c r="W43" s="128">
        <f>ROUND(ROUND(V43,2)*(1+'General Inputs'!M$20)*(1-AB43)+'General Inputs'!M$27,2)</f>
        <v>1056.99</v>
      </c>
      <c r="X43" s="128">
        <f>ROUND(ROUND(W43,2)*(1+'General Inputs'!N$20)*(1-AC43)+'General Inputs'!N$27,2)</f>
        <v>1145.17</v>
      </c>
      <c r="Y43" s="129"/>
      <c r="Z43" s="149">
        <f>IF($T43="",0,'General Inputs'!K$22)</f>
        <v>-3.3825680531583335E-3</v>
      </c>
      <c r="AA43" s="149">
        <f>IF($T43="",0,'General Inputs'!L$22)</f>
        <v>-4.1216743474995965E-3</v>
      </c>
      <c r="AB43" s="149">
        <f>IF($T43="",0,'General Inputs'!M$22)</f>
        <v>-4.2581367240325718E-3</v>
      </c>
      <c r="AC43" s="149">
        <f>IF($T43="",0,'General Inputs'!N$22)</f>
        <v>-4.7333201474277142E-3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300</v>
      </c>
      <c r="D44" s="124"/>
      <c r="E44" s="54" t="s">
        <v>33</v>
      </c>
      <c r="F44" s="54"/>
      <c r="G44" s="61"/>
      <c r="H44" s="62">
        <f t="shared" si="1"/>
        <v>1260.19</v>
      </c>
      <c r="I44" s="125"/>
      <c r="J44" s="62">
        <f t="shared" si="2"/>
        <v>1260.19</v>
      </c>
      <c r="K44" s="125"/>
      <c r="L44" s="125" t="str">
        <f t="shared" si="4"/>
        <v>COMPLIANT</v>
      </c>
      <c r="M44" s="37"/>
      <c r="N44" s="126">
        <f t="shared" si="5"/>
        <v>1081.3499999999999</v>
      </c>
      <c r="O44" s="126">
        <f t="shared" si="9"/>
        <v>1104.98</v>
      </c>
      <c r="P44" s="126">
        <f t="shared" si="6"/>
        <v>1119.08</v>
      </c>
      <c r="Q44" s="126">
        <f t="shared" si="7"/>
        <v>1163.1600000000001</v>
      </c>
      <c r="R44" s="126">
        <f t="shared" si="8"/>
        <v>1260.19</v>
      </c>
      <c r="S44" s="37"/>
      <c r="T44" s="127">
        <v>1081.3499999999999</v>
      </c>
      <c r="U44" s="128">
        <f>ROUND(ROUND(T44,2)*(1+'General Inputs'!K$20)*(1-Z44)+'General Inputs'!K$27,2)</f>
        <v>1104.98</v>
      </c>
      <c r="V44" s="128">
        <f>ROUND(ROUND(U44,2)*(1+'General Inputs'!L$20)*(1-AA44)+'General Inputs'!L$27,2)</f>
        <v>1119.08</v>
      </c>
      <c r="W44" s="128">
        <f>ROUND(ROUND(V44,2)*(1+'General Inputs'!M$20)*(1-AB44)+'General Inputs'!M$27,2)</f>
        <v>1163.1600000000001</v>
      </c>
      <c r="X44" s="128">
        <f>ROUND(ROUND(W44,2)*(1+'General Inputs'!N$20)*(1-AC44)+'General Inputs'!N$27,2)</f>
        <v>1260.19</v>
      </c>
      <c r="Y44" s="129"/>
      <c r="Z44" s="149">
        <f>IF($T44="",0,'General Inputs'!K$22)</f>
        <v>-3.3825680531583335E-3</v>
      </c>
      <c r="AA44" s="149">
        <f>IF($T44="",0,'General Inputs'!L$22)</f>
        <v>-4.1216743474995965E-3</v>
      </c>
      <c r="AB44" s="149">
        <f>IF($T44="",0,'General Inputs'!M$22)</f>
        <v>-4.2581367240325718E-3</v>
      </c>
      <c r="AC44" s="149">
        <f>IF($T44="",0,'General Inputs'!N$22)</f>
        <v>-4.7333201474277142E-3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301</v>
      </c>
      <c r="D45" s="124"/>
      <c r="E45" s="54" t="s">
        <v>33</v>
      </c>
      <c r="F45" s="54"/>
      <c r="G45" s="61"/>
      <c r="H45" s="62">
        <f t="shared" si="1"/>
        <v>123</v>
      </c>
      <c r="I45" s="125"/>
      <c r="J45" s="62">
        <f t="shared" si="2"/>
        <v>123</v>
      </c>
      <c r="K45" s="125"/>
      <c r="L45" s="125" t="str">
        <f t="shared" si="4"/>
        <v>COMPLIANT</v>
      </c>
      <c r="M45" s="37"/>
      <c r="N45" s="126">
        <f t="shared" si="5"/>
        <v>105.54</v>
      </c>
      <c r="O45" s="126">
        <f t="shared" si="9"/>
        <v>107.85</v>
      </c>
      <c r="P45" s="126">
        <f t="shared" si="6"/>
        <v>109.23</v>
      </c>
      <c r="Q45" s="126">
        <f t="shared" si="7"/>
        <v>113.53</v>
      </c>
      <c r="R45" s="126">
        <f t="shared" si="8"/>
        <v>123</v>
      </c>
      <c r="S45" s="37"/>
      <c r="T45" s="127">
        <v>105.54</v>
      </c>
      <c r="U45" s="128">
        <f>ROUND(ROUND(T45,2)*(1+'General Inputs'!K$20)*(1-Z45)+'General Inputs'!K$27,2)</f>
        <v>107.85</v>
      </c>
      <c r="V45" s="128">
        <f>ROUND(ROUND(U45,2)*(1+'General Inputs'!L$20)*(1-AA45)+'General Inputs'!L$27,2)</f>
        <v>109.23</v>
      </c>
      <c r="W45" s="128">
        <f>ROUND(ROUND(V45,2)*(1+'General Inputs'!M$20)*(1-AB45)+'General Inputs'!M$27,2)</f>
        <v>113.53</v>
      </c>
      <c r="X45" s="128">
        <f>ROUND(ROUND(W45,2)*(1+'General Inputs'!N$20)*(1-AC45)+'General Inputs'!N$27,2)</f>
        <v>123</v>
      </c>
      <c r="Y45" s="129"/>
      <c r="Z45" s="149">
        <f>IF($T45="",0,'General Inputs'!K$22)</f>
        <v>-3.3825680531583335E-3</v>
      </c>
      <c r="AA45" s="149">
        <f>IF($T45="",0,'General Inputs'!L$22)</f>
        <v>-4.1216743474995965E-3</v>
      </c>
      <c r="AB45" s="149">
        <f>IF($T45="",0,'General Inputs'!M$22)</f>
        <v>-4.2581367240325718E-3</v>
      </c>
      <c r="AC45" s="149">
        <f>IF($T45="",0,'General Inputs'!N$22)</f>
        <v>-4.7333201474277142E-3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302</v>
      </c>
      <c r="D46" s="124"/>
      <c r="E46" s="54" t="s">
        <v>33</v>
      </c>
      <c r="F46" s="54"/>
      <c r="G46" s="61"/>
      <c r="H46" s="62">
        <f t="shared" si="1"/>
        <v>606.89</v>
      </c>
      <c r="I46" s="125"/>
      <c r="J46" s="62">
        <f t="shared" si="2"/>
        <v>606.89</v>
      </c>
      <c r="K46" s="125"/>
      <c r="L46" s="125" t="str">
        <f t="shared" si="4"/>
        <v>COMPLIANT</v>
      </c>
      <c r="M46" s="37"/>
      <c r="N46" s="126">
        <f t="shared" si="5"/>
        <v>520.76</v>
      </c>
      <c r="O46" s="126">
        <f t="shared" si="9"/>
        <v>532.14</v>
      </c>
      <c r="P46" s="126">
        <f t="shared" si="6"/>
        <v>538.92999999999995</v>
      </c>
      <c r="Q46" s="126">
        <f t="shared" si="7"/>
        <v>560.16</v>
      </c>
      <c r="R46" s="126">
        <f t="shared" si="8"/>
        <v>606.89</v>
      </c>
      <c r="S46" s="37"/>
      <c r="T46" s="127">
        <v>520.76</v>
      </c>
      <c r="U46" s="128">
        <f>ROUND(ROUND(T46,2)*(1+'General Inputs'!K$20)*(1-Z46)+'General Inputs'!K$27,2)</f>
        <v>532.14</v>
      </c>
      <c r="V46" s="128">
        <f>ROUND(ROUND(U46,2)*(1+'General Inputs'!L$20)*(1-AA46)+'General Inputs'!L$27,2)</f>
        <v>538.92999999999995</v>
      </c>
      <c r="W46" s="128">
        <f>ROUND(ROUND(V46,2)*(1+'General Inputs'!M$20)*(1-AB46)+'General Inputs'!M$27,2)</f>
        <v>560.16</v>
      </c>
      <c r="X46" s="128">
        <f>ROUND(ROUND(W46,2)*(1+'General Inputs'!N$20)*(1-AC46)+'General Inputs'!N$27,2)</f>
        <v>606.89</v>
      </c>
      <c r="Y46" s="129"/>
      <c r="Z46" s="149">
        <f>IF($T46="",0,'General Inputs'!K$22)</f>
        <v>-3.3825680531583335E-3</v>
      </c>
      <c r="AA46" s="149">
        <f>IF($T46="",0,'General Inputs'!L$22)</f>
        <v>-4.1216743474995965E-3</v>
      </c>
      <c r="AB46" s="149">
        <f>IF($T46="",0,'General Inputs'!M$22)</f>
        <v>-4.2581367240325718E-3</v>
      </c>
      <c r="AC46" s="149">
        <f>IF($T46="",0,'General Inputs'!N$22)</f>
        <v>-4.7333201474277142E-3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303</v>
      </c>
      <c r="D47" s="124"/>
      <c r="E47" s="54" t="s">
        <v>33</v>
      </c>
      <c r="F47" s="54"/>
      <c r="G47" s="61"/>
      <c r="H47" s="62">
        <f t="shared" si="1"/>
        <v>94.25</v>
      </c>
      <c r="I47" s="125"/>
      <c r="J47" s="62">
        <f t="shared" si="2"/>
        <v>94.25</v>
      </c>
      <c r="K47" s="125"/>
      <c r="L47" s="125" t="str">
        <f t="shared" si="4"/>
        <v>COMPLIANT</v>
      </c>
      <c r="M47" s="37"/>
      <c r="N47" s="126">
        <f t="shared" si="5"/>
        <v>80.87</v>
      </c>
      <c r="O47" s="126">
        <f t="shared" si="9"/>
        <v>82.64</v>
      </c>
      <c r="P47" s="126">
        <f t="shared" si="6"/>
        <v>83.69</v>
      </c>
      <c r="Q47" s="126">
        <f t="shared" si="7"/>
        <v>86.99</v>
      </c>
      <c r="R47" s="126">
        <f t="shared" si="8"/>
        <v>94.25</v>
      </c>
      <c r="S47" s="37"/>
      <c r="T47" s="127">
        <v>80.87</v>
      </c>
      <c r="U47" s="128">
        <f>ROUND(ROUND(T47,2)*(1+'General Inputs'!K$20)*(1-Z47)+'General Inputs'!K$27,2)</f>
        <v>82.64</v>
      </c>
      <c r="V47" s="128">
        <f>ROUND(ROUND(U47,2)*(1+'General Inputs'!L$20)*(1-AA47)+'General Inputs'!L$27,2)</f>
        <v>83.69</v>
      </c>
      <c r="W47" s="128">
        <f>ROUND(ROUND(V47,2)*(1+'General Inputs'!M$20)*(1-AB47)+'General Inputs'!M$27,2)</f>
        <v>86.99</v>
      </c>
      <c r="X47" s="128">
        <f>ROUND(ROUND(W47,2)*(1+'General Inputs'!N$20)*(1-AC47)+'General Inputs'!N$27,2)</f>
        <v>94.25</v>
      </c>
      <c r="Y47" s="129"/>
      <c r="Z47" s="149">
        <f>IF($T47="",0,'General Inputs'!K$22)</f>
        <v>-3.3825680531583335E-3</v>
      </c>
      <c r="AA47" s="149">
        <f>IF($T47="",0,'General Inputs'!L$22)</f>
        <v>-4.1216743474995965E-3</v>
      </c>
      <c r="AB47" s="149">
        <f>IF($T47="",0,'General Inputs'!M$22)</f>
        <v>-4.2581367240325718E-3</v>
      </c>
      <c r="AC47" s="149">
        <f>IF($T47="",0,'General Inputs'!N$22)</f>
        <v>-4.7333201474277142E-3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304</v>
      </c>
      <c r="D48" s="124"/>
      <c r="E48" s="54" t="s">
        <v>33</v>
      </c>
      <c r="F48" s="54"/>
      <c r="G48" s="61"/>
      <c r="H48" s="62">
        <f t="shared" si="1"/>
        <v>55.7</v>
      </c>
      <c r="I48" s="125"/>
      <c r="J48" s="62">
        <f t="shared" si="2"/>
        <v>55.7</v>
      </c>
      <c r="K48" s="125"/>
      <c r="L48" s="125" t="str">
        <f t="shared" si="4"/>
        <v>COMPLIANT</v>
      </c>
      <c r="M48" s="37"/>
      <c r="N48" s="126">
        <f t="shared" si="5"/>
        <v>47.8</v>
      </c>
      <c r="O48" s="126">
        <f t="shared" si="9"/>
        <v>48.84</v>
      </c>
      <c r="P48" s="126">
        <f t="shared" si="6"/>
        <v>49.46</v>
      </c>
      <c r="Q48" s="126">
        <f t="shared" si="7"/>
        <v>51.41</v>
      </c>
      <c r="R48" s="126">
        <f t="shared" si="8"/>
        <v>55.7</v>
      </c>
      <c r="S48" s="37"/>
      <c r="T48" s="127">
        <v>47.8</v>
      </c>
      <c r="U48" s="128">
        <f>ROUND(ROUND(T48,2)*(1+'General Inputs'!K$20)*(1-Z48)+'General Inputs'!K$27,2)</f>
        <v>48.84</v>
      </c>
      <c r="V48" s="128">
        <f>ROUND(ROUND(U48,2)*(1+'General Inputs'!L$20)*(1-AA48)+'General Inputs'!L$27,2)</f>
        <v>49.46</v>
      </c>
      <c r="W48" s="128">
        <f>ROUND(ROUND(V48,2)*(1+'General Inputs'!M$20)*(1-AB48)+'General Inputs'!M$27,2)</f>
        <v>51.41</v>
      </c>
      <c r="X48" s="128">
        <f>ROUND(ROUND(W48,2)*(1+'General Inputs'!N$20)*(1-AC48)+'General Inputs'!N$27,2)</f>
        <v>55.7</v>
      </c>
      <c r="Y48" s="129"/>
      <c r="Z48" s="149">
        <f>IF($T48="",0,'General Inputs'!K$22)</f>
        <v>-3.3825680531583335E-3</v>
      </c>
      <c r="AA48" s="149">
        <f>IF($T48="",0,'General Inputs'!L$22)</f>
        <v>-4.1216743474995965E-3</v>
      </c>
      <c r="AB48" s="149">
        <f>IF($T48="",0,'General Inputs'!M$22)</f>
        <v>-4.2581367240325718E-3</v>
      </c>
      <c r="AC48" s="149">
        <f>IF($T48="",0,'General Inputs'!N$22)</f>
        <v>-4.7333201474277142E-3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305</v>
      </c>
      <c r="D49" s="124"/>
      <c r="E49" s="54" t="s">
        <v>33</v>
      </c>
      <c r="F49" s="54"/>
      <c r="G49" s="61"/>
      <c r="H49" s="62">
        <f t="shared" si="1"/>
        <v>1379.8</v>
      </c>
      <c r="I49" s="125"/>
      <c r="J49" s="62">
        <f t="shared" si="2"/>
        <v>1379.8</v>
      </c>
      <c r="K49" s="125"/>
      <c r="L49" s="125" t="str">
        <f t="shared" si="4"/>
        <v>COMPLIANT</v>
      </c>
      <c r="M49" s="37"/>
      <c r="N49" s="126">
        <f t="shared" si="5"/>
        <v>1183.99</v>
      </c>
      <c r="O49" s="126">
        <f t="shared" si="9"/>
        <v>1209.8599999999999</v>
      </c>
      <c r="P49" s="126">
        <f t="shared" si="6"/>
        <v>1225.3</v>
      </c>
      <c r="Q49" s="126">
        <f t="shared" si="7"/>
        <v>1273.56</v>
      </c>
      <c r="R49" s="126">
        <f t="shared" si="8"/>
        <v>1379.8</v>
      </c>
      <c r="S49" s="37"/>
      <c r="T49" s="127">
        <v>1183.99</v>
      </c>
      <c r="U49" s="128">
        <f>ROUND(ROUND(T49,2)*(1+'General Inputs'!K$20)*(1-Z49)+'General Inputs'!K$27,2)</f>
        <v>1209.8599999999999</v>
      </c>
      <c r="V49" s="128">
        <f>ROUND(ROUND(U49,2)*(1+'General Inputs'!L$20)*(1-AA49)+'General Inputs'!L$27,2)</f>
        <v>1225.3</v>
      </c>
      <c r="W49" s="128">
        <f>ROUND(ROUND(V49,2)*(1+'General Inputs'!M$20)*(1-AB49)+'General Inputs'!M$27,2)</f>
        <v>1273.56</v>
      </c>
      <c r="X49" s="128">
        <f>ROUND(ROUND(W49,2)*(1+'General Inputs'!N$20)*(1-AC49)+'General Inputs'!N$27,2)</f>
        <v>1379.8</v>
      </c>
      <c r="Y49" s="129"/>
      <c r="Z49" s="149">
        <f>IF($T49="",0,'General Inputs'!K$22)</f>
        <v>-3.3825680531583335E-3</v>
      </c>
      <c r="AA49" s="149">
        <f>IF($T49="",0,'General Inputs'!L$22)</f>
        <v>-4.1216743474995965E-3</v>
      </c>
      <c r="AB49" s="149">
        <f>IF($T49="",0,'General Inputs'!M$22)</f>
        <v>-4.2581367240325718E-3</v>
      </c>
      <c r="AC49" s="149">
        <f>IF($T49="",0,'General Inputs'!N$22)</f>
        <v>-4.7333201474277142E-3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306</v>
      </c>
      <c r="D50" s="124"/>
      <c r="E50" s="54" t="s">
        <v>33</v>
      </c>
      <c r="F50" s="54"/>
      <c r="G50" s="61"/>
      <c r="H50" s="62">
        <f t="shared" si="1"/>
        <v>55.7</v>
      </c>
      <c r="I50" s="125"/>
      <c r="J50" s="62">
        <f t="shared" si="2"/>
        <v>55.7</v>
      </c>
      <c r="K50" s="125"/>
      <c r="L50" s="125" t="str">
        <f t="shared" si="4"/>
        <v>COMPLIANT</v>
      </c>
      <c r="M50" s="37"/>
      <c r="N50" s="126">
        <f t="shared" si="5"/>
        <v>47.8</v>
      </c>
      <c r="O50" s="126">
        <f t="shared" si="9"/>
        <v>48.84</v>
      </c>
      <c r="P50" s="126">
        <f t="shared" si="6"/>
        <v>49.46</v>
      </c>
      <c r="Q50" s="126">
        <f t="shared" si="7"/>
        <v>51.41</v>
      </c>
      <c r="R50" s="126">
        <f t="shared" si="8"/>
        <v>55.7</v>
      </c>
      <c r="S50" s="37"/>
      <c r="T50" s="127">
        <v>47.8</v>
      </c>
      <c r="U50" s="128">
        <f>ROUND(ROUND(T50,2)*(1+'General Inputs'!K$20)*(1-Z50)+'General Inputs'!K$27,2)</f>
        <v>48.84</v>
      </c>
      <c r="V50" s="128">
        <f>ROUND(ROUND(U50,2)*(1+'General Inputs'!L$20)*(1-AA50)+'General Inputs'!L$27,2)</f>
        <v>49.46</v>
      </c>
      <c r="W50" s="128">
        <f>ROUND(ROUND(V50,2)*(1+'General Inputs'!M$20)*(1-AB50)+'General Inputs'!M$27,2)</f>
        <v>51.41</v>
      </c>
      <c r="X50" s="128">
        <f>ROUND(ROUND(W50,2)*(1+'General Inputs'!N$20)*(1-AC50)+'General Inputs'!N$27,2)</f>
        <v>55.7</v>
      </c>
      <c r="Y50" s="129"/>
      <c r="Z50" s="149">
        <f>IF($T50="",0,'General Inputs'!K$22)</f>
        <v>-3.3825680531583335E-3</v>
      </c>
      <c r="AA50" s="149">
        <f>IF($T50="",0,'General Inputs'!L$22)</f>
        <v>-4.1216743474995965E-3</v>
      </c>
      <c r="AB50" s="149">
        <f>IF($T50="",0,'General Inputs'!M$22)</f>
        <v>-4.2581367240325718E-3</v>
      </c>
      <c r="AC50" s="149">
        <f>IF($T50="",0,'General Inputs'!N$22)</f>
        <v>-4.7333201474277142E-3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307</v>
      </c>
      <c r="D51" s="124"/>
      <c r="E51" s="54" t="s">
        <v>33</v>
      </c>
      <c r="F51" s="54"/>
      <c r="G51" s="61"/>
      <c r="H51" s="62">
        <f t="shared" si="1"/>
        <v>59.73</v>
      </c>
      <c r="I51" s="125"/>
      <c r="J51" s="62">
        <f t="shared" si="2"/>
        <v>59.73</v>
      </c>
      <c r="K51" s="125"/>
      <c r="L51" s="125" t="str">
        <f t="shared" si="4"/>
        <v>COMPLIANT</v>
      </c>
      <c r="M51" s="37"/>
      <c r="N51" s="126">
        <f t="shared" si="5"/>
        <v>51.25</v>
      </c>
      <c r="O51" s="126">
        <f t="shared" si="9"/>
        <v>52.37</v>
      </c>
      <c r="P51" s="126">
        <f t="shared" si="6"/>
        <v>53.04</v>
      </c>
      <c r="Q51" s="126">
        <f t="shared" si="7"/>
        <v>55.13</v>
      </c>
      <c r="R51" s="126">
        <f t="shared" si="8"/>
        <v>59.73</v>
      </c>
      <c r="S51" s="37"/>
      <c r="T51" s="127">
        <v>51.25</v>
      </c>
      <c r="U51" s="128">
        <f>ROUND(ROUND(T51,2)*(1+'General Inputs'!K$20)*(1-Z51)+'General Inputs'!K$27,2)</f>
        <v>52.37</v>
      </c>
      <c r="V51" s="128">
        <f>ROUND(ROUND(U51,2)*(1+'General Inputs'!L$20)*(1-AA51)+'General Inputs'!L$27,2)</f>
        <v>53.04</v>
      </c>
      <c r="W51" s="128">
        <f>ROUND(ROUND(V51,2)*(1+'General Inputs'!M$20)*(1-AB51)+'General Inputs'!M$27,2)</f>
        <v>55.13</v>
      </c>
      <c r="X51" s="128">
        <f>ROUND(ROUND(W51,2)*(1+'General Inputs'!N$20)*(1-AC51)+'General Inputs'!N$27,2)</f>
        <v>59.73</v>
      </c>
      <c r="Y51" s="129"/>
      <c r="Z51" s="149">
        <f>IF($T51="",0,'General Inputs'!K$22)</f>
        <v>-3.3825680531583335E-3</v>
      </c>
      <c r="AA51" s="149">
        <f>IF($T51="",0,'General Inputs'!L$22)</f>
        <v>-4.1216743474995965E-3</v>
      </c>
      <c r="AB51" s="149">
        <f>IF($T51="",0,'General Inputs'!M$22)</f>
        <v>-4.2581367240325718E-3</v>
      </c>
      <c r="AC51" s="149">
        <f>IF($T51="",0,'General Inputs'!N$22)</f>
        <v>-4.7333201474277142E-3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308</v>
      </c>
      <c r="D52" s="124"/>
      <c r="E52" s="54" t="s">
        <v>33</v>
      </c>
      <c r="F52" s="54"/>
      <c r="G52" s="61"/>
      <c r="H52" s="62">
        <f t="shared" si="1"/>
        <v>395.8</v>
      </c>
      <c r="I52" s="125"/>
      <c r="J52" s="62">
        <f t="shared" si="2"/>
        <v>395.8</v>
      </c>
      <c r="K52" s="125"/>
      <c r="L52" s="125" t="str">
        <f t="shared" si="4"/>
        <v>COMPLIANT</v>
      </c>
      <c r="M52" s="37"/>
      <c r="N52" s="126">
        <f t="shared" si="5"/>
        <v>339.63</v>
      </c>
      <c r="O52" s="126">
        <f t="shared" si="9"/>
        <v>347.05</v>
      </c>
      <c r="P52" s="126">
        <f t="shared" si="6"/>
        <v>351.48</v>
      </c>
      <c r="Q52" s="126">
        <f t="shared" si="7"/>
        <v>365.32</v>
      </c>
      <c r="R52" s="126">
        <f t="shared" si="8"/>
        <v>395.8</v>
      </c>
      <c r="S52" s="37"/>
      <c r="T52" s="127">
        <v>339.63</v>
      </c>
      <c r="U52" s="128">
        <f>ROUND(ROUND(T52,2)*(1+'General Inputs'!K$20)*(1-Z52)+'General Inputs'!K$27,2)</f>
        <v>347.05</v>
      </c>
      <c r="V52" s="128">
        <f>ROUND(ROUND(U52,2)*(1+'General Inputs'!L$20)*(1-AA52)+'General Inputs'!L$27,2)</f>
        <v>351.48</v>
      </c>
      <c r="W52" s="128">
        <f>ROUND(ROUND(V52,2)*(1+'General Inputs'!M$20)*(1-AB52)+'General Inputs'!M$27,2)</f>
        <v>365.32</v>
      </c>
      <c r="X52" s="128">
        <f>ROUND(ROUND(W52,2)*(1+'General Inputs'!N$20)*(1-AC52)+'General Inputs'!N$27,2)</f>
        <v>395.8</v>
      </c>
      <c r="Y52" s="129"/>
      <c r="Z52" s="149">
        <f>IF($T52="",0,'General Inputs'!K$22)</f>
        <v>-3.3825680531583335E-3</v>
      </c>
      <c r="AA52" s="149">
        <f>IF($T52="",0,'General Inputs'!L$22)</f>
        <v>-4.1216743474995965E-3</v>
      </c>
      <c r="AB52" s="149">
        <f>IF($T52="",0,'General Inputs'!M$22)</f>
        <v>-4.2581367240325718E-3</v>
      </c>
      <c r="AC52" s="149">
        <f>IF($T52="",0,'General Inputs'!N$22)</f>
        <v>-4.7333201474277142E-3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309</v>
      </c>
      <c r="D53" s="124"/>
      <c r="E53" s="54" t="s">
        <v>33</v>
      </c>
      <c r="F53" s="54"/>
      <c r="G53" s="61"/>
      <c r="H53" s="62">
        <f t="shared" si="1"/>
        <v>108.63</v>
      </c>
      <c r="I53" s="125"/>
      <c r="J53" s="62">
        <f t="shared" si="2"/>
        <v>108.63</v>
      </c>
      <c r="K53" s="125"/>
      <c r="L53" s="125" t="str">
        <f t="shared" si="4"/>
        <v>COMPLIANT</v>
      </c>
      <c r="M53" s="37"/>
      <c r="N53" s="126">
        <f t="shared" si="5"/>
        <v>93.21</v>
      </c>
      <c r="O53" s="126">
        <f t="shared" si="9"/>
        <v>95.25</v>
      </c>
      <c r="P53" s="126">
        <f t="shared" si="6"/>
        <v>96.47</v>
      </c>
      <c r="Q53" s="126">
        <f t="shared" si="7"/>
        <v>100.27</v>
      </c>
      <c r="R53" s="126">
        <f t="shared" si="8"/>
        <v>108.63</v>
      </c>
      <c r="S53" s="37"/>
      <c r="T53" s="127">
        <v>93.21</v>
      </c>
      <c r="U53" s="128">
        <f>ROUND(ROUND(T53,2)*(1+'General Inputs'!K$20)*(1-Z53)+'General Inputs'!K$27,2)</f>
        <v>95.25</v>
      </c>
      <c r="V53" s="128">
        <f>ROUND(ROUND(U53,2)*(1+'General Inputs'!L$20)*(1-AA53)+'General Inputs'!L$27,2)</f>
        <v>96.47</v>
      </c>
      <c r="W53" s="128">
        <f>ROUND(ROUND(V53,2)*(1+'General Inputs'!M$20)*(1-AB53)+'General Inputs'!M$27,2)</f>
        <v>100.27</v>
      </c>
      <c r="X53" s="128">
        <f>ROUND(ROUND(W53,2)*(1+'General Inputs'!N$20)*(1-AC53)+'General Inputs'!N$27,2)</f>
        <v>108.63</v>
      </c>
      <c r="Y53" s="129"/>
      <c r="Z53" s="149">
        <f>IF($T53="",0,'General Inputs'!K$22)</f>
        <v>-3.3825680531583335E-3</v>
      </c>
      <c r="AA53" s="149">
        <f>IF($T53="",0,'General Inputs'!L$22)</f>
        <v>-4.1216743474995965E-3</v>
      </c>
      <c r="AB53" s="149">
        <f>IF($T53="",0,'General Inputs'!M$22)</f>
        <v>-4.2581367240325718E-3</v>
      </c>
      <c r="AC53" s="149">
        <f>IF($T53="",0,'General Inputs'!N$22)</f>
        <v>-4.7333201474277142E-3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/>
      <c r="D54" s="124"/>
      <c r="E54" s="54" t="s">
        <v>33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4"/>
        <v/>
      </c>
      <c r="M54" s="37"/>
      <c r="N54" s="126">
        <f t="shared" si="5"/>
        <v>0</v>
      </c>
      <c r="O54" s="126">
        <f t="shared" si="9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72" t="s">
        <v>310</v>
      </c>
      <c r="D55" s="124"/>
      <c r="E55" s="54" t="s">
        <v>33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4"/>
        <v>COMPLIANT</v>
      </c>
      <c r="M55" s="37"/>
      <c r="N55" s="126">
        <f t="shared" si="5"/>
        <v>0</v>
      </c>
      <c r="O55" s="126">
        <f t="shared" si="9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311</v>
      </c>
      <c r="D56" s="124"/>
      <c r="E56" s="54" t="s">
        <v>33</v>
      </c>
      <c r="F56" s="54"/>
      <c r="G56" s="61"/>
      <c r="H56" s="62">
        <f t="shared" si="1"/>
        <v>45.51</v>
      </c>
      <c r="I56" s="125"/>
      <c r="J56" s="62">
        <f t="shared" si="2"/>
        <v>45.51</v>
      </c>
      <c r="K56" s="125"/>
      <c r="L56" s="125" t="str">
        <f t="shared" si="4"/>
        <v>COMPLIANT</v>
      </c>
      <c r="M56" s="37"/>
      <c r="N56" s="126">
        <f t="shared" si="5"/>
        <v>39.06</v>
      </c>
      <c r="O56" s="126">
        <f t="shared" si="9"/>
        <v>39.909999999999997</v>
      </c>
      <c r="P56" s="126">
        <f t="shared" si="6"/>
        <v>40.42</v>
      </c>
      <c r="Q56" s="126">
        <f t="shared" si="7"/>
        <v>42.01</v>
      </c>
      <c r="R56" s="126">
        <f t="shared" si="8"/>
        <v>45.51</v>
      </c>
      <c r="S56" s="37"/>
      <c r="T56" s="127">
        <v>39.06</v>
      </c>
      <c r="U56" s="128">
        <f>ROUND(ROUND(T56,2)*(1+'General Inputs'!K$20)*(1-Z56)+'General Inputs'!K$27,2)</f>
        <v>39.909999999999997</v>
      </c>
      <c r="V56" s="128">
        <f>ROUND(ROUND(U56,2)*(1+'General Inputs'!L$20)*(1-AA56)+'General Inputs'!L$27,2)</f>
        <v>40.42</v>
      </c>
      <c r="W56" s="128">
        <f>ROUND(ROUND(V56,2)*(1+'General Inputs'!M$20)*(1-AB56)+'General Inputs'!M$27,2)</f>
        <v>42.01</v>
      </c>
      <c r="X56" s="128">
        <f>ROUND(ROUND(W56,2)*(1+'General Inputs'!N$20)*(1-AC56)+'General Inputs'!N$27,2)</f>
        <v>45.51</v>
      </c>
      <c r="Y56" s="129"/>
      <c r="Z56" s="149">
        <f>IF($T56="",0,'General Inputs'!K$22)</f>
        <v>-3.3825680531583335E-3</v>
      </c>
      <c r="AA56" s="149">
        <f>IF($T56="",0,'General Inputs'!L$22)</f>
        <v>-4.1216743474995965E-3</v>
      </c>
      <c r="AB56" s="149">
        <f>IF($T56="",0,'General Inputs'!M$22)</f>
        <v>-4.2581367240325718E-3</v>
      </c>
      <c r="AC56" s="149">
        <f>IF($T56="",0,'General Inputs'!N$22)</f>
        <v>-4.7333201474277142E-3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312</v>
      </c>
      <c r="D57" s="124"/>
      <c r="E57" s="54" t="s">
        <v>33</v>
      </c>
      <c r="F57" s="54"/>
      <c r="G57" s="61"/>
      <c r="H57" s="62">
        <f t="shared" si="1"/>
        <v>645.73</v>
      </c>
      <c r="I57" s="125"/>
      <c r="J57" s="62">
        <f t="shared" si="2"/>
        <v>645.73</v>
      </c>
      <c r="K57" s="125"/>
      <c r="L57" s="125" t="str">
        <f t="shared" si="4"/>
        <v>COMPLIANT</v>
      </c>
      <c r="M57" s="37"/>
      <c r="N57" s="126">
        <f t="shared" si="5"/>
        <v>554.08000000000004</v>
      </c>
      <c r="O57" s="126">
        <f t="shared" si="9"/>
        <v>566.19000000000005</v>
      </c>
      <c r="P57" s="126">
        <f t="shared" si="6"/>
        <v>573.41999999999996</v>
      </c>
      <c r="Q57" s="126">
        <f t="shared" si="7"/>
        <v>596.01</v>
      </c>
      <c r="R57" s="126">
        <f t="shared" si="8"/>
        <v>645.73</v>
      </c>
      <c r="S57" s="37"/>
      <c r="T57" s="127">
        <v>554.08000000000004</v>
      </c>
      <c r="U57" s="128">
        <f>ROUND(ROUND(T57,2)*(1+'General Inputs'!K$20)*(1-Z57)+'General Inputs'!K$27,2)</f>
        <v>566.19000000000005</v>
      </c>
      <c r="V57" s="128">
        <f>ROUND(ROUND(U57,2)*(1+'General Inputs'!L$20)*(1-AA57)+'General Inputs'!L$27,2)</f>
        <v>573.41999999999996</v>
      </c>
      <c r="W57" s="128">
        <f>ROUND(ROUND(V57,2)*(1+'General Inputs'!M$20)*(1-AB57)+'General Inputs'!M$27,2)</f>
        <v>596.01</v>
      </c>
      <c r="X57" s="128">
        <f>ROUND(ROUND(W57,2)*(1+'General Inputs'!N$20)*(1-AC57)+'General Inputs'!N$27,2)</f>
        <v>645.73</v>
      </c>
      <c r="Y57" s="129"/>
      <c r="Z57" s="149">
        <f>IF($T57="",0,'General Inputs'!K$22)</f>
        <v>-3.3825680531583335E-3</v>
      </c>
      <c r="AA57" s="149">
        <f>IF($T57="",0,'General Inputs'!L$22)</f>
        <v>-4.1216743474995965E-3</v>
      </c>
      <c r="AB57" s="149">
        <f>IF($T57="",0,'General Inputs'!M$22)</f>
        <v>-4.2581367240325718E-3</v>
      </c>
      <c r="AC57" s="149">
        <f>IF($T57="",0,'General Inputs'!N$22)</f>
        <v>-4.7333201474277142E-3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313</v>
      </c>
      <c r="D58" s="124"/>
      <c r="E58" s="54" t="s">
        <v>33</v>
      </c>
      <c r="F58" s="54"/>
      <c r="G58" s="61"/>
      <c r="H58" s="62">
        <f t="shared" si="1"/>
        <v>922.92</v>
      </c>
      <c r="I58" s="125"/>
      <c r="J58" s="62">
        <f t="shared" si="2"/>
        <v>922.92</v>
      </c>
      <c r="K58" s="125"/>
      <c r="L58" s="125" t="str">
        <f t="shared" si="4"/>
        <v>COMPLIANT</v>
      </c>
      <c r="M58" s="37"/>
      <c r="N58" s="126">
        <f t="shared" si="5"/>
        <v>791.95</v>
      </c>
      <c r="O58" s="126">
        <f t="shared" si="9"/>
        <v>809.25</v>
      </c>
      <c r="P58" s="126">
        <f t="shared" si="6"/>
        <v>819.58</v>
      </c>
      <c r="Q58" s="126">
        <f t="shared" si="7"/>
        <v>851.86</v>
      </c>
      <c r="R58" s="126">
        <f t="shared" si="8"/>
        <v>922.92</v>
      </c>
      <c r="S58" s="37"/>
      <c r="T58" s="127">
        <v>791.95</v>
      </c>
      <c r="U58" s="128">
        <f>ROUND(ROUND(T58,2)*(1+'General Inputs'!K$20)*(1-Z58)+'General Inputs'!K$27,2)</f>
        <v>809.25</v>
      </c>
      <c r="V58" s="128">
        <f>ROUND(ROUND(U58,2)*(1+'General Inputs'!L$20)*(1-AA58)+'General Inputs'!L$27,2)</f>
        <v>819.58</v>
      </c>
      <c r="W58" s="128">
        <f>ROUND(ROUND(V58,2)*(1+'General Inputs'!M$20)*(1-AB58)+'General Inputs'!M$27,2)</f>
        <v>851.86</v>
      </c>
      <c r="X58" s="128">
        <f>ROUND(ROUND(W58,2)*(1+'General Inputs'!N$20)*(1-AC58)+'General Inputs'!N$27,2)</f>
        <v>922.92</v>
      </c>
      <c r="Y58" s="129"/>
      <c r="Z58" s="149">
        <f>IF($T58="",0,'General Inputs'!K$22)</f>
        <v>-3.3825680531583335E-3</v>
      </c>
      <c r="AA58" s="149">
        <f>IF($T58="",0,'General Inputs'!L$22)</f>
        <v>-4.1216743474995965E-3</v>
      </c>
      <c r="AB58" s="149">
        <f>IF($T58="",0,'General Inputs'!M$22)</f>
        <v>-4.2581367240325718E-3</v>
      </c>
      <c r="AC58" s="149">
        <f>IF($T58="",0,'General Inputs'!N$22)</f>
        <v>-4.7333201474277142E-3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314</v>
      </c>
      <c r="D59" s="124"/>
      <c r="E59" s="54" t="s">
        <v>33</v>
      </c>
      <c r="F59" s="54"/>
      <c r="G59" s="61"/>
      <c r="H59" s="62">
        <f t="shared" si="1"/>
        <v>194.72</v>
      </c>
      <c r="I59" s="125"/>
      <c r="J59" s="62">
        <f t="shared" si="2"/>
        <v>194.72</v>
      </c>
      <c r="K59" s="125"/>
      <c r="L59" s="125" t="str">
        <f t="shared" si="4"/>
        <v>COMPLIANT</v>
      </c>
      <c r="M59" s="37"/>
      <c r="N59" s="126">
        <f t="shared" si="5"/>
        <v>167.09</v>
      </c>
      <c r="O59" s="126">
        <f t="shared" si="9"/>
        <v>170.74</v>
      </c>
      <c r="P59" s="126">
        <f t="shared" si="6"/>
        <v>172.92</v>
      </c>
      <c r="Q59" s="126">
        <f t="shared" si="7"/>
        <v>179.73</v>
      </c>
      <c r="R59" s="126">
        <f t="shared" si="8"/>
        <v>194.72</v>
      </c>
      <c r="S59" s="37"/>
      <c r="T59" s="127">
        <v>167.09</v>
      </c>
      <c r="U59" s="128">
        <f>ROUND(ROUND(T59,2)*(1+'General Inputs'!K$20)*(1-Z59)+'General Inputs'!K$27,2)</f>
        <v>170.74</v>
      </c>
      <c r="V59" s="128">
        <f>ROUND(ROUND(U59,2)*(1+'General Inputs'!L$20)*(1-AA59)+'General Inputs'!L$27,2)</f>
        <v>172.92</v>
      </c>
      <c r="W59" s="128">
        <f>ROUND(ROUND(V59,2)*(1+'General Inputs'!M$20)*(1-AB59)+'General Inputs'!M$27,2)</f>
        <v>179.73</v>
      </c>
      <c r="X59" s="128">
        <f>ROUND(ROUND(W59,2)*(1+'General Inputs'!N$20)*(1-AC59)+'General Inputs'!N$27,2)</f>
        <v>194.72</v>
      </c>
      <c r="Y59" s="129"/>
      <c r="Z59" s="149">
        <f>IF($T59="",0,'General Inputs'!K$22)</f>
        <v>-3.3825680531583335E-3</v>
      </c>
      <c r="AA59" s="149">
        <f>IF($T59="",0,'General Inputs'!L$22)</f>
        <v>-4.1216743474995965E-3</v>
      </c>
      <c r="AB59" s="149">
        <f>IF($T59="",0,'General Inputs'!M$22)</f>
        <v>-4.2581367240325718E-3</v>
      </c>
      <c r="AC59" s="149">
        <f>IF($T59="",0,'General Inputs'!N$22)</f>
        <v>-4.7333201474277142E-3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4" t="s">
        <v>315</v>
      </c>
      <c r="D60" s="124"/>
      <c r="E60" s="54" t="s">
        <v>33</v>
      </c>
      <c r="F60" s="54"/>
      <c r="G60" s="61"/>
      <c r="H60" s="62">
        <f t="shared" si="1"/>
        <v>255.2</v>
      </c>
      <c r="I60" s="125"/>
      <c r="J60" s="62">
        <f t="shared" si="2"/>
        <v>255.2</v>
      </c>
      <c r="K60" s="125"/>
      <c r="L60" s="125" t="str">
        <f t="shared" si="4"/>
        <v>COMPLIANT</v>
      </c>
      <c r="M60" s="37"/>
      <c r="N60" s="126">
        <f t="shared" si="5"/>
        <v>218.98</v>
      </c>
      <c r="O60" s="126">
        <f t="shared" si="9"/>
        <v>223.76</v>
      </c>
      <c r="P60" s="126">
        <f t="shared" si="6"/>
        <v>226.62</v>
      </c>
      <c r="Q60" s="126">
        <f t="shared" si="7"/>
        <v>235.55</v>
      </c>
      <c r="R60" s="126">
        <f t="shared" si="8"/>
        <v>255.2</v>
      </c>
      <c r="S60" s="37"/>
      <c r="T60" s="127">
        <v>218.98</v>
      </c>
      <c r="U60" s="128">
        <f>ROUND(ROUND(T60,2)*(1+'General Inputs'!K$20)*(1-Z60)+'General Inputs'!K$27,2)</f>
        <v>223.76</v>
      </c>
      <c r="V60" s="128">
        <f>ROUND(ROUND(U60,2)*(1+'General Inputs'!L$20)*(1-AA60)+'General Inputs'!L$27,2)</f>
        <v>226.62</v>
      </c>
      <c r="W60" s="128">
        <f>ROUND(ROUND(V60,2)*(1+'General Inputs'!M$20)*(1-AB60)+'General Inputs'!M$27,2)</f>
        <v>235.55</v>
      </c>
      <c r="X60" s="128">
        <f>ROUND(ROUND(W60,2)*(1+'General Inputs'!N$20)*(1-AC60)+'General Inputs'!N$27,2)</f>
        <v>255.2</v>
      </c>
      <c r="Y60" s="129"/>
      <c r="Z60" s="149">
        <f>IF($T60="",0,'General Inputs'!K$22)</f>
        <v>-3.3825680531583335E-3</v>
      </c>
      <c r="AA60" s="149">
        <f>IF($T60="",0,'General Inputs'!L$22)</f>
        <v>-4.1216743474995965E-3</v>
      </c>
      <c r="AB60" s="149">
        <f>IF($T60="",0,'General Inputs'!M$22)</f>
        <v>-4.2581367240325718E-3</v>
      </c>
      <c r="AC60" s="149">
        <f>IF($T60="",0,'General Inputs'!N$22)</f>
        <v>-4.7333201474277142E-3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316</v>
      </c>
      <c r="D61" s="124"/>
      <c r="E61" s="54" t="s">
        <v>33</v>
      </c>
      <c r="F61" s="54"/>
      <c r="G61" s="61"/>
      <c r="H61" s="62">
        <f t="shared" si="1"/>
        <v>490.99</v>
      </c>
      <c r="I61" s="125"/>
      <c r="J61" s="62">
        <f t="shared" si="2"/>
        <v>490.99</v>
      </c>
      <c r="K61" s="125"/>
      <c r="L61" s="125" t="str">
        <f t="shared" si="4"/>
        <v>COMPLIANT</v>
      </c>
      <c r="M61" s="37"/>
      <c r="N61" s="126">
        <f t="shared" si="5"/>
        <v>421.31</v>
      </c>
      <c r="O61" s="126">
        <f t="shared" si="9"/>
        <v>430.52</v>
      </c>
      <c r="P61" s="126">
        <f t="shared" si="6"/>
        <v>436.01</v>
      </c>
      <c r="Q61" s="126">
        <f t="shared" si="7"/>
        <v>453.18</v>
      </c>
      <c r="R61" s="126">
        <f t="shared" si="8"/>
        <v>490.99</v>
      </c>
      <c r="S61" s="37"/>
      <c r="T61" s="127">
        <v>421.31</v>
      </c>
      <c r="U61" s="128">
        <f>ROUND(ROUND(T61,2)*(1+'General Inputs'!K$20)*(1-Z61)+'General Inputs'!K$27,2)</f>
        <v>430.52</v>
      </c>
      <c r="V61" s="128">
        <f>ROUND(ROUND(U61,2)*(1+'General Inputs'!L$20)*(1-AA61)+'General Inputs'!L$27,2)</f>
        <v>436.01</v>
      </c>
      <c r="W61" s="128">
        <f>ROUND(ROUND(V61,2)*(1+'General Inputs'!M$20)*(1-AB61)+'General Inputs'!M$27,2)</f>
        <v>453.18</v>
      </c>
      <c r="X61" s="128">
        <f>ROUND(ROUND(W61,2)*(1+'General Inputs'!N$20)*(1-AC61)+'General Inputs'!N$27,2)</f>
        <v>490.99</v>
      </c>
      <c r="Y61" s="129"/>
      <c r="Z61" s="149">
        <f>IF($T61="",0,'General Inputs'!K$22)</f>
        <v>-3.3825680531583335E-3</v>
      </c>
      <c r="AA61" s="149">
        <f>IF($T61="",0,'General Inputs'!L$22)</f>
        <v>-4.1216743474995965E-3</v>
      </c>
      <c r="AB61" s="149">
        <f>IF($T61="",0,'General Inputs'!M$22)</f>
        <v>-4.2581367240325718E-3</v>
      </c>
      <c r="AC61" s="149">
        <f>IF($T61="",0,'General Inputs'!N$22)</f>
        <v>-4.7333201474277142E-3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317</v>
      </c>
      <c r="D62" s="124"/>
      <c r="E62" s="54" t="s">
        <v>33</v>
      </c>
      <c r="F62" s="54"/>
      <c r="G62" s="61"/>
      <c r="H62" s="62">
        <f t="shared" si="1"/>
        <v>626.33000000000004</v>
      </c>
      <c r="I62" s="125"/>
      <c r="J62" s="62">
        <f t="shared" si="2"/>
        <v>626.33000000000004</v>
      </c>
      <c r="K62" s="125"/>
      <c r="L62" s="125" t="str">
        <f t="shared" si="4"/>
        <v>COMPLIANT</v>
      </c>
      <c r="M62" s="37"/>
      <c r="N62" s="126">
        <f t="shared" si="5"/>
        <v>537.44000000000005</v>
      </c>
      <c r="O62" s="126">
        <f t="shared" si="9"/>
        <v>549.17999999999995</v>
      </c>
      <c r="P62" s="126">
        <f t="shared" si="6"/>
        <v>556.19000000000005</v>
      </c>
      <c r="Q62" s="126">
        <f t="shared" si="7"/>
        <v>578.1</v>
      </c>
      <c r="R62" s="126">
        <f t="shared" si="8"/>
        <v>626.33000000000004</v>
      </c>
      <c r="S62" s="37"/>
      <c r="T62" s="127">
        <v>537.44000000000005</v>
      </c>
      <c r="U62" s="128">
        <f>ROUND(ROUND(T62,2)*(1+'General Inputs'!K$20)*(1-Z62)+'General Inputs'!K$27,2)</f>
        <v>549.17999999999995</v>
      </c>
      <c r="V62" s="128">
        <f>ROUND(ROUND(U62,2)*(1+'General Inputs'!L$20)*(1-AA62)+'General Inputs'!L$27,2)</f>
        <v>556.19000000000005</v>
      </c>
      <c r="W62" s="128">
        <f>ROUND(ROUND(V62,2)*(1+'General Inputs'!M$20)*(1-AB62)+'General Inputs'!M$27,2)</f>
        <v>578.1</v>
      </c>
      <c r="X62" s="128">
        <f>ROUND(ROUND(W62,2)*(1+'General Inputs'!N$20)*(1-AC62)+'General Inputs'!N$27,2)</f>
        <v>626.33000000000004</v>
      </c>
      <c r="Y62" s="129"/>
      <c r="Z62" s="149">
        <f>IF($T62="",0,'General Inputs'!K$22)</f>
        <v>-3.3825680531583335E-3</v>
      </c>
      <c r="AA62" s="149">
        <f>IF($T62="",0,'General Inputs'!L$22)</f>
        <v>-4.1216743474995965E-3</v>
      </c>
      <c r="AB62" s="149">
        <f>IF($T62="",0,'General Inputs'!M$22)</f>
        <v>-4.2581367240325718E-3</v>
      </c>
      <c r="AC62" s="149">
        <f>IF($T62="",0,'General Inputs'!N$22)</f>
        <v>-4.7333201474277142E-3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 t="s">
        <v>318</v>
      </c>
      <c r="D63" s="124"/>
      <c r="E63" s="54" t="s">
        <v>33</v>
      </c>
      <c r="F63" s="54"/>
      <c r="G63" s="61"/>
      <c r="H63" s="62">
        <f t="shared" si="1"/>
        <v>1228.3900000000001</v>
      </c>
      <c r="I63" s="125"/>
      <c r="J63" s="62">
        <f t="shared" si="2"/>
        <v>1228.3900000000001</v>
      </c>
      <c r="K63" s="125"/>
      <c r="L63" s="125" t="str">
        <f t="shared" si="4"/>
        <v>COMPLIANT</v>
      </c>
      <c r="M63" s="37"/>
      <c r="N63" s="126">
        <f t="shared" si="5"/>
        <v>1054.06</v>
      </c>
      <c r="O63" s="126">
        <f t="shared" si="9"/>
        <v>1077.0899999999999</v>
      </c>
      <c r="P63" s="126">
        <f t="shared" si="6"/>
        <v>1090.8399999999999</v>
      </c>
      <c r="Q63" s="126">
        <f t="shared" si="7"/>
        <v>1133.81</v>
      </c>
      <c r="R63" s="126">
        <f t="shared" si="8"/>
        <v>1228.3900000000001</v>
      </c>
      <c r="S63" s="37"/>
      <c r="T63" s="127">
        <v>1054.06</v>
      </c>
      <c r="U63" s="128">
        <f>ROUND(ROUND(T63,2)*(1+'General Inputs'!K$20)*(1-Z63)+'General Inputs'!K$27,2)</f>
        <v>1077.0899999999999</v>
      </c>
      <c r="V63" s="128">
        <f>ROUND(ROUND(U63,2)*(1+'General Inputs'!L$20)*(1-AA63)+'General Inputs'!L$27,2)</f>
        <v>1090.8399999999999</v>
      </c>
      <c r="W63" s="128">
        <f>ROUND(ROUND(V63,2)*(1+'General Inputs'!M$20)*(1-AB63)+'General Inputs'!M$27,2)</f>
        <v>1133.81</v>
      </c>
      <c r="X63" s="128">
        <f>ROUND(ROUND(W63,2)*(1+'General Inputs'!N$20)*(1-AC63)+'General Inputs'!N$27,2)</f>
        <v>1228.3900000000001</v>
      </c>
      <c r="Y63" s="129"/>
      <c r="Z63" s="149">
        <f>IF($T63="",0,'General Inputs'!K$22)</f>
        <v>-3.3825680531583335E-3</v>
      </c>
      <c r="AA63" s="149">
        <f>IF($T63="",0,'General Inputs'!L$22)</f>
        <v>-4.1216743474995965E-3</v>
      </c>
      <c r="AB63" s="149">
        <f>IF($T63="",0,'General Inputs'!M$22)</f>
        <v>-4.2581367240325718E-3</v>
      </c>
      <c r="AC63" s="149">
        <f>IF($T63="",0,'General Inputs'!N$22)</f>
        <v>-4.7333201474277142E-3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24" t="s">
        <v>319</v>
      </c>
      <c r="D64" s="124"/>
      <c r="E64" s="54" t="s">
        <v>33</v>
      </c>
      <c r="F64" s="54"/>
      <c r="G64" s="61"/>
      <c r="H64" s="62">
        <f t="shared" si="1"/>
        <v>164.49</v>
      </c>
      <c r="I64" s="125"/>
      <c r="J64" s="62">
        <f t="shared" si="2"/>
        <v>164.49</v>
      </c>
      <c r="K64" s="125"/>
      <c r="L64" s="125" t="str">
        <f t="shared" si="4"/>
        <v>COMPLIANT</v>
      </c>
      <c r="M64" s="37"/>
      <c r="N64" s="126">
        <f t="shared" si="5"/>
        <v>141.15</v>
      </c>
      <c r="O64" s="126">
        <f t="shared" si="9"/>
        <v>144.22999999999999</v>
      </c>
      <c r="P64" s="126">
        <f t="shared" si="6"/>
        <v>146.07</v>
      </c>
      <c r="Q64" s="126">
        <f t="shared" si="7"/>
        <v>151.82</v>
      </c>
      <c r="R64" s="126">
        <f t="shared" si="8"/>
        <v>164.49</v>
      </c>
      <c r="S64" s="37"/>
      <c r="T64" s="127">
        <v>141.15</v>
      </c>
      <c r="U64" s="128">
        <f>ROUND(ROUND(T64,2)*(1+'General Inputs'!K$20)*(1-Z64)+'General Inputs'!K$27,2)</f>
        <v>144.22999999999999</v>
      </c>
      <c r="V64" s="128">
        <f>ROUND(ROUND(U64,2)*(1+'General Inputs'!L$20)*(1-AA64)+'General Inputs'!L$27,2)</f>
        <v>146.07</v>
      </c>
      <c r="W64" s="128">
        <f>ROUND(ROUND(V64,2)*(1+'General Inputs'!M$20)*(1-AB64)+'General Inputs'!M$27,2)</f>
        <v>151.82</v>
      </c>
      <c r="X64" s="128">
        <f>ROUND(ROUND(W64,2)*(1+'General Inputs'!N$20)*(1-AC64)+'General Inputs'!N$27,2)</f>
        <v>164.49</v>
      </c>
      <c r="Y64" s="129"/>
      <c r="Z64" s="149">
        <f>IF($T64="",0,'General Inputs'!K$22)</f>
        <v>-3.3825680531583335E-3</v>
      </c>
      <c r="AA64" s="149">
        <f>IF($T64="",0,'General Inputs'!L$22)</f>
        <v>-4.1216743474995965E-3</v>
      </c>
      <c r="AB64" s="149">
        <f>IF($T64="",0,'General Inputs'!M$22)</f>
        <v>-4.2581367240325718E-3</v>
      </c>
      <c r="AC64" s="149">
        <f>IF($T64="",0,'General Inputs'!N$22)</f>
        <v>-4.7333201474277142E-3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/>
      <c r="D65" s="124"/>
      <c r="E65" s="54" t="s">
        <v>33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4"/>
        <v/>
      </c>
      <c r="M65" s="37"/>
      <c r="N65" s="126">
        <f t="shared" si="5"/>
        <v>0</v>
      </c>
      <c r="O65" s="126">
        <f t="shared" si="9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72" t="s">
        <v>320</v>
      </c>
      <c r="D66" s="124"/>
      <c r="E66" s="54" t="s">
        <v>33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4"/>
        <v>COMPLIANT</v>
      </c>
      <c r="M66" s="37"/>
      <c r="N66" s="126">
        <f t="shared" si="5"/>
        <v>0</v>
      </c>
      <c r="O66" s="126">
        <f t="shared" si="9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321</v>
      </c>
      <c r="D67" s="124"/>
      <c r="E67" s="54" t="s">
        <v>33</v>
      </c>
      <c r="F67" s="54"/>
      <c r="G67" s="61"/>
      <c r="H67" s="62">
        <f t="shared" si="1"/>
        <v>479.25</v>
      </c>
      <c r="I67" s="125"/>
      <c r="J67" s="62">
        <f t="shared" si="2"/>
        <v>479.25</v>
      </c>
      <c r="K67" s="125"/>
      <c r="L67" s="125" t="str">
        <f t="shared" si="4"/>
        <v>COMPLIANT</v>
      </c>
      <c r="M67" s="37"/>
      <c r="N67" s="126">
        <f t="shared" si="5"/>
        <v>411.24</v>
      </c>
      <c r="O67" s="126">
        <f t="shared" si="9"/>
        <v>420.23</v>
      </c>
      <c r="P67" s="126">
        <f t="shared" si="6"/>
        <v>425.59</v>
      </c>
      <c r="Q67" s="126">
        <f t="shared" si="7"/>
        <v>442.35</v>
      </c>
      <c r="R67" s="126">
        <f t="shared" si="8"/>
        <v>479.25</v>
      </c>
      <c r="S67" s="37"/>
      <c r="T67" s="127">
        <v>411.24</v>
      </c>
      <c r="U67" s="128">
        <f>ROUND(ROUND(T67,2)*(1+'General Inputs'!K$20)*(1-Z67)+'General Inputs'!K$27,2)</f>
        <v>420.23</v>
      </c>
      <c r="V67" s="128">
        <f>ROUND(ROUND(U67,2)*(1+'General Inputs'!L$20)*(1-AA67)+'General Inputs'!L$27,2)</f>
        <v>425.59</v>
      </c>
      <c r="W67" s="128">
        <f>ROUND(ROUND(V67,2)*(1+'General Inputs'!M$20)*(1-AB67)+'General Inputs'!M$27,2)</f>
        <v>442.35</v>
      </c>
      <c r="X67" s="128">
        <f>ROUND(ROUND(W67,2)*(1+'General Inputs'!N$20)*(1-AC67)+'General Inputs'!N$27,2)</f>
        <v>479.25</v>
      </c>
      <c r="Y67" s="129"/>
      <c r="Z67" s="149">
        <f>IF($T67="",0,'General Inputs'!K$22)</f>
        <v>-3.3825680531583335E-3</v>
      </c>
      <c r="AA67" s="149">
        <f>IF($T67="",0,'General Inputs'!L$22)</f>
        <v>-4.1216743474995965E-3</v>
      </c>
      <c r="AB67" s="149">
        <f>IF($T67="",0,'General Inputs'!M$22)</f>
        <v>-4.2581367240325718E-3</v>
      </c>
      <c r="AC67" s="149">
        <f>IF($T67="",0,'General Inputs'!N$22)</f>
        <v>-4.7333201474277142E-3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322</v>
      </c>
      <c r="D68" s="124"/>
      <c r="E68" s="54" t="s">
        <v>33</v>
      </c>
      <c r="F68" s="54"/>
      <c r="G68" s="61"/>
      <c r="H68" s="62">
        <f t="shared" si="1"/>
        <v>594.29999999999995</v>
      </c>
      <c r="I68" s="125"/>
      <c r="J68" s="62">
        <f t="shared" si="2"/>
        <v>594.29999999999995</v>
      </c>
      <c r="K68" s="125"/>
      <c r="L68" s="125" t="str">
        <f t="shared" si="4"/>
        <v>COMPLIANT</v>
      </c>
      <c r="M68" s="37"/>
      <c r="N68" s="126">
        <f t="shared" si="5"/>
        <v>509.96</v>
      </c>
      <c r="O68" s="126">
        <f t="shared" si="9"/>
        <v>521.1</v>
      </c>
      <c r="P68" s="126">
        <f t="shared" si="6"/>
        <v>527.75</v>
      </c>
      <c r="Q68" s="126">
        <f t="shared" si="7"/>
        <v>548.54</v>
      </c>
      <c r="R68" s="126">
        <f t="shared" si="8"/>
        <v>594.29999999999995</v>
      </c>
      <c r="S68" s="37"/>
      <c r="T68" s="127">
        <v>509.96</v>
      </c>
      <c r="U68" s="128">
        <f>ROUND(ROUND(T68,2)*(1+'General Inputs'!K$20)*(1-Z68)+'General Inputs'!K$27,2)</f>
        <v>521.1</v>
      </c>
      <c r="V68" s="128">
        <f>ROUND(ROUND(U68,2)*(1+'General Inputs'!L$20)*(1-AA68)+'General Inputs'!L$27,2)</f>
        <v>527.75</v>
      </c>
      <c r="W68" s="128">
        <f>ROUND(ROUND(V68,2)*(1+'General Inputs'!M$20)*(1-AB68)+'General Inputs'!M$27,2)</f>
        <v>548.54</v>
      </c>
      <c r="X68" s="128">
        <f>ROUND(ROUND(W68,2)*(1+'General Inputs'!N$20)*(1-AC68)+'General Inputs'!N$27,2)</f>
        <v>594.29999999999995</v>
      </c>
      <c r="Y68" s="129"/>
      <c r="Z68" s="149">
        <f>IF($T68="",0,'General Inputs'!K$22)</f>
        <v>-3.3825680531583335E-3</v>
      </c>
      <c r="AA68" s="149">
        <f>IF($T68="",0,'General Inputs'!L$22)</f>
        <v>-4.1216743474995965E-3</v>
      </c>
      <c r="AB68" s="149">
        <f>IF($T68="",0,'General Inputs'!M$22)</f>
        <v>-4.2581367240325718E-3</v>
      </c>
      <c r="AC68" s="149">
        <f>IF($T68="",0,'General Inputs'!N$22)</f>
        <v>-4.7333201474277142E-3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320</v>
      </c>
      <c r="D69" s="124"/>
      <c r="E69" s="54" t="s">
        <v>33</v>
      </c>
      <c r="F69" s="54"/>
      <c r="G69" s="61"/>
      <c r="H69" s="62">
        <f t="shared" si="1"/>
        <v>421.74</v>
      </c>
      <c r="I69" s="125"/>
      <c r="J69" s="62">
        <f t="shared" si="2"/>
        <v>421.74</v>
      </c>
      <c r="K69" s="125"/>
      <c r="L69" s="125" t="str">
        <f t="shared" si="4"/>
        <v>COMPLIANT</v>
      </c>
      <c r="M69" s="37"/>
      <c r="N69" s="126">
        <f t="shared" si="5"/>
        <v>361.89</v>
      </c>
      <c r="O69" s="126">
        <f t="shared" si="9"/>
        <v>369.8</v>
      </c>
      <c r="P69" s="126">
        <f t="shared" si="6"/>
        <v>374.52</v>
      </c>
      <c r="Q69" s="126">
        <f t="shared" si="7"/>
        <v>389.27</v>
      </c>
      <c r="R69" s="126">
        <f t="shared" si="8"/>
        <v>421.74</v>
      </c>
      <c r="S69" s="37"/>
      <c r="T69" s="127">
        <v>361.89</v>
      </c>
      <c r="U69" s="128">
        <f>ROUND(ROUND(T69,2)*(1+'General Inputs'!K$20)*(1-Z69)+'General Inputs'!K$27,2)</f>
        <v>369.8</v>
      </c>
      <c r="V69" s="128">
        <f>ROUND(ROUND(U69,2)*(1+'General Inputs'!L$20)*(1-AA69)+'General Inputs'!L$27,2)</f>
        <v>374.52</v>
      </c>
      <c r="W69" s="128">
        <f>ROUND(ROUND(V69,2)*(1+'General Inputs'!M$20)*(1-AB69)+'General Inputs'!M$27,2)</f>
        <v>389.27</v>
      </c>
      <c r="X69" s="128">
        <f>ROUND(ROUND(W69,2)*(1+'General Inputs'!N$20)*(1-AC69)+'General Inputs'!N$27,2)</f>
        <v>421.74</v>
      </c>
      <c r="Y69" s="129"/>
      <c r="Z69" s="149">
        <f>IF($T69="",0,'General Inputs'!K$22)</f>
        <v>-3.3825680531583335E-3</v>
      </c>
      <c r="AA69" s="149">
        <f>IF($T69="",0,'General Inputs'!L$22)</f>
        <v>-4.1216743474995965E-3</v>
      </c>
      <c r="AB69" s="149">
        <f>IF($T69="",0,'General Inputs'!M$22)</f>
        <v>-4.2581367240325718E-3</v>
      </c>
      <c r="AC69" s="149">
        <f>IF($T69="",0,'General Inputs'!N$22)</f>
        <v>-4.7333201474277142E-3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323</v>
      </c>
      <c r="D70" s="124"/>
      <c r="E70" s="54" t="s">
        <v>33</v>
      </c>
      <c r="F70" s="54"/>
      <c r="G70" s="61"/>
      <c r="H70" s="62">
        <f t="shared" si="1"/>
        <v>1029.0899999999999</v>
      </c>
      <c r="I70" s="125"/>
      <c r="J70" s="62">
        <f t="shared" si="2"/>
        <v>1029.0899999999999</v>
      </c>
      <c r="K70" s="125"/>
      <c r="L70" s="125" t="str">
        <f t="shared" si="4"/>
        <v>COMPLIANT</v>
      </c>
      <c r="M70" s="37"/>
      <c r="N70" s="126">
        <f t="shared" si="5"/>
        <v>883.04</v>
      </c>
      <c r="O70" s="126">
        <f t="shared" si="9"/>
        <v>902.33</v>
      </c>
      <c r="P70" s="126">
        <f t="shared" si="6"/>
        <v>913.85</v>
      </c>
      <c r="Q70" s="126">
        <f t="shared" si="7"/>
        <v>949.85</v>
      </c>
      <c r="R70" s="126">
        <f t="shared" si="8"/>
        <v>1029.0899999999999</v>
      </c>
      <c r="S70" s="37"/>
      <c r="T70" s="127">
        <v>883.04</v>
      </c>
      <c r="U70" s="128">
        <f>ROUND(ROUND(T70,2)*(1+'General Inputs'!K$20)*(1-Z70)+'General Inputs'!K$27,2)</f>
        <v>902.33</v>
      </c>
      <c r="V70" s="128">
        <f>ROUND(ROUND(U70,2)*(1+'General Inputs'!L$20)*(1-AA70)+'General Inputs'!L$27,2)</f>
        <v>913.85</v>
      </c>
      <c r="W70" s="128">
        <f>ROUND(ROUND(V70,2)*(1+'General Inputs'!M$20)*(1-AB70)+'General Inputs'!M$27,2)</f>
        <v>949.85</v>
      </c>
      <c r="X70" s="128">
        <f>ROUND(ROUND(W70,2)*(1+'General Inputs'!N$20)*(1-AC70)+'General Inputs'!N$27,2)</f>
        <v>1029.0899999999999</v>
      </c>
      <c r="Y70" s="129"/>
      <c r="Z70" s="149">
        <f>IF($T70="",0,'General Inputs'!K$22)</f>
        <v>-3.3825680531583335E-3</v>
      </c>
      <c r="AA70" s="149">
        <f>IF($T70="",0,'General Inputs'!L$22)</f>
        <v>-4.1216743474995965E-3</v>
      </c>
      <c r="AB70" s="149">
        <f>IF($T70="",0,'General Inputs'!M$22)</f>
        <v>-4.2581367240325718E-3</v>
      </c>
      <c r="AC70" s="149">
        <f>IF($T70="",0,'General Inputs'!N$22)</f>
        <v>-4.7333201474277142E-3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324</v>
      </c>
      <c r="D71" s="124"/>
      <c r="E71" s="54" t="s">
        <v>33</v>
      </c>
      <c r="F71" s="54"/>
      <c r="G71" s="61"/>
      <c r="H71" s="62">
        <f t="shared" ref="H71:H134" si="10">_xlfn.IFNA(INDEX($N71:$R71,1,MATCH(forecastyear,$N$5:$R$5,0)),0)</f>
        <v>191.66</v>
      </c>
      <c r="I71" s="125"/>
      <c r="J71" s="62">
        <f t="shared" ref="J71:J134" si="11">_xlfn.IFNA(INDEX($T71:$X71,1,MATCH(forecastyear,$T$5:$X$5,0)),0)</f>
        <v>191.66</v>
      </c>
      <c r="K71" s="125"/>
      <c r="L71" s="125" t="str">
        <f t="shared" si="4"/>
        <v>COMPLIANT</v>
      </c>
      <c r="M71" s="37"/>
      <c r="N71" s="126">
        <f t="shared" si="5"/>
        <v>164.47</v>
      </c>
      <c r="O71" s="126">
        <f t="shared" si="9"/>
        <v>168.06</v>
      </c>
      <c r="P71" s="126">
        <f t="shared" si="6"/>
        <v>170.2</v>
      </c>
      <c r="Q71" s="126">
        <f t="shared" si="7"/>
        <v>176.9</v>
      </c>
      <c r="R71" s="126">
        <f t="shared" si="8"/>
        <v>191.66</v>
      </c>
      <c r="S71" s="37"/>
      <c r="T71" s="127">
        <v>164.47</v>
      </c>
      <c r="U71" s="128">
        <f>ROUND(ROUND(T71,2)*(1+'General Inputs'!K$20)*(1-Z71)+'General Inputs'!K$27,2)</f>
        <v>168.06</v>
      </c>
      <c r="V71" s="128">
        <f>ROUND(ROUND(U71,2)*(1+'General Inputs'!L$20)*(1-AA71)+'General Inputs'!L$27,2)</f>
        <v>170.2</v>
      </c>
      <c r="W71" s="128">
        <f>ROUND(ROUND(V71,2)*(1+'General Inputs'!M$20)*(1-AB71)+'General Inputs'!M$27,2)</f>
        <v>176.9</v>
      </c>
      <c r="X71" s="128">
        <f>ROUND(ROUND(W71,2)*(1+'General Inputs'!N$20)*(1-AC71)+'General Inputs'!N$27,2)</f>
        <v>191.66</v>
      </c>
      <c r="Y71" s="129"/>
      <c r="Z71" s="149">
        <f>IF($T71="",0,'General Inputs'!K$22)</f>
        <v>-3.3825680531583335E-3</v>
      </c>
      <c r="AA71" s="149">
        <f>IF($T71="",0,'General Inputs'!L$22)</f>
        <v>-4.1216743474995965E-3</v>
      </c>
      <c r="AB71" s="149">
        <f>IF($T71="",0,'General Inputs'!M$22)</f>
        <v>-4.2581367240325718E-3</v>
      </c>
      <c r="AC71" s="149">
        <f>IF($T71="",0,'General Inputs'!N$22)</f>
        <v>-4.7333201474277142E-3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/>
      <c r="D72" s="124"/>
      <c r="E72" s="54" t="s">
        <v>33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72" t="s">
        <v>325</v>
      </c>
      <c r="D73" s="124"/>
      <c r="E73" s="54" t="s">
        <v>33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>COMPLIANT</v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326</v>
      </c>
      <c r="D74" s="124"/>
      <c r="E74" s="54" t="s">
        <v>33</v>
      </c>
      <c r="F74" s="54"/>
      <c r="G74" s="61"/>
      <c r="H74" s="62">
        <f t="shared" si="10"/>
        <v>365.82</v>
      </c>
      <c r="I74" s="125"/>
      <c r="J74" s="62">
        <f t="shared" si="11"/>
        <v>365.82</v>
      </c>
      <c r="K74" s="125"/>
      <c r="L74" s="125" t="str">
        <f t="shared" si="12"/>
        <v>COMPLIANT</v>
      </c>
      <c r="M74" s="37"/>
      <c r="N74" s="126">
        <f t="shared" si="13"/>
        <v>313.89999999999998</v>
      </c>
      <c r="O74" s="126">
        <f t="shared" si="14"/>
        <v>320.76</v>
      </c>
      <c r="P74" s="126">
        <f t="shared" si="15"/>
        <v>324.85000000000002</v>
      </c>
      <c r="Q74" s="126">
        <f t="shared" si="16"/>
        <v>337.65</v>
      </c>
      <c r="R74" s="126">
        <f t="shared" si="17"/>
        <v>365.82</v>
      </c>
      <c r="S74" s="37"/>
      <c r="T74" s="127">
        <v>313.89999999999998</v>
      </c>
      <c r="U74" s="128">
        <f>ROUND(ROUND(T74,2)*(1+'General Inputs'!K$20)*(1-Z74)+'General Inputs'!K$27,2)</f>
        <v>320.76</v>
      </c>
      <c r="V74" s="128">
        <f>ROUND(ROUND(U74,2)*(1+'General Inputs'!L$20)*(1-AA74)+'General Inputs'!L$27,2)</f>
        <v>324.85000000000002</v>
      </c>
      <c r="W74" s="128">
        <f>ROUND(ROUND(V74,2)*(1+'General Inputs'!M$20)*(1-AB74)+'General Inputs'!M$27,2)</f>
        <v>337.65</v>
      </c>
      <c r="X74" s="128">
        <f>ROUND(ROUND(W74,2)*(1+'General Inputs'!N$20)*(1-AC74)+'General Inputs'!N$27,2)</f>
        <v>365.82</v>
      </c>
      <c r="Y74" s="129"/>
      <c r="Z74" s="149">
        <f>IF($T74="",0,'General Inputs'!K$22)</f>
        <v>-3.3825680531583335E-3</v>
      </c>
      <c r="AA74" s="149">
        <f>IF($T74="",0,'General Inputs'!L$22)</f>
        <v>-4.1216743474995965E-3</v>
      </c>
      <c r="AB74" s="149">
        <f>IF($T74="",0,'General Inputs'!M$22)</f>
        <v>-4.2581367240325718E-3</v>
      </c>
      <c r="AC74" s="149">
        <f>IF($T74="",0,'General Inputs'!N$22)</f>
        <v>-4.7333201474277142E-3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327</v>
      </c>
      <c r="D75" s="124"/>
      <c r="E75" s="54" t="s">
        <v>33</v>
      </c>
      <c r="F75" s="54"/>
      <c r="G75" s="61"/>
      <c r="H75" s="62">
        <f t="shared" si="10"/>
        <v>480.86</v>
      </c>
      <c r="I75" s="125"/>
      <c r="J75" s="62">
        <f t="shared" si="11"/>
        <v>480.86</v>
      </c>
      <c r="K75" s="125"/>
      <c r="L75" s="125" t="str">
        <f t="shared" si="12"/>
        <v>COMPLIANT</v>
      </c>
      <c r="M75" s="37"/>
      <c r="N75" s="126">
        <f t="shared" si="13"/>
        <v>412.61</v>
      </c>
      <c r="O75" s="126">
        <f t="shared" si="14"/>
        <v>421.63</v>
      </c>
      <c r="P75" s="126">
        <f t="shared" si="15"/>
        <v>427.01</v>
      </c>
      <c r="Q75" s="126">
        <f t="shared" si="16"/>
        <v>443.83</v>
      </c>
      <c r="R75" s="126">
        <f t="shared" si="17"/>
        <v>480.86</v>
      </c>
      <c r="S75" s="37"/>
      <c r="T75" s="127">
        <v>412.61</v>
      </c>
      <c r="U75" s="128">
        <f>ROUND(ROUND(T75,2)*(1+'General Inputs'!K$20)*(1-Z75)+'General Inputs'!K$27,2)</f>
        <v>421.63</v>
      </c>
      <c r="V75" s="128">
        <f>ROUND(ROUND(U75,2)*(1+'General Inputs'!L$20)*(1-AA75)+'General Inputs'!L$27,2)</f>
        <v>427.01</v>
      </c>
      <c r="W75" s="128">
        <f>ROUND(ROUND(V75,2)*(1+'General Inputs'!M$20)*(1-AB75)+'General Inputs'!M$27,2)</f>
        <v>443.83</v>
      </c>
      <c r="X75" s="128">
        <f>ROUND(ROUND(W75,2)*(1+'General Inputs'!N$20)*(1-AC75)+'General Inputs'!N$27,2)</f>
        <v>480.86</v>
      </c>
      <c r="Y75" s="129"/>
      <c r="Z75" s="149">
        <f>IF($T75="",0,'General Inputs'!K$22)</f>
        <v>-3.3825680531583335E-3</v>
      </c>
      <c r="AA75" s="149">
        <f>IF($T75="",0,'General Inputs'!L$22)</f>
        <v>-4.1216743474995965E-3</v>
      </c>
      <c r="AB75" s="149">
        <f>IF($T75="",0,'General Inputs'!M$22)</f>
        <v>-4.2581367240325718E-3</v>
      </c>
      <c r="AC75" s="149">
        <f>IF($T75="",0,'General Inputs'!N$22)</f>
        <v>-4.7333201474277142E-3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328</v>
      </c>
      <c r="D76" s="124"/>
      <c r="E76" s="54" t="s">
        <v>33</v>
      </c>
      <c r="F76" s="54"/>
      <c r="G76" s="61"/>
      <c r="H76" s="62">
        <f t="shared" si="10"/>
        <v>222.01</v>
      </c>
      <c r="I76" s="125"/>
      <c r="J76" s="62">
        <f t="shared" si="11"/>
        <v>222.01</v>
      </c>
      <c r="K76" s="125"/>
      <c r="L76" s="125" t="str">
        <f t="shared" si="12"/>
        <v>COMPLIANT</v>
      </c>
      <c r="M76" s="37"/>
      <c r="N76" s="126">
        <f t="shared" si="13"/>
        <v>190.51</v>
      </c>
      <c r="O76" s="126">
        <f t="shared" si="14"/>
        <v>194.67</v>
      </c>
      <c r="P76" s="126">
        <f t="shared" si="15"/>
        <v>197.15</v>
      </c>
      <c r="Q76" s="126">
        <f t="shared" si="16"/>
        <v>204.92</v>
      </c>
      <c r="R76" s="126">
        <f t="shared" si="17"/>
        <v>222.01</v>
      </c>
      <c r="S76" s="37"/>
      <c r="T76" s="127">
        <v>190.51</v>
      </c>
      <c r="U76" s="128">
        <f>ROUND(ROUND(T76,2)*(1+'General Inputs'!K$20)*(1-Z76)+'General Inputs'!K$27,2)</f>
        <v>194.67</v>
      </c>
      <c r="V76" s="128">
        <f>ROUND(ROUND(U76,2)*(1+'General Inputs'!L$20)*(1-AA76)+'General Inputs'!L$27,2)</f>
        <v>197.15</v>
      </c>
      <c r="W76" s="128">
        <f>ROUND(ROUND(V76,2)*(1+'General Inputs'!M$20)*(1-AB76)+'General Inputs'!M$27,2)</f>
        <v>204.92</v>
      </c>
      <c r="X76" s="128">
        <f>ROUND(ROUND(W76,2)*(1+'General Inputs'!N$20)*(1-AC76)+'General Inputs'!N$27,2)</f>
        <v>222.01</v>
      </c>
      <c r="Y76" s="129"/>
      <c r="Z76" s="149">
        <f>IF($T76="",0,'General Inputs'!K$22)</f>
        <v>-3.3825680531583335E-3</v>
      </c>
      <c r="AA76" s="149">
        <f>IF($T76="",0,'General Inputs'!L$22)</f>
        <v>-4.1216743474995965E-3</v>
      </c>
      <c r="AB76" s="149">
        <f>IF($T76="",0,'General Inputs'!M$22)</f>
        <v>-4.2581367240325718E-3</v>
      </c>
      <c r="AC76" s="149">
        <f>IF($T76="",0,'General Inputs'!N$22)</f>
        <v>-4.7333201474277142E-3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329</v>
      </c>
      <c r="D77" s="124"/>
      <c r="E77" s="54" t="s">
        <v>33</v>
      </c>
      <c r="F77" s="54"/>
      <c r="G77" s="61"/>
      <c r="H77" s="62">
        <f t="shared" si="10"/>
        <v>423.34</v>
      </c>
      <c r="I77" s="125"/>
      <c r="J77" s="62">
        <f t="shared" si="11"/>
        <v>423.34</v>
      </c>
      <c r="K77" s="125"/>
      <c r="L77" s="125" t="str">
        <f t="shared" si="12"/>
        <v>COMPLIANT</v>
      </c>
      <c r="M77" s="37"/>
      <c r="N77" s="126">
        <f t="shared" si="13"/>
        <v>363.25</v>
      </c>
      <c r="O77" s="126">
        <f t="shared" si="14"/>
        <v>371.19</v>
      </c>
      <c r="P77" s="126">
        <f t="shared" si="15"/>
        <v>375.93</v>
      </c>
      <c r="Q77" s="126">
        <f t="shared" si="16"/>
        <v>390.74</v>
      </c>
      <c r="R77" s="126">
        <f t="shared" si="17"/>
        <v>423.34</v>
      </c>
      <c r="S77" s="37"/>
      <c r="T77" s="127">
        <v>363.25</v>
      </c>
      <c r="U77" s="128">
        <f>ROUND(ROUND(T77,2)*(1+'General Inputs'!K$20)*(1-Z77)+'General Inputs'!K$27,2)</f>
        <v>371.19</v>
      </c>
      <c r="V77" s="128">
        <f>ROUND(ROUND(U77,2)*(1+'General Inputs'!L$20)*(1-AA77)+'General Inputs'!L$27,2)</f>
        <v>375.93</v>
      </c>
      <c r="W77" s="128">
        <f>ROUND(ROUND(V77,2)*(1+'General Inputs'!M$20)*(1-AB77)+'General Inputs'!M$27,2)</f>
        <v>390.74</v>
      </c>
      <c r="X77" s="128">
        <f>ROUND(ROUND(W77,2)*(1+'General Inputs'!N$20)*(1-AC77)+'General Inputs'!N$27,2)</f>
        <v>423.34</v>
      </c>
      <c r="Y77" s="129"/>
      <c r="Z77" s="149">
        <f>IF($T77="",0,'General Inputs'!K$22)</f>
        <v>-3.3825680531583335E-3</v>
      </c>
      <c r="AA77" s="149">
        <f>IF($T77="",0,'General Inputs'!L$22)</f>
        <v>-4.1216743474995965E-3</v>
      </c>
      <c r="AB77" s="149">
        <f>IF($T77="",0,'General Inputs'!M$22)</f>
        <v>-4.2581367240325718E-3</v>
      </c>
      <c r="AC77" s="149">
        <f>IF($T77="",0,'General Inputs'!N$22)</f>
        <v>-4.7333201474277142E-3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330</v>
      </c>
      <c r="D78" s="124"/>
      <c r="E78" s="54" t="s">
        <v>33</v>
      </c>
      <c r="F78" s="54"/>
      <c r="G78" s="61"/>
      <c r="H78" s="62">
        <f t="shared" si="10"/>
        <v>279.54000000000002</v>
      </c>
      <c r="I78" s="125"/>
      <c r="J78" s="62">
        <f t="shared" si="11"/>
        <v>279.54000000000002</v>
      </c>
      <c r="K78" s="125"/>
      <c r="L78" s="125" t="str">
        <f t="shared" si="12"/>
        <v>COMPLIANT</v>
      </c>
      <c r="M78" s="37"/>
      <c r="N78" s="126">
        <f t="shared" si="13"/>
        <v>239.87</v>
      </c>
      <c r="O78" s="126">
        <f t="shared" si="14"/>
        <v>245.11</v>
      </c>
      <c r="P78" s="126">
        <f t="shared" si="15"/>
        <v>248.24</v>
      </c>
      <c r="Q78" s="126">
        <f t="shared" si="16"/>
        <v>258.02</v>
      </c>
      <c r="R78" s="126">
        <f t="shared" si="17"/>
        <v>279.54000000000002</v>
      </c>
      <c r="S78" s="37"/>
      <c r="T78" s="127">
        <v>239.87</v>
      </c>
      <c r="U78" s="128">
        <f>ROUND(ROUND(T78,2)*(1+'General Inputs'!K$20)*(1-Z78)+'General Inputs'!K$27,2)</f>
        <v>245.11</v>
      </c>
      <c r="V78" s="128">
        <f>ROUND(ROUND(U78,2)*(1+'General Inputs'!L$20)*(1-AA78)+'General Inputs'!L$27,2)</f>
        <v>248.24</v>
      </c>
      <c r="W78" s="128">
        <f>ROUND(ROUND(V78,2)*(1+'General Inputs'!M$20)*(1-AB78)+'General Inputs'!M$27,2)</f>
        <v>258.02</v>
      </c>
      <c r="X78" s="128">
        <f>ROUND(ROUND(W78,2)*(1+'General Inputs'!N$20)*(1-AC78)+'General Inputs'!N$27,2)</f>
        <v>279.54000000000002</v>
      </c>
      <c r="Y78" s="129"/>
      <c r="Z78" s="149">
        <f>IF($T78="",0,'General Inputs'!K$22)</f>
        <v>-3.3825680531583335E-3</v>
      </c>
      <c r="AA78" s="149">
        <f>IF($T78="",0,'General Inputs'!L$22)</f>
        <v>-4.1216743474995965E-3</v>
      </c>
      <c r="AB78" s="149">
        <f>IF($T78="",0,'General Inputs'!M$22)</f>
        <v>-4.2581367240325718E-3</v>
      </c>
      <c r="AC78" s="149">
        <f>IF($T78="",0,'General Inputs'!N$22)</f>
        <v>-4.7333201474277142E-3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 t="s">
        <v>331</v>
      </c>
      <c r="D79" s="124"/>
      <c r="E79" s="54" t="s">
        <v>33</v>
      </c>
      <c r="F79" s="54"/>
      <c r="G79" s="61"/>
      <c r="H79" s="62">
        <f t="shared" si="10"/>
        <v>538.36</v>
      </c>
      <c r="I79" s="125"/>
      <c r="J79" s="62">
        <f t="shared" si="11"/>
        <v>538.36</v>
      </c>
      <c r="K79" s="125"/>
      <c r="L79" s="125" t="str">
        <f t="shared" si="12"/>
        <v>COMPLIANT</v>
      </c>
      <c r="M79" s="37"/>
      <c r="N79" s="126">
        <f t="shared" si="13"/>
        <v>461.97</v>
      </c>
      <c r="O79" s="126">
        <f t="shared" si="14"/>
        <v>472.06</v>
      </c>
      <c r="P79" s="126">
        <f t="shared" si="15"/>
        <v>478.08</v>
      </c>
      <c r="Q79" s="126">
        <f t="shared" si="16"/>
        <v>496.91</v>
      </c>
      <c r="R79" s="126">
        <f t="shared" si="17"/>
        <v>538.36</v>
      </c>
      <c r="S79" s="37"/>
      <c r="T79" s="127">
        <v>461.97</v>
      </c>
      <c r="U79" s="128">
        <f>ROUND(ROUND(T79,2)*(1+'General Inputs'!K$20)*(1-Z79)+'General Inputs'!K$27,2)</f>
        <v>472.06</v>
      </c>
      <c r="V79" s="128">
        <f>ROUND(ROUND(U79,2)*(1+'General Inputs'!L$20)*(1-AA79)+'General Inputs'!L$27,2)</f>
        <v>478.08</v>
      </c>
      <c r="W79" s="128">
        <f>ROUND(ROUND(V79,2)*(1+'General Inputs'!M$20)*(1-AB79)+'General Inputs'!M$27,2)</f>
        <v>496.91</v>
      </c>
      <c r="X79" s="128">
        <f>ROUND(ROUND(W79,2)*(1+'General Inputs'!N$20)*(1-AC79)+'General Inputs'!N$27,2)</f>
        <v>538.36</v>
      </c>
      <c r="Y79" s="129"/>
      <c r="Z79" s="149">
        <f>IF($T79="",0,'General Inputs'!K$22)</f>
        <v>-3.3825680531583335E-3</v>
      </c>
      <c r="AA79" s="149">
        <f>IF($T79="",0,'General Inputs'!L$22)</f>
        <v>-4.1216743474995965E-3</v>
      </c>
      <c r="AB79" s="149">
        <f>IF($T79="",0,'General Inputs'!M$22)</f>
        <v>-4.2581367240325718E-3</v>
      </c>
      <c r="AC79" s="149">
        <f>IF($T79="",0,'General Inputs'!N$22)</f>
        <v>-4.7333201474277142E-3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 t="s">
        <v>332</v>
      </c>
      <c r="D80" s="124"/>
      <c r="E80" s="54" t="s">
        <v>33</v>
      </c>
      <c r="F80" s="54"/>
      <c r="G80" s="61"/>
      <c r="H80" s="62">
        <f t="shared" si="10"/>
        <v>1009.2</v>
      </c>
      <c r="I80" s="125"/>
      <c r="J80" s="62">
        <f t="shared" si="11"/>
        <v>1009.2</v>
      </c>
      <c r="K80" s="125"/>
      <c r="L80" s="125" t="str">
        <f t="shared" si="12"/>
        <v>COMPLIANT</v>
      </c>
      <c r="M80" s="37"/>
      <c r="N80" s="126">
        <f t="shared" si="13"/>
        <v>865.98</v>
      </c>
      <c r="O80" s="126">
        <f t="shared" si="14"/>
        <v>884.9</v>
      </c>
      <c r="P80" s="126">
        <f t="shared" si="15"/>
        <v>896.19</v>
      </c>
      <c r="Q80" s="126">
        <f t="shared" si="16"/>
        <v>931.49</v>
      </c>
      <c r="R80" s="126">
        <f t="shared" si="17"/>
        <v>1009.2</v>
      </c>
      <c r="S80" s="37"/>
      <c r="T80" s="127">
        <v>865.98</v>
      </c>
      <c r="U80" s="128">
        <f>ROUND(ROUND(T80,2)*(1+'General Inputs'!K$20)*(1-Z80)+'General Inputs'!K$27,2)</f>
        <v>884.9</v>
      </c>
      <c r="V80" s="128">
        <f>ROUND(ROUND(U80,2)*(1+'General Inputs'!L$20)*(1-AA80)+'General Inputs'!L$27,2)</f>
        <v>896.19</v>
      </c>
      <c r="W80" s="128">
        <f>ROUND(ROUND(V80,2)*(1+'General Inputs'!M$20)*(1-AB80)+'General Inputs'!M$27,2)</f>
        <v>931.49</v>
      </c>
      <c r="X80" s="128">
        <f>ROUND(ROUND(W80,2)*(1+'General Inputs'!N$20)*(1-AC80)+'General Inputs'!N$27,2)</f>
        <v>1009.2</v>
      </c>
      <c r="Y80" s="129"/>
      <c r="Z80" s="149">
        <f>IF($T80="",0,'General Inputs'!K$22)</f>
        <v>-3.3825680531583335E-3</v>
      </c>
      <c r="AA80" s="149">
        <f>IF($T80="",0,'General Inputs'!L$22)</f>
        <v>-4.1216743474995965E-3</v>
      </c>
      <c r="AB80" s="149">
        <f>IF($T80="",0,'General Inputs'!M$22)</f>
        <v>-4.2581367240325718E-3</v>
      </c>
      <c r="AC80" s="149">
        <f>IF($T80="",0,'General Inputs'!N$22)</f>
        <v>-4.7333201474277142E-3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 t="s">
        <v>333</v>
      </c>
      <c r="D81" s="124"/>
      <c r="E81" s="54" t="s">
        <v>33</v>
      </c>
      <c r="F81" s="54"/>
      <c r="G81" s="61"/>
      <c r="H81" s="62">
        <f t="shared" si="10"/>
        <v>731.98</v>
      </c>
      <c r="I81" s="125"/>
      <c r="J81" s="62">
        <f t="shared" si="11"/>
        <v>731.98</v>
      </c>
      <c r="K81" s="125"/>
      <c r="L81" s="125" t="str">
        <f t="shared" si="12"/>
        <v>COMPLIANT</v>
      </c>
      <c r="M81" s="37"/>
      <c r="N81" s="126">
        <f t="shared" si="13"/>
        <v>628.11</v>
      </c>
      <c r="O81" s="126">
        <f t="shared" si="14"/>
        <v>641.83000000000004</v>
      </c>
      <c r="P81" s="126">
        <f t="shared" si="15"/>
        <v>650.02</v>
      </c>
      <c r="Q81" s="126">
        <f t="shared" si="16"/>
        <v>675.62</v>
      </c>
      <c r="R81" s="126">
        <f t="shared" si="17"/>
        <v>731.98</v>
      </c>
      <c r="S81" s="37"/>
      <c r="T81" s="127">
        <v>628.11</v>
      </c>
      <c r="U81" s="128">
        <f>ROUND(ROUND(T81,2)*(1+'General Inputs'!K$20)*(1-Z81)+'General Inputs'!K$27,2)</f>
        <v>641.83000000000004</v>
      </c>
      <c r="V81" s="128">
        <f>ROUND(ROUND(U81,2)*(1+'General Inputs'!L$20)*(1-AA81)+'General Inputs'!L$27,2)</f>
        <v>650.02</v>
      </c>
      <c r="W81" s="128">
        <f>ROUND(ROUND(V81,2)*(1+'General Inputs'!M$20)*(1-AB81)+'General Inputs'!M$27,2)</f>
        <v>675.62</v>
      </c>
      <c r="X81" s="128">
        <f>ROUND(ROUND(W81,2)*(1+'General Inputs'!N$20)*(1-AC81)+'General Inputs'!N$27,2)</f>
        <v>731.98</v>
      </c>
      <c r="Y81" s="129"/>
      <c r="Z81" s="149">
        <f>IF($T81="",0,'General Inputs'!K$22)</f>
        <v>-3.3825680531583335E-3</v>
      </c>
      <c r="AA81" s="149">
        <f>IF($T81="",0,'General Inputs'!L$22)</f>
        <v>-4.1216743474995965E-3</v>
      </c>
      <c r="AB81" s="149">
        <f>IF($T81="",0,'General Inputs'!M$22)</f>
        <v>-4.2581367240325718E-3</v>
      </c>
      <c r="AC81" s="149">
        <f>IF($T81="",0,'General Inputs'!N$22)</f>
        <v>-4.7333201474277142E-3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 t="s">
        <v>334</v>
      </c>
      <c r="D82" s="124"/>
      <c r="E82" s="54" t="s">
        <v>33</v>
      </c>
      <c r="F82" s="54"/>
      <c r="G82" s="61"/>
      <c r="H82" s="62">
        <f t="shared" si="10"/>
        <v>453.56</v>
      </c>
      <c r="I82" s="125"/>
      <c r="J82" s="62">
        <f t="shared" si="11"/>
        <v>453.56</v>
      </c>
      <c r="K82" s="125"/>
      <c r="L82" s="125" t="str">
        <f t="shared" si="12"/>
        <v>COMPLIANT</v>
      </c>
      <c r="M82" s="37"/>
      <c r="N82" s="126">
        <f t="shared" si="13"/>
        <v>389.19</v>
      </c>
      <c r="O82" s="126">
        <f t="shared" si="14"/>
        <v>397.69</v>
      </c>
      <c r="P82" s="126">
        <f t="shared" si="15"/>
        <v>402.77</v>
      </c>
      <c r="Q82" s="126">
        <f t="shared" si="16"/>
        <v>418.64</v>
      </c>
      <c r="R82" s="126">
        <f t="shared" si="17"/>
        <v>453.56</v>
      </c>
      <c r="S82" s="37"/>
      <c r="T82" s="127">
        <v>389.19</v>
      </c>
      <c r="U82" s="128">
        <f>ROUND(ROUND(T82,2)*(1+'General Inputs'!K$20)*(1-Z82)+'General Inputs'!K$27,2)</f>
        <v>397.69</v>
      </c>
      <c r="V82" s="128">
        <f>ROUND(ROUND(U82,2)*(1+'General Inputs'!L$20)*(1-AA82)+'General Inputs'!L$27,2)</f>
        <v>402.77</v>
      </c>
      <c r="W82" s="128">
        <f>ROUND(ROUND(V82,2)*(1+'General Inputs'!M$20)*(1-AB82)+'General Inputs'!M$27,2)</f>
        <v>418.64</v>
      </c>
      <c r="X82" s="128">
        <f>ROUND(ROUND(W82,2)*(1+'General Inputs'!N$20)*(1-AC82)+'General Inputs'!N$27,2)</f>
        <v>453.56</v>
      </c>
      <c r="Y82" s="129"/>
      <c r="Z82" s="149">
        <f>IF($T82="",0,'General Inputs'!K$22)</f>
        <v>-3.3825680531583335E-3</v>
      </c>
      <c r="AA82" s="149">
        <f>IF($T82="",0,'General Inputs'!L$22)</f>
        <v>-4.1216743474995965E-3</v>
      </c>
      <c r="AB82" s="149">
        <f>IF($T82="",0,'General Inputs'!M$22)</f>
        <v>-4.2581367240325718E-3</v>
      </c>
      <c r="AC82" s="149">
        <f>IF($T82="",0,'General Inputs'!N$22)</f>
        <v>-4.7333201474277142E-3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 t="s">
        <v>335</v>
      </c>
      <c r="D83" s="124"/>
      <c r="E83" s="54" t="s">
        <v>33</v>
      </c>
      <c r="F83" s="54"/>
      <c r="G83" s="61"/>
      <c r="H83" s="62">
        <f t="shared" si="10"/>
        <v>568.59</v>
      </c>
      <c r="I83" s="125"/>
      <c r="J83" s="62">
        <f t="shared" si="11"/>
        <v>568.59</v>
      </c>
      <c r="K83" s="125"/>
      <c r="L83" s="125" t="str">
        <f t="shared" si="12"/>
        <v>COMPLIANT</v>
      </c>
      <c r="M83" s="37"/>
      <c r="N83" s="126">
        <f t="shared" si="13"/>
        <v>487.9</v>
      </c>
      <c r="O83" s="126">
        <f t="shared" si="14"/>
        <v>498.56</v>
      </c>
      <c r="P83" s="126">
        <f t="shared" si="15"/>
        <v>504.92</v>
      </c>
      <c r="Q83" s="126">
        <f t="shared" si="16"/>
        <v>524.80999999999995</v>
      </c>
      <c r="R83" s="126">
        <f t="shared" si="17"/>
        <v>568.59</v>
      </c>
      <c r="S83" s="37"/>
      <c r="T83" s="127">
        <v>487.9</v>
      </c>
      <c r="U83" s="128">
        <f>ROUND(ROUND(T83,2)*(1+'General Inputs'!K$20)*(1-Z83)+'General Inputs'!K$27,2)</f>
        <v>498.56</v>
      </c>
      <c r="V83" s="128">
        <f>ROUND(ROUND(U83,2)*(1+'General Inputs'!L$20)*(1-AA83)+'General Inputs'!L$27,2)</f>
        <v>504.92</v>
      </c>
      <c r="W83" s="128">
        <f>ROUND(ROUND(V83,2)*(1+'General Inputs'!M$20)*(1-AB83)+'General Inputs'!M$27,2)</f>
        <v>524.80999999999995</v>
      </c>
      <c r="X83" s="128">
        <f>ROUND(ROUND(W83,2)*(1+'General Inputs'!N$20)*(1-AC83)+'General Inputs'!N$27,2)</f>
        <v>568.59</v>
      </c>
      <c r="Y83" s="129"/>
      <c r="Z83" s="149">
        <f>IF($T83="",0,'General Inputs'!K$22)</f>
        <v>-3.3825680531583335E-3</v>
      </c>
      <c r="AA83" s="149">
        <f>IF($T83="",0,'General Inputs'!L$22)</f>
        <v>-4.1216743474995965E-3</v>
      </c>
      <c r="AB83" s="149">
        <f>IF($T83="",0,'General Inputs'!M$22)</f>
        <v>-4.2581367240325718E-3</v>
      </c>
      <c r="AC83" s="149">
        <f>IF($T83="",0,'General Inputs'!N$22)</f>
        <v>-4.7333201474277142E-3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 t="s">
        <v>336</v>
      </c>
      <c r="D84" s="124"/>
      <c r="E84" s="54" t="s">
        <v>33</v>
      </c>
      <c r="F84" s="54"/>
      <c r="G84" s="61"/>
      <c r="H84" s="62">
        <f t="shared" si="10"/>
        <v>577.26</v>
      </c>
      <c r="I84" s="125"/>
      <c r="J84" s="62">
        <f t="shared" si="11"/>
        <v>577.26</v>
      </c>
      <c r="K84" s="125"/>
      <c r="L84" s="125" t="str">
        <f t="shared" si="12"/>
        <v>COMPLIANT</v>
      </c>
      <c r="M84" s="37"/>
      <c r="N84" s="126">
        <f t="shared" si="13"/>
        <v>495.34</v>
      </c>
      <c r="O84" s="126">
        <f t="shared" si="14"/>
        <v>506.16</v>
      </c>
      <c r="P84" s="126">
        <f t="shared" si="15"/>
        <v>512.62</v>
      </c>
      <c r="Q84" s="126">
        <f t="shared" si="16"/>
        <v>532.80999999999995</v>
      </c>
      <c r="R84" s="126">
        <f t="shared" si="17"/>
        <v>577.26</v>
      </c>
      <c r="S84" s="37"/>
      <c r="T84" s="127">
        <v>495.34</v>
      </c>
      <c r="U84" s="128">
        <f>ROUND(ROUND(T84,2)*(1+'General Inputs'!K$20)*(1-Z84)+'General Inputs'!K$27,2)</f>
        <v>506.16</v>
      </c>
      <c r="V84" s="128">
        <f>ROUND(ROUND(U84,2)*(1+'General Inputs'!L$20)*(1-AA84)+'General Inputs'!L$27,2)</f>
        <v>512.62</v>
      </c>
      <c r="W84" s="128">
        <f>ROUND(ROUND(V84,2)*(1+'General Inputs'!M$20)*(1-AB84)+'General Inputs'!M$27,2)</f>
        <v>532.80999999999995</v>
      </c>
      <c r="X84" s="128">
        <f>ROUND(ROUND(W84,2)*(1+'General Inputs'!N$20)*(1-AC84)+'General Inputs'!N$27,2)</f>
        <v>577.26</v>
      </c>
      <c r="Y84" s="129"/>
      <c r="Z84" s="149">
        <f>IF($T84="",0,'General Inputs'!K$22)</f>
        <v>-3.3825680531583335E-3</v>
      </c>
      <c r="AA84" s="149">
        <f>IF($T84="",0,'General Inputs'!L$22)</f>
        <v>-4.1216743474995965E-3</v>
      </c>
      <c r="AB84" s="149">
        <f>IF($T84="",0,'General Inputs'!M$22)</f>
        <v>-4.2581367240325718E-3</v>
      </c>
      <c r="AC84" s="149">
        <f>IF($T84="",0,'General Inputs'!N$22)</f>
        <v>-4.7333201474277142E-3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 t="s">
        <v>337</v>
      </c>
      <c r="D85" s="124"/>
      <c r="E85" s="54" t="s">
        <v>33</v>
      </c>
      <c r="F85" s="54"/>
      <c r="G85" s="61"/>
      <c r="H85" s="62">
        <f t="shared" si="10"/>
        <v>712.6</v>
      </c>
      <c r="I85" s="125"/>
      <c r="J85" s="62">
        <f t="shared" si="11"/>
        <v>712.6</v>
      </c>
      <c r="K85" s="125"/>
      <c r="L85" s="125" t="str">
        <f t="shared" si="12"/>
        <v>COMPLIANT</v>
      </c>
      <c r="M85" s="37"/>
      <c r="N85" s="126">
        <f t="shared" si="13"/>
        <v>611.47</v>
      </c>
      <c r="O85" s="126">
        <f t="shared" si="14"/>
        <v>624.83000000000004</v>
      </c>
      <c r="P85" s="126">
        <f t="shared" si="15"/>
        <v>632.79999999999995</v>
      </c>
      <c r="Q85" s="126">
        <f t="shared" si="16"/>
        <v>657.73</v>
      </c>
      <c r="R85" s="126">
        <f t="shared" si="17"/>
        <v>712.6</v>
      </c>
      <c r="S85" s="37"/>
      <c r="T85" s="127">
        <v>611.47</v>
      </c>
      <c r="U85" s="128">
        <f>ROUND(ROUND(T85,2)*(1+'General Inputs'!K$20)*(1-Z85)+'General Inputs'!K$27,2)</f>
        <v>624.83000000000004</v>
      </c>
      <c r="V85" s="128">
        <f>ROUND(ROUND(U85,2)*(1+'General Inputs'!L$20)*(1-AA85)+'General Inputs'!L$27,2)</f>
        <v>632.79999999999995</v>
      </c>
      <c r="W85" s="128">
        <f>ROUND(ROUND(V85,2)*(1+'General Inputs'!M$20)*(1-AB85)+'General Inputs'!M$27,2)</f>
        <v>657.73</v>
      </c>
      <c r="X85" s="128">
        <f>ROUND(ROUND(W85,2)*(1+'General Inputs'!N$20)*(1-AC85)+'General Inputs'!N$27,2)</f>
        <v>712.6</v>
      </c>
      <c r="Y85" s="129"/>
      <c r="Z85" s="149">
        <f>IF($T85="",0,'General Inputs'!K$22)</f>
        <v>-3.3825680531583335E-3</v>
      </c>
      <c r="AA85" s="149">
        <f>IF($T85="",0,'General Inputs'!L$22)</f>
        <v>-4.1216743474995965E-3</v>
      </c>
      <c r="AB85" s="149">
        <f>IF($T85="",0,'General Inputs'!M$22)</f>
        <v>-4.2581367240325718E-3</v>
      </c>
      <c r="AC85" s="149">
        <f>IF($T85="",0,'General Inputs'!N$22)</f>
        <v>-4.7333201474277142E-3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 t="s">
        <v>338</v>
      </c>
      <c r="D86" s="124"/>
      <c r="E86" s="54" t="s">
        <v>33</v>
      </c>
      <c r="F86" s="54"/>
      <c r="G86" s="61"/>
      <c r="H86" s="62">
        <f t="shared" si="10"/>
        <v>1324.61</v>
      </c>
      <c r="I86" s="125"/>
      <c r="J86" s="62">
        <f t="shared" si="11"/>
        <v>1324.61</v>
      </c>
      <c r="K86" s="125"/>
      <c r="L86" s="125" t="str">
        <f t="shared" si="12"/>
        <v>COMPLIANT</v>
      </c>
      <c r="M86" s="37"/>
      <c r="N86" s="126">
        <f t="shared" si="13"/>
        <v>1136.6300000000001</v>
      </c>
      <c r="O86" s="126">
        <f t="shared" si="14"/>
        <v>1161.47</v>
      </c>
      <c r="P86" s="126">
        <f t="shared" si="15"/>
        <v>1176.29</v>
      </c>
      <c r="Q86" s="126">
        <f t="shared" si="16"/>
        <v>1222.6199999999999</v>
      </c>
      <c r="R86" s="126">
        <f t="shared" si="17"/>
        <v>1324.61</v>
      </c>
      <c r="S86" s="37"/>
      <c r="T86" s="127">
        <v>1136.6300000000001</v>
      </c>
      <c r="U86" s="128">
        <f>ROUND(ROUND(T86,2)*(1+'General Inputs'!K$20)*(1-Z86)+'General Inputs'!K$27,2)</f>
        <v>1161.47</v>
      </c>
      <c r="V86" s="128">
        <f>ROUND(ROUND(U86,2)*(1+'General Inputs'!L$20)*(1-AA86)+'General Inputs'!L$27,2)</f>
        <v>1176.29</v>
      </c>
      <c r="W86" s="128">
        <f>ROUND(ROUND(V86,2)*(1+'General Inputs'!M$20)*(1-AB86)+'General Inputs'!M$27,2)</f>
        <v>1222.6199999999999</v>
      </c>
      <c r="X86" s="128">
        <f>ROUND(ROUND(W86,2)*(1+'General Inputs'!N$20)*(1-AC86)+'General Inputs'!N$27,2)</f>
        <v>1324.61</v>
      </c>
      <c r="Y86" s="129"/>
      <c r="Z86" s="149">
        <f>IF($T86="",0,'General Inputs'!K$22)</f>
        <v>-3.3825680531583335E-3</v>
      </c>
      <c r="AA86" s="149">
        <f>IF($T86="",0,'General Inputs'!L$22)</f>
        <v>-4.1216743474995965E-3</v>
      </c>
      <c r="AB86" s="149">
        <f>IF($T86="",0,'General Inputs'!M$22)</f>
        <v>-4.2581367240325718E-3</v>
      </c>
      <c r="AC86" s="149">
        <f>IF($T86="",0,'General Inputs'!N$22)</f>
        <v>-4.7333201474277142E-3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 t="s">
        <v>339</v>
      </c>
      <c r="D87" s="124"/>
      <c r="E87" s="54" t="s">
        <v>33</v>
      </c>
      <c r="F87" s="54"/>
      <c r="G87" s="61"/>
      <c r="H87" s="62">
        <f t="shared" si="10"/>
        <v>178.87</v>
      </c>
      <c r="I87" s="125"/>
      <c r="J87" s="62">
        <f t="shared" si="11"/>
        <v>178.87</v>
      </c>
      <c r="K87" s="125"/>
      <c r="L87" s="125" t="str">
        <f t="shared" si="12"/>
        <v>COMPLIANT</v>
      </c>
      <c r="M87" s="37"/>
      <c r="N87" s="126">
        <f t="shared" si="13"/>
        <v>153.49</v>
      </c>
      <c r="O87" s="126">
        <f t="shared" si="14"/>
        <v>156.84</v>
      </c>
      <c r="P87" s="126">
        <f t="shared" si="15"/>
        <v>158.84</v>
      </c>
      <c r="Q87" s="126">
        <f t="shared" si="16"/>
        <v>165.1</v>
      </c>
      <c r="R87" s="126">
        <f t="shared" si="17"/>
        <v>178.87</v>
      </c>
      <c r="S87" s="37"/>
      <c r="T87" s="127">
        <v>153.49</v>
      </c>
      <c r="U87" s="128">
        <f>ROUND(ROUND(T87,2)*(1+'General Inputs'!K$20)*(1-Z87)+'General Inputs'!K$27,2)</f>
        <v>156.84</v>
      </c>
      <c r="V87" s="128">
        <f>ROUND(ROUND(U87,2)*(1+'General Inputs'!L$20)*(1-AA87)+'General Inputs'!L$27,2)</f>
        <v>158.84</v>
      </c>
      <c r="W87" s="128">
        <f>ROUND(ROUND(V87,2)*(1+'General Inputs'!M$20)*(1-AB87)+'General Inputs'!M$27,2)</f>
        <v>165.1</v>
      </c>
      <c r="X87" s="128">
        <f>ROUND(ROUND(W87,2)*(1+'General Inputs'!N$20)*(1-AC87)+'General Inputs'!N$27,2)</f>
        <v>178.87</v>
      </c>
      <c r="Y87" s="129"/>
      <c r="Z87" s="149">
        <f>IF($T87="",0,'General Inputs'!K$22)</f>
        <v>-3.3825680531583335E-3</v>
      </c>
      <c r="AA87" s="149">
        <f>IF($T87="",0,'General Inputs'!L$22)</f>
        <v>-4.1216743474995965E-3</v>
      </c>
      <c r="AB87" s="149">
        <f>IF($T87="",0,'General Inputs'!M$22)</f>
        <v>-4.2581367240325718E-3</v>
      </c>
      <c r="AC87" s="149">
        <f>IF($T87="",0,'General Inputs'!N$22)</f>
        <v>-4.7333201474277142E-3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63" si="28">IF(C200="","",IF(H200&gt;J200,"NON-COMPLIANT","COMPLIANT"))</f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si="28"/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ref="L264:L323" si="36">IF(C264="","",IF(H264&gt;J264,"NON-COMPLIANT","COMPLIANT"))</f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E89:E323</xm:sqref>
        </x14:dataValidation>
        <x14:dataValidation type="list" allowBlank="1" showInputMessage="1" showErrorMessage="1" xr:uid="{00000000-0002-0000-0300-000004000000}">
          <x14:formula1>
            <xm:f>'Lookup Tables'!$G$29:$G$37</xm:f>
          </x14:formula1>
          <xm:sqref>F89:F323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R7" sqref="R7:R15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184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257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80" t="s">
        <v>202</v>
      </c>
      <c r="N4" s="180"/>
      <c r="O4" s="180"/>
      <c r="P4" s="180"/>
      <c r="Q4" s="180"/>
      <c r="R4" s="22"/>
      <c r="S4" s="180" t="s">
        <v>203</v>
      </c>
      <c r="T4" s="180"/>
      <c r="U4" s="180"/>
      <c r="V4" s="180"/>
      <c r="W4" s="180"/>
      <c r="X4" s="21"/>
      <c r="Y4" s="21"/>
      <c r="AA4" s="21"/>
      <c r="AB4" s="21"/>
      <c r="AC4" s="21"/>
    </row>
    <row r="5" spans="1:29" ht="12.75" x14ac:dyDescent="0.2">
      <c r="A5" s="24"/>
      <c r="B5" s="25" t="s">
        <v>125</v>
      </c>
      <c r="C5" s="24"/>
      <c r="D5" s="26" t="s">
        <v>183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2019–20</v>
      </c>
      <c r="N5" s="26" t="str">
        <f>'Ancillary Network Services'!O5</f>
        <v>2020–21</v>
      </c>
      <c r="O5" s="26" t="str">
        <f>'Ancillary Network Services'!P5</f>
        <v>2021–22</v>
      </c>
      <c r="P5" s="26" t="str">
        <f>'Ancillary Network Services'!Q5</f>
        <v>2022–23</v>
      </c>
      <c r="Q5" s="26" t="str">
        <f>'Ancillary Network Services'!R5</f>
        <v>2023–24</v>
      </c>
      <c r="R5" s="26"/>
      <c r="S5" s="26" t="str">
        <f>'Ancillary Network Services'!T5</f>
        <v>2019–20</v>
      </c>
      <c r="T5" s="26" t="str">
        <f>'Ancillary Network Services'!U5</f>
        <v>2020–21</v>
      </c>
      <c r="U5" s="26" t="str">
        <f>'Ancillary Network Services'!V5</f>
        <v>2021–22</v>
      </c>
      <c r="V5" s="26" t="str">
        <f>'Ancillary Network Services'!W5</f>
        <v>2022–23</v>
      </c>
      <c r="W5" s="26" t="str">
        <f>'Ancillary Network Services'!X5</f>
        <v>2023–24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340</v>
      </c>
      <c r="D7" s="124"/>
      <c r="E7" s="54" t="s">
        <v>33</v>
      </c>
      <c r="F7" s="61"/>
      <c r="G7" s="62">
        <f t="shared" ref="G7:G36" si="0">_xlfn.IFNA(INDEX($M7:$Q7,1,MATCH(forecastyear,$M$5:$Q$5,0)),0)</f>
        <v>131.49</v>
      </c>
      <c r="H7" s="125"/>
      <c r="I7" s="62">
        <f t="shared" ref="I7:I36" si="1">_xlfn.IFNA(INDEX($S7:$W7,1,MATCH(forecastyear,$S$5:$W$5,0)),0)</f>
        <v>131.49</v>
      </c>
      <c r="J7" s="125"/>
      <c r="K7" s="125" t="str">
        <f>IF(C7="","",IF(G7&gt;I7,"NON-COMPLIANT","COMPLIANT"))</f>
        <v>COMPLIANT</v>
      </c>
      <c r="L7" s="37"/>
      <c r="M7" s="126">
        <f>S7</f>
        <v>112.83</v>
      </c>
      <c r="N7" s="126">
        <f t="shared" ref="N7:Q7" si="2">T7</f>
        <v>115.3</v>
      </c>
      <c r="O7" s="126">
        <f t="shared" si="2"/>
        <v>116.77</v>
      </c>
      <c r="P7" s="126">
        <f t="shared" si="2"/>
        <v>121.37</v>
      </c>
      <c r="Q7" s="126">
        <f t="shared" si="2"/>
        <v>131.49</v>
      </c>
      <c r="R7" s="175"/>
      <c r="S7" s="127">
        <v>112.83</v>
      </c>
      <c r="T7" s="128">
        <f>ROUND(ROUND(S7,2)*(1+'General Inputs'!K$20)*(1-'General Inputs'!K$22)+'General Inputs'!K$27,2)</f>
        <v>115.3</v>
      </c>
      <c r="U7" s="128">
        <f>ROUND(T7*(1+'General Inputs'!L$20)*(1-'General Inputs'!L$22)+'General Inputs'!L$27,2)</f>
        <v>116.77</v>
      </c>
      <c r="V7" s="128">
        <f>ROUND(U7*(1+'General Inputs'!M$20)*(1-'General Inputs'!M$22)+'General Inputs'!M$27,2)</f>
        <v>121.37</v>
      </c>
      <c r="W7" s="128">
        <f>ROUND(V7*(1+'General Inputs'!N$20)*(1-'General Inputs'!N$22)+'General Inputs'!N$27,2)</f>
        <v>131.49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341</v>
      </c>
      <c r="D8" s="124"/>
      <c r="E8" s="54" t="s">
        <v>33</v>
      </c>
      <c r="F8" s="61"/>
      <c r="G8" s="62">
        <f t="shared" si="0"/>
        <v>157.71</v>
      </c>
      <c r="H8" s="125"/>
      <c r="I8" s="62">
        <f t="shared" si="1"/>
        <v>157.71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135.33000000000001</v>
      </c>
      <c r="N8" s="126">
        <f t="shared" ref="N8:N36" si="5">T8</f>
        <v>138.29</v>
      </c>
      <c r="O8" s="126">
        <f t="shared" ref="O8:O36" si="6">U8</f>
        <v>140.05000000000001</v>
      </c>
      <c r="P8" s="126">
        <f t="shared" ref="P8:P36" si="7">V8</f>
        <v>145.57</v>
      </c>
      <c r="Q8" s="126">
        <f t="shared" ref="Q8:Q36" si="8">W8</f>
        <v>157.71</v>
      </c>
      <c r="R8" s="175"/>
      <c r="S8" s="127">
        <v>135.33000000000001</v>
      </c>
      <c r="T8" s="128">
        <f>ROUND(ROUND(S8,2)*(1+'General Inputs'!K$20)*(1-'General Inputs'!K$22)+'General Inputs'!K$27,2)</f>
        <v>138.29</v>
      </c>
      <c r="U8" s="128">
        <f>ROUND(T8*(1+'General Inputs'!L$20)*(1-'General Inputs'!L$22)+'General Inputs'!L$27,2)</f>
        <v>140.05000000000001</v>
      </c>
      <c r="V8" s="128">
        <f>ROUND(U8*(1+'General Inputs'!M$20)*(1-'General Inputs'!M$22)+'General Inputs'!M$27,2)</f>
        <v>145.57</v>
      </c>
      <c r="W8" s="128">
        <f>ROUND(V8*(1+'General Inputs'!N$20)*(1-'General Inputs'!N$22)+'General Inputs'!N$27,2)</f>
        <v>157.71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342</v>
      </c>
      <c r="D9" s="124"/>
      <c r="E9" s="54" t="s">
        <v>33</v>
      </c>
      <c r="F9" s="61"/>
      <c r="G9" s="62">
        <f t="shared" si="0"/>
        <v>142.58000000000001</v>
      </c>
      <c r="H9" s="125"/>
      <c r="I9" s="62">
        <f t="shared" si="1"/>
        <v>142.58000000000001</v>
      </c>
      <c r="J9" s="125"/>
      <c r="K9" s="125" t="str">
        <f t="shared" si="3"/>
        <v>COMPLIANT</v>
      </c>
      <c r="L9" s="37"/>
      <c r="M9" s="126">
        <f t="shared" si="4"/>
        <v>122.34</v>
      </c>
      <c r="N9" s="126">
        <f t="shared" si="5"/>
        <v>125.01</v>
      </c>
      <c r="O9" s="126">
        <f t="shared" si="6"/>
        <v>126.61</v>
      </c>
      <c r="P9" s="126">
        <f t="shared" si="7"/>
        <v>131.6</v>
      </c>
      <c r="Q9" s="126">
        <f t="shared" si="8"/>
        <v>142.58000000000001</v>
      </c>
      <c r="R9" s="175"/>
      <c r="S9" s="127">
        <v>122.34</v>
      </c>
      <c r="T9" s="128">
        <f>ROUND(ROUND(S9,2)*(1+'General Inputs'!K$20)*(1-'General Inputs'!K$22)+'General Inputs'!K$27,2)</f>
        <v>125.01</v>
      </c>
      <c r="U9" s="128">
        <f>ROUND(T9*(1+'General Inputs'!L$20)*(1-'General Inputs'!L$22)+'General Inputs'!L$27,2)</f>
        <v>126.61</v>
      </c>
      <c r="V9" s="128">
        <f>ROUND(U9*(1+'General Inputs'!M$20)*(1-'General Inputs'!M$22)+'General Inputs'!M$27,2)</f>
        <v>131.6</v>
      </c>
      <c r="W9" s="128">
        <f>ROUND(V9*(1+'General Inputs'!N$20)*(1-'General Inputs'!N$22)+'General Inputs'!N$27,2)</f>
        <v>142.58000000000001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343</v>
      </c>
      <c r="D10" s="124"/>
      <c r="E10" s="54" t="s">
        <v>33</v>
      </c>
      <c r="F10" s="61"/>
      <c r="G10" s="62">
        <f t="shared" si="0"/>
        <v>140.9</v>
      </c>
      <c r="H10" s="125"/>
      <c r="I10" s="62">
        <f t="shared" si="1"/>
        <v>140.9</v>
      </c>
      <c r="J10" s="125"/>
      <c r="K10" s="125" t="str">
        <f t="shared" si="3"/>
        <v>COMPLIANT</v>
      </c>
      <c r="L10" s="37"/>
      <c r="M10" s="126">
        <f t="shared" si="4"/>
        <v>120.9</v>
      </c>
      <c r="N10" s="126">
        <f t="shared" si="5"/>
        <v>123.54</v>
      </c>
      <c r="O10" s="126">
        <f t="shared" si="6"/>
        <v>125.12</v>
      </c>
      <c r="P10" s="126">
        <f t="shared" si="7"/>
        <v>130.05000000000001</v>
      </c>
      <c r="Q10" s="126">
        <f t="shared" si="8"/>
        <v>140.9</v>
      </c>
      <c r="R10" s="175"/>
      <c r="S10" s="127">
        <v>120.9</v>
      </c>
      <c r="T10" s="128">
        <f>ROUND(ROUND(S10,2)*(1+'General Inputs'!K$20)*(1-'General Inputs'!K$22)+'General Inputs'!K$27,2)</f>
        <v>123.54</v>
      </c>
      <c r="U10" s="128">
        <f>ROUND(T10*(1+'General Inputs'!L$20)*(1-'General Inputs'!L$22)+'General Inputs'!L$27,2)</f>
        <v>125.12</v>
      </c>
      <c r="V10" s="128">
        <f>ROUND(U10*(1+'General Inputs'!M$20)*(1-'General Inputs'!M$22)+'General Inputs'!M$27,2)</f>
        <v>130.05000000000001</v>
      </c>
      <c r="W10" s="128">
        <f>ROUND(V10*(1+'General Inputs'!N$20)*(1-'General Inputs'!N$22)+'General Inputs'!N$27,2)</f>
        <v>140.9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344</v>
      </c>
      <c r="D11" s="124"/>
      <c r="E11" s="54" t="s">
        <v>33</v>
      </c>
      <c r="F11" s="61"/>
      <c r="G11" s="62">
        <f t="shared" si="0"/>
        <v>118.89</v>
      </c>
      <c r="H11" s="125"/>
      <c r="I11" s="62">
        <f t="shared" si="1"/>
        <v>118.89</v>
      </c>
      <c r="J11" s="125"/>
      <c r="K11" s="125" t="str">
        <f t="shared" si="3"/>
        <v>COMPLIANT</v>
      </c>
      <c r="L11" s="37"/>
      <c r="M11" s="126">
        <f t="shared" si="4"/>
        <v>102.02</v>
      </c>
      <c r="N11" s="126">
        <f t="shared" si="5"/>
        <v>104.25</v>
      </c>
      <c r="O11" s="126">
        <f t="shared" si="6"/>
        <v>105.58</v>
      </c>
      <c r="P11" s="126">
        <f t="shared" si="7"/>
        <v>109.74</v>
      </c>
      <c r="Q11" s="126">
        <f t="shared" si="8"/>
        <v>118.89</v>
      </c>
      <c r="R11" s="175"/>
      <c r="S11" s="127">
        <v>102.02</v>
      </c>
      <c r="T11" s="128">
        <f>ROUND(ROUND(S11,2)*(1+'General Inputs'!K$20)*(1-'General Inputs'!K$22)+'General Inputs'!K$27,2)</f>
        <v>104.25</v>
      </c>
      <c r="U11" s="128">
        <f>ROUND(T11*(1+'General Inputs'!L$20)*(1-'General Inputs'!L$22)+'General Inputs'!L$27,2)</f>
        <v>105.58</v>
      </c>
      <c r="V11" s="128">
        <f>ROUND(U11*(1+'General Inputs'!M$20)*(1-'General Inputs'!M$22)+'General Inputs'!M$27,2)</f>
        <v>109.74</v>
      </c>
      <c r="W11" s="128">
        <f>ROUND(V11*(1+'General Inputs'!N$20)*(1-'General Inputs'!N$22)+'General Inputs'!N$27,2)</f>
        <v>118.89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345</v>
      </c>
      <c r="D12" s="124"/>
      <c r="E12" s="54" t="s">
        <v>33</v>
      </c>
      <c r="F12" s="61"/>
      <c r="G12" s="62">
        <f t="shared" si="0"/>
        <v>142.19999999999999</v>
      </c>
      <c r="H12" s="125"/>
      <c r="I12" s="62">
        <f t="shared" si="1"/>
        <v>142.19999999999999</v>
      </c>
      <c r="J12" s="125"/>
      <c r="K12" s="125" t="str">
        <f t="shared" si="3"/>
        <v>COMPLIANT</v>
      </c>
      <c r="L12" s="37"/>
      <c r="M12" s="126">
        <f t="shared" si="4"/>
        <v>122.02</v>
      </c>
      <c r="N12" s="126">
        <f t="shared" si="5"/>
        <v>124.69</v>
      </c>
      <c r="O12" s="126">
        <f t="shared" si="6"/>
        <v>126.28</v>
      </c>
      <c r="P12" s="126">
        <f t="shared" si="7"/>
        <v>131.25</v>
      </c>
      <c r="Q12" s="126">
        <f t="shared" si="8"/>
        <v>142.19999999999999</v>
      </c>
      <c r="R12" s="175"/>
      <c r="S12" s="127">
        <v>122.02</v>
      </c>
      <c r="T12" s="128">
        <f>ROUND(ROUND(S12,2)*(1+'General Inputs'!K$20)*(1-'General Inputs'!K$22)+'General Inputs'!K$27,2)</f>
        <v>124.69</v>
      </c>
      <c r="U12" s="128">
        <f>ROUND(T12*(1+'General Inputs'!L$20)*(1-'General Inputs'!L$22)+'General Inputs'!L$27,2)</f>
        <v>126.28</v>
      </c>
      <c r="V12" s="128">
        <f>ROUND(U12*(1+'General Inputs'!M$20)*(1-'General Inputs'!M$22)+'General Inputs'!M$27,2)</f>
        <v>131.25</v>
      </c>
      <c r="W12" s="128">
        <f>ROUND(V12*(1+'General Inputs'!N$20)*(1-'General Inputs'!N$22)+'General Inputs'!N$27,2)</f>
        <v>142.19999999999999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346</v>
      </c>
      <c r="D13" s="124"/>
      <c r="E13" s="54" t="s">
        <v>33</v>
      </c>
      <c r="F13" s="61"/>
      <c r="G13" s="62">
        <f t="shared" si="0"/>
        <v>128.85</v>
      </c>
      <c r="H13" s="125"/>
      <c r="I13" s="62">
        <f t="shared" si="1"/>
        <v>128.85</v>
      </c>
      <c r="J13" s="125"/>
      <c r="K13" s="125" t="str">
        <f t="shared" si="3"/>
        <v>COMPLIANT</v>
      </c>
      <c r="L13" s="37"/>
      <c r="M13" s="126">
        <f t="shared" si="4"/>
        <v>110.56</v>
      </c>
      <c r="N13" s="126">
        <f t="shared" si="5"/>
        <v>112.98</v>
      </c>
      <c r="O13" s="126">
        <f t="shared" si="6"/>
        <v>114.42</v>
      </c>
      <c r="P13" s="126">
        <f t="shared" si="7"/>
        <v>118.93</v>
      </c>
      <c r="Q13" s="126">
        <f t="shared" si="8"/>
        <v>128.85</v>
      </c>
      <c r="R13" s="175"/>
      <c r="S13" s="127">
        <v>110.56</v>
      </c>
      <c r="T13" s="128">
        <f>ROUND(ROUND(S13,2)*(1+'General Inputs'!K$20)*(1-'General Inputs'!K$22)+'General Inputs'!K$27,2)</f>
        <v>112.98</v>
      </c>
      <c r="U13" s="128">
        <f>ROUND(T13*(1+'General Inputs'!L$20)*(1-'General Inputs'!L$22)+'General Inputs'!L$27,2)</f>
        <v>114.42</v>
      </c>
      <c r="V13" s="128">
        <f>ROUND(U13*(1+'General Inputs'!M$20)*(1-'General Inputs'!M$22)+'General Inputs'!M$27,2)</f>
        <v>118.93</v>
      </c>
      <c r="W13" s="128">
        <f>ROUND(V13*(1+'General Inputs'!N$20)*(1-'General Inputs'!N$22)+'General Inputs'!N$27,2)</f>
        <v>128.85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347</v>
      </c>
      <c r="D14" s="124"/>
      <c r="E14" s="54" t="s">
        <v>33</v>
      </c>
      <c r="F14" s="61"/>
      <c r="G14" s="62">
        <f t="shared" si="0"/>
        <v>142.83000000000001</v>
      </c>
      <c r="H14" s="125"/>
      <c r="I14" s="62">
        <f t="shared" si="1"/>
        <v>142.83000000000001</v>
      </c>
      <c r="J14" s="125"/>
      <c r="K14" s="125" t="str">
        <f t="shared" si="3"/>
        <v>COMPLIANT</v>
      </c>
      <c r="L14" s="37"/>
      <c r="M14" s="126">
        <f t="shared" si="4"/>
        <v>122.55</v>
      </c>
      <c r="N14" s="126">
        <f t="shared" si="5"/>
        <v>125.23</v>
      </c>
      <c r="O14" s="126">
        <f t="shared" si="6"/>
        <v>126.83</v>
      </c>
      <c r="P14" s="126">
        <f t="shared" si="7"/>
        <v>131.83000000000001</v>
      </c>
      <c r="Q14" s="126">
        <f t="shared" si="8"/>
        <v>142.83000000000001</v>
      </c>
      <c r="R14" s="175"/>
      <c r="S14" s="127">
        <v>122.55</v>
      </c>
      <c r="T14" s="128">
        <f>ROUND(ROUND(S14,2)*(1+'General Inputs'!K$20)*(1-'General Inputs'!K$22)+'General Inputs'!K$27,2)</f>
        <v>125.23</v>
      </c>
      <c r="U14" s="128">
        <f>ROUND(T14*(1+'General Inputs'!L$20)*(1-'General Inputs'!L$22)+'General Inputs'!L$27,2)</f>
        <v>126.83</v>
      </c>
      <c r="V14" s="128">
        <f>ROUND(U14*(1+'General Inputs'!M$20)*(1-'General Inputs'!M$22)+'General Inputs'!M$27,2)</f>
        <v>131.83000000000001</v>
      </c>
      <c r="W14" s="128">
        <f>ROUND(V14*(1+'General Inputs'!N$20)*(1-'General Inputs'!N$22)+'General Inputs'!N$27,2)</f>
        <v>142.83000000000001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348</v>
      </c>
      <c r="D15" s="124"/>
      <c r="E15" s="54" t="s">
        <v>33</v>
      </c>
      <c r="F15" s="61"/>
      <c r="G15" s="62">
        <f t="shared" si="0"/>
        <v>133.88999999999999</v>
      </c>
      <c r="H15" s="125"/>
      <c r="I15" s="62">
        <f t="shared" si="1"/>
        <v>133.88999999999999</v>
      </c>
      <c r="J15" s="125"/>
      <c r="K15" s="125" t="str">
        <f t="shared" si="3"/>
        <v>COMPLIANT</v>
      </c>
      <c r="L15" s="37"/>
      <c r="M15" s="126">
        <f t="shared" si="4"/>
        <v>114.89</v>
      </c>
      <c r="N15" s="126">
        <f t="shared" si="5"/>
        <v>117.4</v>
      </c>
      <c r="O15" s="126">
        <f t="shared" si="6"/>
        <v>118.9</v>
      </c>
      <c r="P15" s="126">
        <f t="shared" si="7"/>
        <v>123.58</v>
      </c>
      <c r="Q15" s="126">
        <f t="shared" si="8"/>
        <v>133.88999999999999</v>
      </c>
      <c r="R15" s="175"/>
      <c r="S15" s="127">
        <v>114.89</v>
      </c>
      <c r="T15" s="128">
        <f>ROUND(ROUND(S15,2)*(1+'General Inputs'!K$20)*(1-'General Inputs'!K$22)+'General Inputs'!K$27,2)</f>
        <v>117.4</v>
      </c>
      <c r="U15" s="128">
        <f>ROUND(T15*(1+'General Inputs'!L$20)*(1-'General Inputs'!L$22)+'General Inputs'!L$27,2)</f>
        <v>118.9</v>
      </c>
      <c r="V15" s="128">
        <f>ROUND(U15*(1+'General Inputs'!M$20)*(1-'General Inputs'!M$22)+'General Inputs'!M$27,2)</f>
        <v>123.58</v>
      </c>
      <c r="W15" s="128">
        <f>ROUND(V15*(1+'General Inputs'!N$20)*(1-'General Inputs'!N$22)+'General Inputs'!N$27,2)</f>
        <v>133.88999999999999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349</v>
      </c>
      <c r="D16" s="124"/>
      <c r="E16" s="54" t="s">
        <v>33</v>
      </c>
      <c r="F16" s="61"/>
      <c r="G16" s="62">
        <f t="shared" si="0"/>
        <v>157.19999999999999</v>
      </c>
      <c r="H16" s="125"/>
      <c r="I16" s="62">
        <f t="shared" si="1"/>
        <v>157.19999999999999</v>
      </c>
      <c r="J16" s="125"/>
      <c r="K16" s="125" t="str">
        <f t="shared" si="3"/>
        <v>COMPLIANT</v>
      </c>
      <c r="L16" s="37"/>
      <c r="M16" s="126">
        <f t="shared" si="4"/>
        <v>134.88999999999999</v>
      </c>
      <c r="N16" s="126">
        <f t="shared" si="5"/>
        <v>137.84</v>
      </c>
      <c r="O16" s="126">
        <f t="shared" si="6"/>
        <v>139.6</v>
      </c>
      <c r="P16" s="126">
        <f t="shared" si="7"/>
        <v>145.1</v>
      </c>
      <c r="Q16" s="126">
        <f t="shared" si="8"/>
        <v>157.19999999999999</v>
      </c>
      <c r="R16" s="37"/>
      <c r="S16" s="127">
        <v>134.88999999999999</v>
      </c>
      <c r="T16" s="128">
        <f>ROUND(ROUND(S16,2)*(1+'General Inputs'!K$20)*(1-'General Inputs'!K$22)+'General Inputs'!K$27,2)</f>
        <v>137.84</v>
      </c>
      <c r="U16" s="128">
        <f>ROUND(T16*(1+'General Inputs'!L$20)*(1-'General Inputs'!L$22)+'General Inputs'!L$27,2)</f>
        <v>139.6</v>
      </c>
      <c r="V16" s="128">
        <f>ROUND(U16*(1+'General Inputs'!M$20)*(1-'General Inputs'!M$22)+'General Inputs'!M$27,2)</f>
        <v>145.1</v>
      </c>
      <c r="W16" s="128">
        <f>ROUND(V16*(1+'General Inputs'!N$20)*(1-'General Inputs'!N$22)+'General Inputs'!N$27,2)</f>
        <v>157.19999999999999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350</v>
      </c>
      <c r="D17" s="124"/>
      <c r="E17" s="54" t="s">
        <v>33</v>
      </c>
      <c r="F17" s="61"/>
      <c r="G17" s="62">
        <f t="shared" si="0"/>
        <v>102.62</v>
      </c>
      <c r="H17" s="125"/>
      <c r="I17" s="62">
        <f t="shared" si="1"/>
        <v>102.62</v>
      </c>
      <c r="J17" s="125"/>
      <c r="K17" s="125" t="str">
        <f t="shared" si="3"/>
        <v>COMPLIANT</v>
      </c>
      <c r="L17" s="37"/>
      <c r="M17" s="126">
        <f t="shared" si="4"/>
        <v>88.06</v>
      </c>
      <c r="N17" s="126">
        <f t="shared" si="5"/>
        <v>89.98</v>
      </c>
      <c r="O17" s="126">
        <f t="shared" si="6"/>
        <v>91.13</v>
      </c>
      <c r="P17" s="126">
        <f t="shared" si="7"/>
        <v>94.72</v>
      </c>
      <c r="Q17" s="126">
        <f t="shared" si="8"/>
        <v>102.62</v>
      </c>
      <c r="R17" s="37"/>
      <c r="S17" s="127">
        <v>88.06</v>
      </c>
      <c r="T17" s="128">
        <f>ROUND(ROUND(S17,2)*(1+'General Inputs'!K$20)*(1-'General Inputs'!K$22)+'General Inputs'!K$27,2)</f>
        <v>89.98</v>
      </c>
      <c r="U17" s="128">
        <f>ROUND(T17*(1+'General Inputs'!L$20)*(1-'General Inputs'!L$22)+'General Inputs'!L$27,2)</f>
        <v>91.13</v>
      </c>
      <c r="V17" s="128">
        <f>ROUND(U17*(1+'General Inputs'!M$20)*(1-'General Inputs'!M$22)+'General Inputs'!M$27,2)</f>
        <v>94.72</v>
      </c>
      <c r="W17" s="128">
        <f>ROUND(V17*(1+'General Inputs'!N$20)*(1-'General Inputs'!N$22)+'General Inputs'!N$27,2)</f>
        <v>102.62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351</v>
      </c>
      <c r="D18" s="124"/>
      <c r="E18" s="54" t="s">
        <v>33</v>
      </c>
      <c r="F18" s="61"/>
      <c r="G18" s="62">
        <f t="shared" si="0"/>
        <v>125.93</v>
      </c>
      <c r="H18" s="125"/>
      <c r="I18" s="62">
        <f t="shared" si="1"/>
        <v>125.93</v>
      </c>
      <c r="J18" s="125"/>
      <c r="K18" s="125" t="str">
        <f t="shared" si="3"/>
        <v>COMPLIANT</v>
      </c>
      <c r="L18" s="37"/>
      <c r="M18" s="126">
        <f t="shared" si="4"/>
        <v>108.06</v>
      </c>
      <c r="N18" s="126">
        <f t="shared" si="5"/>
        <v>110.42</v>
      </c>
      <c r="O18" s="126">
        <f t="shared" si="6"/>
        <v>111.83</v>
      </c>
      <c r="P18" s="126">
        <f t="shared" si="7"/>
        <v>116.23</v>
      </c>
      <c r="Q18" s="126">
        <f t="shared" si="8"/>
        <v>125.93</v>
      </c>
      <c r="R18" s="37"/>
      <c r="S18" s="127">
        <v>108.06</v>
      </c>
      <c r="T18" s="128">
        <f>ROUND(ROUND(S18,2)*(1+'General Inputs'!K$20)*(1-'General Inputs'!K$22)+'General Inputs'!K$27,2)</f>
        <v>110.42</v>
      </c>
      <c r="U18" s="128">
        <f>ROUND(T18*(1+'General Inputs'!L$20)*(1-'General Inputs'!L$22)+'General Inputs'!L$27,2)</f>
        <v>111.83</v>
      </c>
      <c r="V18" s="128">
        <f>ROUND(U18*(1+'General Inputs'!M$20)*(1-'General Inputs'!M$22)+'General Inputs'!M$27,2)</f>
        <v>116.23</v>
      </c>
      <c r="W18" s="128">
        <f>ROUND(V18*(1+'General Inputs'!N$20)*(1-'General Inputs'!N$22)+'General Inputs'!N$27,2)</f>
        <v>125.93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352</v>
      </c>
      <c r="D19" s="124"/>
      <c r="E19" s="54" t="s">
        <v>33</v>
      </c>
      <c r="F19" s="61"/>
      <c r="G19" s="62">
        <f t="shared" si="0"/>
        <v>128.21</v>
      </c>
      <c r="H19" s="125"/>
      <c r="I19" s="62">
        <f t="shared" si="1"/>
        <v>128.21</v>
      </c>
      <c r="J19" s="125"/>
      <c r="K19" s="125" t="str">
        <f t="shared" si="3"/>
        <v>COMPLIANT</v>
      </c>
      <c r="L19" s="37"/>
      <c r="M19" s="126">
        <f t="shared" si="4"/>
        <v>110.03</v>
      </c>
      <c r="N19" s="126">
        <f t="shared" si="5"/>
        <v>112.43</v>
      </c>
      <c r="O19" s="126">
        <f t="shared" si="6"/>
        <v>113.86</v>
      </c>
      <c r="P19" s="126">
        <f t="shared" si="7"/>
        <v>118.34</v>
      </c>
      <c r="Q19" s="126">
        <f t="shared" si="8"/>
        <v>128.21</v>
      </c>
      <c r="R19" s="37"/>
      <c r="S19" s="127">
        <v>110.03</v>
      </c>
      <c r="T19" s="128">
        <f>ROUND(ROUND(S19,2)*(1+'General Inputs'!K$20)*(1-'General Inputs'!K$22)+'General Inputs'!K$27,2)</f>
        <v>112.43</v>
      </c>
      <c r="U19" s="128">
        <f>ROUND(T19*(1+'General Inputs'!L$20)*(1-'General Inputs'!L$22)+'General Inputs'!L$27,2)</f>
        <v>113.86</v>
      </c>
      <c r="V19" s="128">
        <f>ROUND(U19*(1+'General Inputs'!M$20)*(1-'General Inputs'!M$22)+'General Inputs'!M$27,2)</f>
        <v>118.34</v>
      </c>
      <c r="W19" s="128">
        <f>ROUND(V19*(1+'General Inputs'!N$20)*(1-'General Inputs'!N$22)+'General Inputs'!N$27,2)</f>
        <v>128.21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353</v>
      </c>
      <c r="D20" s="124"/>
      <c r="E20" s="54" t="s">
        <v>33</v>
      </c>
      <c r="F20" s="61"/>
      <c r="G20" s="62">
        <f t="shared" si="0"/>
        <v>116.52</v>
      </c>
      <c r="H20" s="125"/>
      <c r="I20" s="62">
        <f t="shared" si="1"/>
        <v>116.52</v>
      </c>
      <c r="J20" s="125"/>
      <c r="K20" s="125" t="str">
        <f t="shared" si="3"/>
        <v>COMPLIANT</v>
      </c>
      <c r="L20" s="37"/>
      <c r="M20" s="126">
        <f t="shared" si="4"/>
        <v>99.99</v>
      </c>
      <c r="N20" s="126">
        <f t="shared" si="5"/>
        <v>102.17</v>
      </c>
      <c r="O20" s="126">
        <f t="shared" si="6"/>
        <v>103.47</v>
      </c>
      <c r="P20" s="126">
        <f t="shared" si="7"/>
        <v>107.55</v>
      </c>
      <c r="Q20" s="126">
        <f t="shared" si="8"/>
        <v>116.52</v>
      </c>
      <c r="R20" s="37"/>
      <c r="S20" s="127">
        <v>99.99</v>
      </c>
      <c r="T20" s="128">
        <f>ROUND(ROUND(S20,2)*(1+'General Inputs'!K$20)*(1-'General Inputs'!K$22)+'General Inputs'!K$27,2)</f>
        <v>102.17</v>
      </c>
      <c r="U20" s="128">
        <f>ROUND(T20*(1+'General Inputs'!L$20)*(1-'General Inputs'!L$22)+'General Inputs'!L$27,2)</f>
        <v>103.47</v>
      </c>
      <c r="V20" s="128">
        <f>ROUND(U20*(1+'General Inputs'!M$20)*(1-'General Inputs'!M$22)+'General Inputs'!M$27,2)</f>
        <v>107.55</v>
      </c>
      <c r="W20" s="128">
        <f>ROUND(V20*(1+'General Inputs'!N$20)*(1-'General Inputs'!N$22)+'General Inputs'!N$27,2)</f>
        <v>116.52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354</v>
      </c>
      <c r="D21" s="124"/>
      <c r="E21" s="54" t="s">
        <v>33</v>
      </c>
      <c r="F21" s="61"/>
      <c r="G21" s="62">
        <f t="shared" si="0"/>
        <v>109.74</v>
      </c>
      <c r="H21" s="125"/>
      <c r="I21" s="62">
        <f t="shared" si="1"/>
        <v>109.74</v>
      </c>
      <c r="J21" s="125"/>
      <c r="K21" s="125" t="str">
        <f t="shared" si="3"/>
        <v>COMPLIANT</v>
      </c>
      <c r="L21" s="37"/>
      <c r="M21" s="126">
        <f t="shared" si="4"/>
        <v>94.16</v>
      </c>
      <c r="N21" s="126">
        <f t="shared" si="5"/>
        <v>96.22</v>
      </c>
      <c r="O21" s="126">
        <f t="shared" si="6"/>
        <v>97.45</v>
      </c>
      <c r="P21" s="126">
        <f t="shared" si="7"/>
        <v>101.29</v>
      </c>
      <c r="Q21" s="126">
        <f t="shared" si="8"/>
        <v>109.74</v>
      </c>
      <c r="R21" s="37"/>
      <c r="S21" s="127">
        <v>94.16</v>
      </c>
      <c r="T21" s="128">
        <f>ROUND(ROUND(S21,2)*(1+'General Inputs'!K$20)*(1-'General Inputs'!K$22)+'General Inputs'!K$27,2)</f>
        <v>96.22</v>
      </c>
      <c r="U21" s="128">
        <f>ROUND(T21*(1+'General Inputs'!L$20)*(1-'General Inputs'!L$22)+'General Inputs'!L$27,2)</f>
        <v>97.45</v>
      </c>
      <c r="V21" s="128">
        <f>ROUND(U21*(1+'General Inputs'!M$20)*(1-'General Inputs'!M$22)+'General Inputs'!M$27,2)</f>
        <v>101.29</v>
      </c>
      <c r="W21" s="128">
        <f>ROUND(V21*(1+'General Inputs'!N$20)*(1-'General Inputs'!N$22)+'General Inputs'!N$27,2)</f>
        <v>109.74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 t="s">
        <v>355</v>
      </c>
      <c r="D22" s="124"/>
      <c r="E22" s="54" t="s">
        <v>33</v>
      </c>
      <c r="F22" s="61"/>
      <c r="G22" s="62">
        <f t="shared" si="0"/>
        <v>158.32</v>
      </c>
      <c r="H22" s="125"/>
      <c r="I22" s="62">
        <f t="shared" si="1"/>
        <v>158.32</v>
      </c>
      <c r="J22" s="125"/>
      <c r="K22" s="125" t="str">
        <f t="shared" si="3"/>
        <v>COMPLIANT</v>
      </c>
      <c r="L22" s="37"/>
      <c r="M22" s="126">
        <f t="shared" si="4"/>
        <v>135.85</v>
      </c>
      <c r="N22" s="126">
        <f t="shared" si="5"/>
        <v>138.82</v>
      </c>
      <c r="O22" s="126">
        <f t="shared" si="6"/>
        <v>140.59</v>
      </c>
      <c r="P22" s="126">
        <f t="shared" si="7"/>
        <v>146.13</v>
      </c>
      <c r="Q22" s="126">
        <f t="shared" si="8"/>
        <v>158.32</v>
      </c>
      <c r="R22" s="37"/>
      <c r="S22" s="127">
        <v>135.85</v>
      </c>
      <c r="T22" s="128">
        <f>ROUND(ROUND(S22,2)*(1+'General Inputs'!K$20)*(1-'General Inputs'!K$22)+'General Inputs'!K$27,2)</f>
        <v>138.82</v>
      </c>
      <c r="U22" s="128">
        <f>ROUND(T22*(1+'General Inputs'!L$20)*(1-'General Inputs'!L$22)+'General Inputs'!L$27,2)</f>
        <v>140.59</v>
      </c>
      <c r="V22" s="128">
        <f>ROUND(U22*(1+'General Inputs'!M$20)*(1-'General Inputs'!M$22)+'General Inputs'!M$27,2)</f>
        <v>146.13</v>
      </c>
      <c r="W22" s="128">
        <f>ROUND(V22*(1+'General Inputs'!N$20)*(1-'General Inputs'!N$22)+'General Inputs'!N$27,2)</f>
        <v>158.32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x14ac:dyDescent="0.2">
      <c r="A23" s="35"/>
      <c r="B23" s="35"/>
      <c r="C23" s="124" t="s">
        <v>356</v>
      </c>
      <c r="D23" s="124"/>
      <c r="E23" s="54" t="s">
        <v>33</v>
      </c>
      <c r="F23" s="61"/>
      <c r="G23" s="62">
        <f t="shared" si="0"/>
        <v>118.2</v>
      </c>
      <c r="H23" s="125"/>
      <c r="I23" s="62">
        <f t="shared" si="1"/>
        <v>118.2</v>
      </c>
      <c r="J23" s="125"/>
      <c r="K23" s="125" t="str">
        <f t="shared" si="3"/>
        <v>COMPLIANT</v>
      </c>
      <c r="L23" s="37"/>
      <c r="M23" s="126">
        <f t="shared" si="4"/>
        <v>101.43</v>
      </c>
      <c r="N23" s="126">
        <f t="shared" si="5"/>
        <v>103.65</v>
      </c>
      <c r="O23" s="126">
        <f t="shared" si="6"/>
        <v>104.97</v>
      </c>
      <c r="P23" s="126">
        <f t="shared" si="7"/>
        <v>109.1</v>
      </c>
      <c r="Q23" s="126">
        <f t="shared" si="8"/>
        <v>118.2</v>
      </c>
      <c r="R23" s="37"/>
      <c r="S23" s="127">
        <v>101.43</v>
      </c>
      <c r="T23" s="128">
        <f>ROUND(ROUND(S23,2)*(1+'General Inputs'!K$20)*(1-'General Inputs'!K$22)+'General Inputs'!K$27,2)</f>
        <v>103.65</v>
      </c>
      <c r="U23" s="128">
        <f>ROUND(T23*(1+'General Inputs'!L$20)*(1-'General Inputs'!L$22)+'General Inputs'!L$27,2)</f>
        <v>104.97</v>
      </c>
      <c r="V23" s="128">
        <f>ROUND(U23*(1+'General Inputs'!M$20)*(1-'General Inputs'!M$22)+'General Inputs'!M$27,2)</f>
        <v>109.1</v>
      </c>
      <c r="W23" s="128">
        <f>ROUND(V23*(1+'General Inputs'!N$20)*(1-'General Inputs'!N$22)+'General Inputs'!N$27,2)</f>
        <v>118.2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x14ac:dyDescent="0.2">
      <c r="A24" s="35"/>
      <c r="B24" s="35"/>
      <c r="C24" s="124" t="s">
        <v>357</v>
      </c>
      <c r="D24" s="124"/>
      <c r="E24" s="54" t="s">
        <v>33</v>
      </c>
      <c r="F24" s="61"/>
      <c r="G24" s="62">
        <f t="shared" si="0"/>
        <v>152.06</v>
      </c>
      <c r="H24" s="125"/>
      <c r="I24" s="62">
        <f t="shared" si="1"/>
        <v>152.06</v>
      </c>
      <c r="J24" s="125"/>
      <c r="K24" s="125" t="str">
        <f t="shared" si="3"/>
        <v>COMPLIANT</v>
      </c>
      <c r="L24" s="37"/>
      <c r="M24" s="126">
        <f t="shared" si="4"/>
        <v>130.47999999999999</v>
      </c>
      <c r="N24" s="126">
        <f t="shared" si="5"/>
        <v>133.33000000000001</v>
      </c>
      <c r="O24" s="126">
        <f t="shared" si="6"/>
        <v>135.03</v>
      </c>
      <c r="P24" s="126">
        <f t="shared" si="7"/>
        <v>140.35</v>
      </c>
      <c r="Q24" s="126">
        <f t="shared" si="8"/>
        <v>152.06</v>
      </c>
      <c r="R24" s="37"/>
      <c r="S24" s="127">
        <v>130.47999999999999</v>
      </c>
      <c r="T24" s="128">
        <f>ROUND(ROUND(S24,2)*(1+'General Inputs'!K$20)*(1-'General Inputs'!K$22)+'General Inputs'!K$27,2)</f>
        <v>133.33000000000001</v>
      </c>
      <c r="U24" s="128">
        <f>ROUND(T24*(1+'General Inputs'!L$20)*(1-'General Inputs'!L$22)+'General Inputs'!L$27,2)</f>
        <v>135.03</v>
      </c>
      <c r="V24" s="128">
        <f>ROUND(U24*(1+'General Inputs'!M$20)*(1-'General Inputs'!M$22)+'General Inputs'!M$27,2)</f>
        <v>140.35</v>
      </c>
      <c r="W24" s="128">
        <f>ROUND(V24*(1+'General Inputs'!N$20)*(1-'General Inputs'!N$22)+'General Inputs'!N$27,2)</f>
        <v>152.06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x14ac:dyDescent="0.2">
      <c r="A25" s="35"/>
      <c r="B25" s="35"/>
      <c r="C25" s="124" t="s">
        <v>358</v>
      </c>
      <c r="D25" s="124"/>
      <c r="E25" s="54" t="s">
        <v>33</v>
      </c>
      <c r="F25" s="61"/>
      <c r="G25" s="62">
        <f t="shared" si="0"/>
        <v>175.04</v>
      </c>
      <c r="H25" s="125"/>
      <c r="I25" s="62">
        <f t="shared" si="1"/>
        <v>175.04</v>
      </c>
      <c r="J25" s="125"/>
      <c r="K25" s="125" t="str">
        <f t="shared" si="3"/>
        <v>COMPLIANT</v>
      </c>
      <c r="L25" s="37"/>
      <c r="M25" s="126">
        <f t="shared" si="4"/>
        <v>150.19999999999999</v>
      </c>
      <c r="N25" s="126">
        <f t="shared" si="5"/>
        <v>153.47999999999999</v>
      </c>
      <c r="O25" s="126">
        <f t="shared" si="6"/>
        <v>155.44</v>
      </c>
      <c r="P25" s="126">
        <f t="shared" si="7"/>
        <v>161.56</v>
      </c>
      <c r="Q25" s="126">
        <f t="shared" si="8"/>
        <v>175.04</v>
      </c>
      <c r="R25" s="37"/>
      <c r="S25" s="127">
        <v>150.19999999999999</v>
      </c>
      <c r="T25" s="128">
        <f>ROUND(ROUND(S25,2)*(1+'General Inputs'!K$20)*(1-'General Inputs'!K$22)+'General Inputs'!K$27,2)</f>
        <v>153.47999999999999</v>
      </c>
      <c r="U25" s="128">
        <f>ROUND(T25*(1+'General Inputs'!L$20)*(1-'General Inputs'!L$22)+'General Inputs'!L$27,2)</f>
        <v>155.44</v>
      </c>
      <c r="V25" s="128">
        <f>ROUND(U25*(1+'General Inputs'!M$20)*(1-'General Inputs'!M$22)+'General Inputs'!M$27,2)</f>
        <v>161.56</v>
      </c>
      <c r="W25" s="128">
        <f>ROUND(V25*(1+'General Inputs'!N$20)*(1-'General Inputs'!N$22)+'General Inputs'!N$27,2)</f>
        <v>175.04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x14ac:dyDescent="0.2">
      <c r="A26" s="35"/>
      <c r="B26" s="35"/>
      <c r="C26" s="124"/>
      <c r="D26" s="124"/>
      <c r="E26" s="54"/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si="3"/>
        <v/>
      </c>
      <c r="L26" s="37"/>
      <c r="M26" s="126">
        <f t="shared" si="4"/>
        <v>0</v>
      </c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37"/>
      <c r="S26" s="127"/>
      <c r="T26" s="128">
        <f>ROUND(ROUND(S26,2)*(1+'General Inputs'!K$20)*(1-'General Inputs'!K$22)+'General Inputs'!K$27,2)</f>
        <v>0</v>
      </c>
      <c r="U26" s="128">
        <f>ROUND(T26*(1+'General Inputs'!L$20)*(1-'General Inputs'!L$22)+'General Inputs'!L$27,2)</f>
        <v>0</v>
      </c>
      <c r="V26" s="128">
        <f>ROUND(U26*(1+'General Inputs'!M$20)*(1-'General Inputs'!M$22)+'General Inputs'!M$27,2)</f>
        <v>0</v>
      </c>
      <c r="W26" s="128">
        <f>ROUND(V26*(1+'General Inputs'!N$20)*(1-'General Inputs'!N$22)+'General Inputs'!N$27,2)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33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3"/>
        <v/>
      </c>
      <c r="L27" s="37"/>
      <c r="M27" s="126">
        <f t="shared" si="4"/>
        <v>0</v>
      </c>
      <c r="N27" s="126">
        <f t="shared" si="5"/>
        <v>0</v>
      </c>
      <c r="O27" s="126">
        <f t="shared" si="6"/>
        <v>0</v>
      </c>
      <c r="P27" s="126">
        <f t="shared" si="7"/>
        <v>0</v>
      </c>
      <c r="Q27" s="126">
        <f t="shared" si="8"/>
        <v>0</v>
      </c>
      <c r="R27" s="37"/>
      <c r="S27" s="127"/>
      <c r="T27" s="128">
        <f>ROUND(ROUND(S27,2)*(1+'General Inputs'!K$20)*(1-'General Inputs'!K$22)+'General Inputs'!K$27,2)</f>
        <v>0</v>
      </c>
      <c r="U27" s="128">
        <f>ROUND(T27*(1+'General Inputs'!L$20)*(1-'General Inputs'!L$22)+'General Inputs'!L$27,2)</f>
        <v>0</v>
      </c>
      <c r="V27" s="128">
        <f>ROUND(U27*(1+'General Inputs'!M$20)*(1-'General Inputs'!M$22)+'General Inputs'!M$27,2)</f>
        <v>0</v>
      </c>
      <c r="W27" s="128">
        <f>ROUND(V27*(1+'General Inputs'!N$20)*(1-'General Inputs'!N$22)+'General Inputs'!N$27,2)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33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3"/>
        <v/>
      </c>
      <c r="L28" s="37"/>
      <c r="M28" s="126">
        <f t="shared" si="4"/>
        <v>0</v>
      </c>
      <c r="N28" s="126">
        <f t="shared" si="5"/>
        <v>0</v>
      </c>
      <c r="O28" s="126">
        <f t="shared" si="6"/>
        <v>0</v>
      </c>
      <c r="P28" s="126">
        <f t="shared" si="7"/>
        <v>0</v>
      </c>
      <c r="Q28" s="126">
        <f t="shared" si="8"/>
        <v>0</v>
      </c>
      <c r="R28" s="37"/>
      <c r="S28" s="127"/>
      <c r="T28" s="128">
        <f>ROUND(ROUND(S28,2)*(1+'General Inputs'!K$20)*(1-'General Inputs'!K$22)+'General Inputs'!K$27,2)</f>
        <v>0</v>
      </c>
      <c r="U28" s="128">
        <f>ROUND(T28*(1+'General Inputs'!L$20)*(1-'General Inputs'!L$22)+'General Inputs'!L$27,2)</f>
        <v>0</v>
      </c>
      <c r="V28" s="128">
        <f>ROUND(U28*(1+'General Inputs'!M$20)*(1-'General Inputs'!M$22)+'General Inputs'!M$27,2)</f>
        <v>0</v>
      </c>
      <c r="W28" s="128">
        <f>ROUND(V28*(1+'General Inputs'!N$20)*(1-'General Inputs'!N$22)+'General Inputs'!N$27,2)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33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3"/>
        <v/>
      </c>
      <c r="L29" s="37"/>
      <c r="M29" s="126">
        <f t="shared" si="4"/>
        <v>0</v>
      </c>
      <c r="N29" s="126">
        <f t="shared" si="5"/>
        <v>0</v>
      </c>
      <c r="O29" s="126">
        <f t="shared" si="6"/>
        <v>0</v>
      </c>
      <c r="P29" s="126">
        <f t="shared" si="7"/>
        <v>0</v>
      </c>
      <c r="Q29" s="126">
        <f t="shared" si="8"/>
        <v>0</v>
      </c>
      <c r="R29" s="37"/>
      <c r="S29" s="127"/>
      <c r="T29" s="128">
        <f>ROUND(ROUND(S29,2)*(1+'General Inputs'!K$20)*(1-'General Inputs'!K$22)+'General Inputs'!K$27,2)</f>
        <v>0</v>
      </c>
      <c r="U29" s="128">
        <f>ROUND(T29*(1+'General Inputs'!L$20)*(1-'General Inputs'!L$22)+'General Inputs'!L$27,2)</f>
        <v>0</v>
      </c>
      <c r="V29" s="128">
        <f>ROUND(U29*(1+'General Inputs'!M$20)*(1-'General Inputs'!M$22)+'General Inputs'!M$27,2)</f>
        <v>0</v>
      </c>
      <c r="W29" s="128">
        <f>ROUND(V29*(1+'General Inputs'!N$20)*(1-'General Inputs'!N$22)+'General Inputs'!N$27,2)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33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3"/>
        <v/>
      </c>
      <c r="L30" s="37"/>
      <c r="M30" s="126">
        <f t="shared" si="4"/>
        <v>0</v>
      </c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37"/>
      <c r="S30" s="127"/>
      <c r="T30" s="128">
        <f>ROUND(ROUND(S30,2)*(1+'General Inputs'!K$20)*(1-'General Inputs'!K$22)+'General Inputs'!K$27,2)</f>
        <v>0</v>
      </c>
      <c r="U30" s="128">
        <f>ROUND(T30*(1+'General Inputs'!L$20)*(1-'General Inputs'!L$22)+'General Inputs'!L$27,2)</f>
        <v>0</v>
      </c>
      <c r="V30" s="128">
        <f>ROUND(U30*(1+'General Inputs'!M$20)*(1-'General Inputs'!M$22)+'General Inputs'!M$27,2)</f>
        <v>0</v>
      </c>
      <c r="W30" s="128">
        <f>ROUND(V30*(1+'General Inputs'!N$20)*(1-'General Inputs'!N$22)+'General Inputs'!N$27,2)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3"/>
        <v/>
      </c>
      <c r="L31" s="37"/>
      <c r="M31" s="126">
        <f t="shared" si="4"/>
        <v>0</v>
      </c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37"/>
      <c r="S31" s="127"/>
      <c r="T31" s="128">
        <f>ROUND(ROUND(S31,2)*(1+'General Inputs'!K$20)*(1-'General Inputs'!K$22)+'General Inputs'!K$27,2)</f>
        <v>0</v>
      </c>
      <c r="U31" s="128">
        <f>ROUND(T31*(1+'General Inputs'!L$20)*(1-'General Inputs'!L$22)+'General Inputs'!L$27,2)</f>
        <v>0</v>
      </c>
      <c r="V31" s="128">
        <f>ROUND(U31*(1+'General Inputs'!M$20)*(1-'General Inputs'!M$22)+'General Inputs'!M$27,2)</f>
        <v>0</v>
      </c>
      <c r="W31" s="128">
        <f>ROUND(V31*(1+'General Inputs'!N$20)*(1-'General Inputs'!N$22)+'General Inputs'!N$27,2)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3"/>
        <v/>
      </c>
      <c r="L32" s="37"/>
      <c r="M32" s="126">
        <f t="shared" si="4"/>
        <v>0</v>
      </c>
      <c r="N32" s="126">
        <f t="shared" si="5"/>
        <v>0</v>
      </c>
      <c r="O32" s="126">
        <f t="shared" si="6"/>
        <v>0</v>
      </c>
      <c r="P32" s="126">
        <f t="shared" si="7"/>
        <v>0</v>
      </c>
      <c r="Q32" s="126">
        <f t="shared" si="8"/>
        <v>0</v>
      </c>
      <c r="R32" s="37"/>
      <c r="S32" s="127"/>
      <c r="T32" s="128">
        <f>ROUND(ROUND(S32,2)*(1+'General Inputs'!K$20)*(1-'General Inputs'!K$22)+'General Inputs'!K$27,2)</f>
        <v>0</v>
      </c>
      <c r="U32" s="128">
        <f>ROUND(T32*(1+'General Inputs'!L$20)*(1-'General Inputs'!L$22)+'General Inputs'!L$27,2)</f>
        <v>0</v>
      </c>
      <c r="V32" s="128">
        <f>ROUND(U32*(1+'General Inputs'!M$20)*(1-'General Inputs'!M$22)+'General Inputs'!M$27,2)</f>
        <v>0</v>
      </c>
      <c r="W32" s="128">
        <f>ROUND(V32*(1+'General Inputs'!N$20)*(1-'General Inputs'!N$22)+'General Inputs'!N$27,2)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3"/>
        <v/>
      </c>
      <c r="L33" s="37"/>
      <c r="M33" s="126">
        <f t="shared" si="4"/>
        <v>0</v>
      </c>
      <c r="N33" s="126">
        <f t="shared" si="5"/>
        <v>0</v>
      </c>
      <c r="O33" s="126">
        <f t="shared" si="6"/>
        <v>0</v>
      </c>
      <c r="P33" s="126">
        <f t="shared" si="7"/>
        <v>0</v>
      </c>
      <c r="Q33" s="126">
        <f t="shared" si="8"/>
        <v>0</v>
      </c>
      <c r="R33" s="37"/>
      <c r="S33" s="127"/>
      <c r="T33" s="128">
        <f>ROUND(ROUND(S33,2)*(1+'General Inputs'!K$20)*(1-'General Inputs'!K$22)+'General Inputs'!K$27,2)</f>
        <v>0</v>
      </c>
      <c r="U33" s="128">
        <f>ROUND(T33*(1+'General Inputs'!L$20)*(1-'General Inputs'!L$22)+'General Inputs'!L$27,2)</f>
        <v>0</v>
      </c>
      <c r="V33" s="128">
        <f>ROUND(U33*(1+'General Inputs'!M$20)*(1-'General Inputs'!M$22)+'General Inputs'!M$27,2)</f>
        <v>0</v>
      </c>
      <c r="W33" s="128">
        <f>ROUND(V33*(1+'General Inputs'!N$20)*(1-'General Inputs'!N$22)+'General Inputs'!N$27,2)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3"/>
        <v/>
      </c>
      <c r="L34" s="37"/>
      <c r="M34" s="126">
        <f t="shared" si="4"/>
        <v>0</v>
      </c>
      <c r="N34" s="126">
        <f t="shared" si="5"/>
        <v>0</v>
      </c>
      <c r="O34" s="126">
        <f t="shared" si="6"/>
        <v>0</v>
      </c>
      <c r="P34" s="126">
        <f t="shared" si="7"/>
        <v>0</v>
      </c>
      <c r="Q34" s="126">
        <f t="shared" si="8"/>
        <v>0</v>
      </c>
      <c r="R34" s="37"/>
      <c r="S34" s="127"/>
      <c r="T34" s="128">
        <f>ROUND(ROUND(S34,2)*(1+'General Inputs'!K$20)*(1-'General Inputs'!K$22)+'General Inputs'!K$27,2)</f>
        <v>0</v>
      </c>
      <c r="U34" s="128">
        <f>ROUND(T34*(1+'General Inputs'!L$20)*(1-'General Inputs'!L$22)+'General Inputs'!L$27,2)</f>
        <v>0</v>
      </c>
      <c r="V34" s="128">
        <f>ROUND(U34*(1+'General Inputs'!M$20)*(1-'General Inputs'!M$22)+'General Inputs'!M$27,2)</f>
        <v>0</v>
      </c>
      <c r="W34" s="128">
        <f>ROUND(V34*(1+'General Inputs'!N$20)*(1-'General Inputs'!N$22)+'General Inputs'!N$27,2)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3"/>
        <v/>
      </c>
      <c r="L35" s="37"/>
      <c r="M35" s="126">
        <f t="shared" si="4"/>
        <v>0</v>
      </c>
      <c r="N35" s="126">
        <f t="shared" si="5"/>
        <v>0</v>
      </c>
      <c r="O35" s="126">
        <f t="shared" si="6"/>
        <v>0</v>
      </c>
      <c r="P35" s="126">
        <f t="shared" si="7"/>
        <v>0</v>
      </c>
      <c r="Q35" s="126">
        <f t="shared" si="8"/>
        <v>0</v>
      </c>
      <c r="R35" s="37"/>
      <c r="S35" s="127"/>
      <c r="T35" s="128">
        <f>ROUND(ROUND(S35,2)*(1+'General Inputs'!K$20)*(1-'General Inputs'!K$22)+'General Inputs'!K$27,2)</f>
        <v>0</v>
      </c>
      <c r="U35" s="128">
        <f>ROUND(T35*(1+'General Inputs'!L$20)*(1-'General Inputs'!L$22)+'General Inputs'!L$27,2)</f>
        <v>0</v>
      </c>
      <c r="V35" s="128">
        <f>ROUND(U35*(1+'General Inputs'!M$20)*(1-'General Inputs'!M$22)+'General Inputs'!M$27,2)</f>
        <v>0</v>
      </c>
      <c r="W35" s="128">
        <f>ROUND(V35*(1+'General Inputs'!N$20)*(1-'General Inputs'!N$22)+'General Inputs'!N$27,2)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collapsed="1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S18" sqref="S18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257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0" t="s">
        <v>202</v>
      </c>
      <c r="O4" s="180"/>
      <c r="P4" s="180"/>
      <c r="Q4" s="180"/>
      <c r="R4" s="180"/>
      <c r="S4" s="22"/>
      <c r="T4" s="180" t="s">
        <v>203</v>
      </c>
      <c r="U4" s="180"/>
      <c r="V4" s="180"/>
      <c r="W4" s="180"/>
      <c r="X4" s="180"/>
      <c r="Y4" s="23"/>
      <c r="Z4" s="180" t="s">
        <v>204</v>
      </c>
      <c r="AA4" s="180"/>
      <c r="AB4" s="180"/>
      <c r="AC4" s="180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2019–20</v>
      </c>
      <c r="O5" s="26" t="str">
        <f>'Ancillary Network Services'!O5</f>
        <v>2020–21</v>
      </c>
      <c r="P5" s="26" t="str">
        <f>'Ancillary Network Services'!P5</f>
        <v>2021–22</v>
      </c>
      <c r="Q5" s="26" t="str">
        <f>'Ancillary Network Services'!Q5</f>
        <v>2022–23</v>
      </c>
      <c r="R5" s="26" t="str">
        <f>'Ancillary Network Services'!R5</f>
        <v>2023–24</v>
      </c>
      <c r="S5" s="26"/>
      <c r="T5" s="26" t="str">
        <f>'Ancillary Network Services'!T5</f>
        <v>2019–20</v>
      </c>
      <c r="U5" s="26" t="str">
        <f>'Ancillary Network Services'!U5</f>
        <v>2020–21</v>
      </c>
      <c r="V5" s="26" t="str">
        <f>'Ancillary Network Services'!V5</f>
        <v>2021–22</v>
      </c>
      <c r="W5" s="26" t="str">
        <f>'Ancillary Network Services'!W5</f>
        <v>2022–23</v>
      </c>
      <c r="X5" s="26" t="str">
        <f>'Ancillary Network Services'!X5</f>
        <v>2023–24</v>
      </c>
      <c r="Y5" s="26"/>
      <c r="Z5" s="26" t="str">
        <f>O5</f>
        <v>2020–21</v>
      </c>
      <c r="AA5" s="26" t="str">
        <f>P5</f>
        <v>2021–22</v>
      </c>
      <c r="AB5" s="26" t="str">
        <f>Q5</f>
        <v>2022–23</v>
      </c>
      <c r="AC5" s="26" t="str">
        <f>R5</f>
        <v>2023–24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359</v>
      </c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IF(T7="",0,'General Inputs'!K$23)</f>
        <v>0</v>
      </c>
      <c r="AA7" s="149">
        <f>IF(U7="",0,'General Inputs'!L$23)</f>
        <v>-1.7000000000000001E-2</v>
      </c>
      <c r="AB7" s="149">
        <f>IF(V7="",0,'General Inputs'!M$23)</f>
        <v>-1.7000000000000001E-2</v>
      </c>
      <c r="AC7" s="149">
        <f>IF(W7="",0,'General Inputs'!N$23)</f>
        <v>-1.7000000000000001E-2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360</v>
      </c>
      <c r="D8" s="124"/>
      <c r="E8" s="54" t="s">
        <v>33</v>
      </c>
      <c r="F8" s="54"/>
      <c r="G8" s="61"/>
      <c r="H8" s="62">
        <f t="shared" si="0"/>
        <v>22.9</v>
      </c>
      <c r="I8" s="125"/>
      <c r="J8" s="62">
        <f t="shared" si="1"/>
        <v>22.9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18.670000000000002</v>
      </c>
      <c r="O8" s="126">
        <f t="shared" ref="O8:O71" si="5">U8</f>
        <v>19.34</v>
      </c>
      <c r="P8" s="126">
        <f t="shared" ref="P8:P71" si="6">V8</f>
        <v>19.84</v>
      </c>
      <c r="Q8" s="126">
        <f t="shared" ref="Q8:Q71" si="7">W8</f>
        <v>20.88</v>
      </c>
      <c r="R8" s="126">
        <f t="shared" ref="R8:R71" si="8">X8</f>
        <v>22.9</v>
      </c>
      <c r="T8" s="127">
        <v>18.670000000000002</v>
      </c>
      <c r="U8" s="128">
        <f>ROUND(ROUND(T8,2)*(1+'General Inputs'!K$20)*(1-Z8)+'General Inputs'!K$28,2)</f>
        <v>19.34</v>
      </c>
      <c r="V8" s="128">
        <f>ROUND(ROUND(U8,2)*(1+'General Inputs'!L$20)*(1-AA8)+'General Inputs'!L$28,2)</f>
        <v>19.84</v>
      </c>
      <c r="W8" s="128">
        <f>ROUND(ROUND(V8,2)*(1+'General Inputs'!M$20)*(1-AB8)+'General Inputs'!M$28,2)</f>
        <v>20.88</v>
      </c>
      <c r="X8" s="128">
        <f>ROUND(ROUND(W8,2)*(1+'General Inputs'!N$20)*(1-AC8)+'General Inputs'!N$28,2)</f>
        <v>22.9</v>
      </c>
      <c r="Y8" s="129"/>
      <c r="Z8" s="149">
        <f>IF(T8="",0,'General Inputs'!K$23)</f>
        <v>-1.7000000000000001E-2</v>
      </c>
      <c r="AA8" s="149">
        <f>IF(U8="",0,'General Inputs'!L$23)</f>
        <v>-1.7000000000000001E-2</v>
      </c>
      <c r="AB8" s="149">
        <f>IF(V8="",0,'General Inputs'!M$23)</f>
        <v>-1.7000000000000001E-2</v>
      </c>
      <c r="AC8" s="149">
        <f>IF(W8="",0,'General Inputs'!N$23)</f>
        <v>-1.7000000000000001E-2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361</v>
      </c>
      <c r="D9" s="124"/>
      <c r="E9" s="54" t="s">
        <v>33</v>
      </c>
      <c r="F9" s="54"/>
      <c r="G9" s="61"/>
      <c r="H9" s="62">
        <f t="shared" si="0"/>
        <v>22.9</v>
      </c>
      <c r="I9" s="125"/>
      <c r="J9" s="62">
        <f t="shared" si="1"/>
        <v>22.9</v>
      </c>
      <c r="K9" s="125"/>
      <c r="L9" s="125" t="str">
        <f t="shared" si="3"/>
        <v>COMPLIANT</v>
      </c>
      <c r="M9" s="37"/>
      <c r="N9" s="126">
        <f t="shared" si="4"/>
        <v>18.670000000000002</v>
      </c>
      <c r="O9" s="126">
        <f t="shared" si="5"/>
        <v>19.34</v>
      </c>
      <c r="P9" s="126">
        <f t="shared" si="6"/>
        <v>19.84</v>
      </c>
      <c r="Q9" s="126">
        <f t="shared" si="7"/>
        <v>20.88</v>
      </c>
      <c r="R9" s="126">
        <f t="shared" si="8"/>
        <v>22.9</v>
      </c>
      <c r="S9" s="175"/>
      <c r="T9" s="127">
        <v>18.670000000000002</v>
      </c>
      <c r="U9" s="128">
        <f>ROUND(ROUND(T9,2)*(1+'General Inputs'!K$20)*(1-Z9)+'General Inputs'!K$28,2)</f>
        <v>19.34</v>
      </c>
      <c r="V9" s="128">
        <f>ROUND(ROUND(U9,2)*(1+'General Inputs'!L$20)*(1-AA9)+'General Inputs'!L$28,2)</f>
        <v>19.84</v>
      </c>
      <c r="W9" s="128">
        <f>ROUND(ROUND(V9,2)*(1+'General Inputs'!M$20)*(1-AB9)+'General Inputs'!M$28,2)</f>
        <v>20.88</v>
      </c>
      <c r="X9" s="128">
        <f>ROUND(ROUND(W9,2)*(1+'General Inputs'!N$20)*(1-AC9)+'General Inputs'!N$28,2)</f>
        <v>22.9</v>
      </c>
      <c r="Y9" s="129"/>
      <c r="Z9" s="149">
        <f>IF(T9="",0,'General Inputs'!K$23)</f>
        <v>-1.7000000000000001E-2</v>
      </c>
      <c r="AA9" s="149">
        <f>IF(U9="",0,'General Inputs'!L$23)</f>
        <v>-1.7000000000000001E-2</v>
      </c>
      <c r="AB9" s="149">
        <f>IF(V9="",0,'General Inputs'!M$23)</f>
        <v>-1.7000000000000001E-2</v>
      </c>
      <c r="AC9" s="149">
        <f>IF(W9="",0,'General Inputs'!N$23)</f>
        <v>-1.7000000000000001E-2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362</v>
      </c>
      <c r="D10" s="124"/>
      <c r="E10" s="54" t="s">
        <v>33</v>
      </c>
      <c r="F10" s="54"/>
      <c r="G10" s="61"/>
      <c r="H10" s="62">
        <f t="shared" si="0"/>
        <v>22.9</v>
      </c>
      <c r="I10" s="125"/>
      <c r="J10" s="62">
        <f t="shared" si="1"/>
        <v>22.9</v>
      </c>
      <c r="K10" s="125"/>
      <c r="L10" s="125" t="str">
        <f t="shared" si="3"/>
        <v>COMPLIANT</v>
      </c>
      <c r="M10" s="37"/>
      <c r="N10" s="126">
        <f t="shared" si="4"/>
        <v>18.670000000000002</v>
      </c>
      <c r="O10" s="126">
        <f t="shared" si="5"/>
        <v>19.34</v>
      </c>
      <c r="P10" s="126">
        <f t="shared" si="6"/>
        <v>19.84</v>
      </c>
      <c r="Q10" s="126">
        <f t="shared" si="7"/>
        <v>20.88</v>
      </c>
      <c r="R10" s="126">
        <f t="shared" si="8"/>
        <v>22.9</v>
      </c>
      <c r="S10" s="175"/>
      <c r="T10" s="127">
        <v>18.670000000000002</v>
      </c>
      <c r="U10" s="128">
        <f>ROUND(ROUND(T10,2)*(1+'General Inputs'!K$20)*(1-Z10)+'General Inputs'!K$28,2)</f>
        <v>19.34</v>
      </c>
      <c r="V10" s="128">
        <f>ROUND(ROUND(U10,2)*(1+'General Inputs'!L$20)*(1-AA10)+'General Inputs'!L$28,2)</f>
        <v>19.84</v>
      </c>
      <c r="W10" s="128">
        <f>ROUND(ROUND(V10,2)*(1+'General Inputs'!M$20)*(1-AB10)+'General Inputs'!M$28,2)</f>
        <v>20.88</v>
      </c>
      <c r="X10" s="128">
        <f>ROUND(ROUND(W10,2)*(1+'General Inputs'!N$20)*(1-AC10)+'General Inputs'!N$28,2)</f>
        <v>22.9</v>
      </c>
      <c r="Y10" s="129"/>
      <c r="Z10" s="149">
        <f>IF(T10="",0,'General Inputs'!K$23)</f>
        <v>-1.7000000000000001E-2</v>
      </c>
      <c r="AA10" s="149">
        <f>IF(U10="",0,'General Inputs'!L$23)</f>
        <v>-1.7000000000000001E-2</v>
      </c>
      <c r="AB10" s="149">
        <f>IF(V10="",0,'General Inputs'!M$23)</f>
        <v>-1.7000000000000001E-2</v>
      </c>
      <c r="AC10" s="149">
        <f>IF(W10="",0,'General Inputs'!N$23)</f>
        <v>-1.7000000000000001E-2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363</v>
      </c>
      <c r="D11" s="124"/>
      <c r="E11" s="54" t="s">
        <v>33</v>
      </c>
      <c r="F11" s="54"/>
      <c r="G11" s="61"/>
      <c r="H11" s="62">
        <f t="shared" si="0"/>
        <v>23.36</v>
      </c>
      <c r="I11" s="125"/>
      <c r="J11" s="62">
        <f t="shared" si="1"/>
        <v>23.36</v>
      </c>
      <c r="K11" s="125"/>
      <c r="L11" s="125" t="str">
        <f t="shared" si="3"/>
        <v>COMPLIANT</v>
      </c>
      <c r="M11" s="37"/>
      <c r="N11" s="126">
        <f t="shared" si="4"/>
        <v>19.05</v>
      </c>
      <c r="O11" s="126">
        <f t="shared" si="5"/>
        <v>19.73</v>
      </c>
      <c r="P11" s="126">
        <f t="shared" si="6"/>
        <v>20.239999999999998</v>
      </c>
      <c r="Q11" s="126">
        <f t="shared" si="7"/>
        <v>21.3</v>
      </c>
      <c r="R11" s="126">
        <f t="shared" si="8"/>
        <v>23.36</v>
      </c>
      <c r="S11" s="175"/>
      <c r="T11" s="127">
        <v>19.05</v>
      </c>
      <c r="U11" s="128">
        <f>ROUND(ROUND(T11,2)*(1+'General Inputs'!K$20)*(1-Z11)+'General Inputs'!K$28,2)</f>
        <v>19.73</v>
      </c>
      <c r="V11" s="128">
        <f>ROUND(ROUND(U11,2)*(1+'General Inputs'!L$20)*(1-AA11)+'General Inputs'!L$28,2)</f>
        <v>20.239999999999998</v>
      </c>
      <c r="W11" s="128">
        <f>ROUND(ROUND(V11,2)*(1+'General Inputs'!M$20)*(1-AB11)+'General Inputs'!M$28,2)</f>
        <v>21.3</v>
      </c>
      <c r="X11" s="128">
        <f>ROUND(ROUND(W11,2)*(1+'General Inputs'!N$20)*(1-AC11)+'General Inputs'!N$28,2)</f>
        <v>23.36</v>
      </c>
      <c r="Y11" s="129"/>
      <c r="Z11" s="149">
        <f>IF(T11="",0,'General Inputs'!K$23)</f>
        <v>-1.7000000000000001E-2</v>
      </c>
      <c r="AA11" s="149">
        <f>IF(U11="",0,'General Inputs'!L$23)</f>
        <v>-1.7000000000000001E-2</v>
      </c>
      <c r="AB11" s="149">
        <f>IF(V11="",0,'General Inputs'!M$23)</f>
        <v>-1.7000000000000001E-2</v>
      </c>
      <c r="AC11" s="149">
        <f>IF(W11="",0,'General Inputs'!N$23)</f>
        <v>-1.7000000000000001E-2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364</v>
      </c>
      <c r="D12" s="124"/>
      <c r="E12" s="54" t="s">
        <v>33</v>
      </c>
      <c r="F12" s="54"/>
      <c r="G12" s="61"/>
      <c r="H12" s="62">
        <f t="shared" si="0"/>
        <v>22.74</v>
      </c>
      <c r="I12" s="125"/>
      <c r="J12" s="62">
        <f t="shared" si="1"/>
        <v>22.74</v>
      </c>
      <c r="K12" s="125"/>
      <c r="L12" s="125" t="str">
        <f t="shared" si="3"/>
        <v>COMPLIANT</v>
      </c>
      <c r="M12" s="37"/>
      <c r="N12" s="126">
        <f t="shared" si="4"/>
        <v>18.55</v>
      </c>
      <c r="O12" s="126">
        <f t="shared" si="5"/>
        <v>19.21</v>
      </c>
      <c r="P12" s="126">
        <f t="shared" si="6"/>
        <v>19.7</v>
      </c>
      <c r="Q12" s="126">
        <f t="shared" si="7"/>
        <v>20.74</v>
      </c>
      <c r="R12" s="126">
        <f t="shared" si="8"/>
        <v>22.74</v>
      </c>
      <c r="S12" s="175"/>
      <c r="T12" s="127">
        <v>18.55</v>
      </c>
      <c r="U12" s="128">
        <f>ROUND(ROUND(T12,2)*(1+'General Inputs'!K$20)*(1-Z12)+'General Inputs'!K$28,2)</f>
        <v>19.21</v>
      </c>
      <c r="V12" s="128">
        <f>ROUND(ROUND(U12,2)*(1+'General Inputs'!L$20)*(1-AA12)+'General Inputs'!L$28,2)</f>
        <v>19.7</v>
      </c>
      <c r="W12" s="128">
        <f>ROUND(ROUND(V12,2)*(1+'General Inputs'!M$20)*(1-AB12)+'General Inputs'!M$28,2)</f>
        <v>20.74</v>
      </c>
      <c r="X12" s="128">
        <f>ROUND(ROUND(W12,2)*(1+'General Inputs'!N$20)*(1-AC12)+'General Inputs'!N$28,2)</f>
        <v>22.74</v>
      </c>
      <c r="Y12" s="129"/>
      <c r="Z12" s="149">
        <f>IF(T12="",0,'General Inputs'!K$23)</f>
        <v>-1.7000000000000001E-2</v>
      </c>
      <c r="AA12" s="149">
        <f>IF(U12="",0,'General Inputs'!L$23)</f>
        <v>-1.7000000000000001E-2</v>
      </c>
      <c r="AB12" s="149">
        <f>IF(V12="",0,'General Inputs'!M$23)</f>
        <v>-1.7000000000000001E-2</v>
      </c>
      <c r="AC12" s="149">
        <f>IF(W12="",0,'General Inputs'!N$23)</f>
        <v>-1.7000000000000001E-2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365</v>
      </c>
      <c r="D13" s="124"/>
      <c r="E13" s="54" t="s">
        <v>33</v>
      </c>
      <c r="F13" s="54"/>
      <c r="G13" s="61"/>
      <c r="H13" s="62">
        <f t="shared" si="0"/>
        <v>22.76</v>
      </c>
      <c r="I13" s="125"/>
      <c r="J13" s="62">
        <f t="shared" si="1"/>
        <v>22.76</v>
      </c>
      <c r="K13" s="125"/>
      <c r="L13" s="125" t="str">
        <f t="shared" si="3"/>
        <v>COMPLIANT</v>
      </c>
      <c r="M13" s="37"/>
      <c r="N13" s="126">
        <f t="shared" si="4"/>
        <v>18.559999999999999</v>
      </c>
      <c r="O13" s="126">
        <f t="shared" si="5"/>
        <v>19.22</v>
      </c>
      <c r="P13" s="126">
        <f t="shared" si="6"/>
        <v>19.71</v>
      </c>
      <c r="Q13" s="126">
        <f t="shared" si="7"/>
        <v>20.75</v>
      </c>
      <c r="R13" s="126">
        <f t="shared" si="8"/>
        <v>22.76</v>
      </c>
      <c r="S13" s="175"/>
      <c r="T13" s="127">
        <v>18.559999999999999</v>
      </c>
      <c r="U13" s="128">
        <f>ROUND(ROUND(T13,2)*(1+'General Inputs'!K$20)*(1-Z13)+'General Inputs'!K$28,2)</f>
        <v>19.22</v>
      </c>
      <c r="V13" s="128">
        <f>ROUND(ROUND(U13,2)*(1+'General Inputs'!L$20)*(1-AA13)+'General Inputs'!L$28,2)</f>
        <v>19.71</v>
      </c>
      <c r="W13" s="128">
        <f>ROUND(ROUND(V13,2)*(1+'General Inputs'!M$20)*(1-AB13)+'General Inputs'!M$28,2)</f>
        <v>20.75</v>
      </c>
      <c r="X13" s="128">
        <f>ROUND(ROUND(W13,2)*(1+'General Inputs'!N$20)*(1-AC13)+'General Inputs'!N$28,2)</f>
        <v>22.76</v>
      </c>
      <c r="Y13" s="129"/>
      <c r="Z13" s="149">
        <f>IF(T13="",0,'General Inputs'!K$23)</f>
        <v>-1.7000000000000001E-2</v>
      </c>
      <c r="AA13" s="149">
        <f>IF(U13="",0,'General Inputs'!L$23)</f>
        <v>-1.7000000000000001E-2</v>
      </c>
      <c r="AB13" s="149">
        <f>IF(V13="",0,'General Inputs'!M$23)</f>
        <v>-1.7000000000000001E-2</v>
      </c>
      <c r="AC13" s="149">
        <f>IF(W13="",0,'General Inputs'!N$23)</f>
        <v>-1.7000000000000001E-2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366</v>
      </c>
      <c r="D14" s="124"/>
      <c r="E14" s="54" t="s">
        <v>33</v>
      </c>
      <c r="F14" s="54"/>
      <c r="G14" s="61"/>
      <c r="H14" s="62">
        <f t="shared" si="0"/>
        <v>23.06</v>
      </c>
      <c r="I14" s="125"/>
      <c r="J14" s="62">
        <f t="shared" si="1"/>
        <v>23.06</v>
      </c>
      <c r="K14" s="125"/>
      <c r="L14" s="125" t="str">
        <f t="shared" si="3"/>
        <v>COMPLIANT</v>
      </c>
      <c r="M14" s="37"/>
      <c r="N14" s="126">
        <f t="shared" si="4"/>
        <v>18.809999999999999</v>
      </c>
      <c r="O14" s="126">
        <f t="shared" si="5"/>
        <v>19.48</v>
      </c>
      <c r="P14" s="126">
        <f t="shared" si="6"/>
        <v>19.98</v>
      </c>
      <c r="Q14" s="126">
        <f t="shared" si="7"/>
        <v>21.03</v>
      </c>
      <c r="R14" s="126">
        <f t="shared" si="8"/>
        <v>23.06</v>
      </c>
      <c r="S14" s="37"/>
      <c r="T14" s="127">
        <v>18.809999999999999</v>
      </c>
      <c r="U14" s="128">
        <f>ROUND(ROUND(T14,2)*(1+'General Inputs'!K$20)*(1-Z14)+'General Inputs'!K$28,2)</f>
        <v>19.48</v>
      </c>
      <c r="V14" s="128">
        <f>ROUND(ROUND(U14,2)*(1+'General Inputs'!L$20)*(1-AA14)+'General Inputs'!L$28,2)</f>
        <v>19.98</v>
      </c>
      <c r="W14" s="128">
        <f>ROUND(ROUND(V14,2)*(1+'General Inputs'!M$20)*(1-AB14)+'General Inputs'!M$28,2)</f>
        <v>21.03</v>
      </c>
      <c r="X14" s="128">
        <f>ROUND(ROUND(W14,2)*(1+'General Inputs'!N$20)*(1-AC14)+'General Inputs'!N$28,2)</f>
        <v>23.06</v>
      </c>
      <c r="Y14" s="129"/>
      <c r="Z14" s="149">
        <f>IF(T14="",0,'General Inputs'!K$23)</f>
        <v>-1.7000000000000001E-2</v>
      </c>
      <c r="AA14" s="149">
        <f>IF(U14="",0,'General Inputs'!L$23)</f>
        <v>-1.7000000000000001E-2</v>
      </c>
      <c r="AB14" s="149">
        <f>IF(V14="",0,'General Inputs'!M$23)</f>
        <v>-1.7000000000000001E-2</v>
      </c>
      <c r="AC14" s="149">
        <f>IF(W14="",0,'General Inputs'!N$23)</f>
        <v>-1.7000000000000001E-2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367</v>
      </c>
      <c r="D15" s="124"/>
      <c r="E15" s="54" t="s">
        <v>33</v>
      </c>
      <c r="F15" s="54"/>
      <c r="G15" s="61"/>
      <c r="H15" s="62">
        <f t="shared" si="0"/>
        <v>22.92</v>
      </c>
      <c r="I15" s="125"/>
      <c r="J15" s="62">
        <f t="shared" si="1"/>
        <v>22.92</v>
      </c>
      <c r="K15" s="125"/>
      <c r="L15" s="125" t="str">
        <f t="shared" si="3"/>
        <v>COMPLIANT</v>
      </c>
      <c r="M15" s="37"/>
      <c r="N15" s="126">
        <f t="shared" si="4"/>
        <v>18.690000000000001</v>
      </c>
      <c r="O15" s="126">
        <f t="shared" si="5"/>
        <v>19.36</v>
      </c>
      <c r="P15" s="126">
        <f t="shared" si="6"/>
        <v>19.86</v>
      </c>
      <c r="Q15" s="126">
        <f t="shared" si="7"/>
        <v>20.9</v>
      </c>
      <c r="R15" s="126">
        <f t="shared" si="8"/>
        <v>22.92</v>
      </c>
      <c r="S15" s="37"/>
      <c r="T15" s="127">
        <v>18.690000000000001</v>
      </c>
      <c r="U15" s="128">
        <f>ROUND(ROUND(T15,2)*(1+'General Inputs'!K$20)*(1-Z15)+'General Inputs'!K$28,2)</f>
        <v>19.36</v>
      </c>
      <c r="V15" s="128">
        <f>ROUND(ROUND(U15,2)*(1+'General Inputs'!L$20)*(1-AA15)+'General Inputs'!L$28,2)</f>
        <v>19.86</v>
      </c>
      <c r="W15" s="128">
        <f>ROUND(ROUND(V15,2)*(1+'General Inputs'!M$20)*(1-AB15)+'General Inputs'!M$28,2)</f>
        <v>20.9</v>
      </c>
      <c r="X15" s="128">
        <f>ROUND(ROUND(W15,2)*(1+'General Inputs'!N$20)*(1-AC15)+'General Inputs'!N$28,2)</f>
        <v>22.92</v>
      </c>
      <c r="Y15" s="129"/>
      <c r="Z15" s="149">
        <f>IF(T15="",0,'General Inputs'!K$23)</f>
        <v>-1.7000000000000001E-2</v>
      </c>
      <c r="AA15" s="149">
        <f>IF(U15="",0,'General Inputs'!L$23)</f>
        <v>-1.7000000000000001E-2</v>
      </c>
      <c r="AB15" s="149">
        <f>IF(V15="",0,'General Inputs'!M$23)</f>
        <v>-1.7000000000000001E-2</v>
      </c>
      <c r="AC15" s="149">
        <f>IF(W15="",0,'General Inputs'!N$23)</f>
        <v>-1.7000000000000001E-2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368</v>
      </c>
      <c r="D16" s="124"/>
      <c r="E16" s="54" t="s">
        <v>33</v>
      </c>
      <c r="F16" s="54"/>
      <c r="G16" s="61"/>
      <c r="H16" s="62">
        <f t="shared" si="0"/>
        <v>23.06</v>
      </c>
      <c r="I16" s="125"/>
      <c r="J16" s="62">
        <f t="shared" si="1"/>
        <v>23.06</v>
      </c>
      <c r="K16" s="125"/>
      <c r="L16" s="125" t="str">
        <f t="shared" si="3"/>
        <v>COMPLIANT</v>
      </c>
      <c r="M16" s="37"/>
      <c r="N16" s="126">
        <f t="shared" si="4"/>
        <v>18.809999999999999</v>
      </c>
      <c r="O16" s="126">
        <f t="shared" si="5"/>
        <v>19.48</v>
      </c>
      <c r="P16" s="126">
        <f t="shared" si="6"/>
        <v>19.98</v>
      </c>
      <c r="Q16" s="126">
        <f t="shared" si="7"/>
        <v>21.03</v>
      </c>
      <c r="R16" s="126">
        <f t="shared" si="8"/>
        <v>23.06</v>
      </c>
      <c r="S16" s="37"/>
      <c r="T16" s="127">
        <v>18.809999999999999</v>
      </c>
      <c r="U16" s="128">
        <f>ROUND(ROUND(T16,2)*(1+'General Inputs'!K$20)*(1-Z16)+'General Inputs'!K$28,2)</f>
        <v>19.48</v>
      </c>
      <c r="V16" s="128">
        <f>ROUND(ROUND(U16,2)*(1+'General Inputs'!L$20)*(1-AA16)+'General Inputs'!L$28,2)</f>
        <v>19.98</v>
      </c>
      <c r="W16" s="128">
        <f>ROUND(ROUND(V16,2)*(1+'General Inputs'!M$20)*(1-AB16)+'General Inputs'!M$28,2)</f>
        <v>21.03</v>
      </c>
      <c r="X16" s="128">
        <f>ROUND(ROUND(W16,2)*(1+'General Inputs'!N$20)*(1-AC16)+'General Inputs'!N$28,2)</f>
        <v>23.06</v>
      </c>
      <c r="Y16" s="129"/>
      <c r="Z16" s="149">
        <f>IF(T16="",0,'General Inputs'!K$23)</f>
        <v>-1.7000000000000001E-2</v>
      </c>
      <c r="AA16" s="149">
        <f>IF(U16="",0,'General Inputs'!L$23)</f>
        <v>-1.7000000000000001E-2</v>
      </c>
      <c r="AB16" s="149">
        <f>IF(V16="",0,'General Inputs'!M$23)</f>
        <v>-1.7000000000000001E-2</v>
      </c>
      <c r="AC16" s="149">
        <f>IF(W16="",0,'General Inputs'!N$23)</f>
        <v>-1.7000000000000001E-2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369</v>
      </c>
      <c r="D17" s="124"/>
      <c r="E17" s="54" t="s">
        <v>33</v>
      </c>
      <c r="F17" s="54"/>
      <c r="G17" s="61"/>
      <c r="H17" s="62">
        <f t="shared" si="0"/>
        <v>22.74</v>
      </c>
      <c r="I17" s="125"/>
      <c r="J17" s="62">
        <f t="shared" si="1"/>
        <v>22.74</v>
      </c>
      <c r="K17" s="125"/>
      <c r="L17" s="125" t="str">
        <f t="shared" si="3"/>
        <v>COMPLIANT</v>
      </c>
      <c r="M17" s="37"/>
      <c r="N17" s="126">
        <f t="shared" si="4"/>
        <v>18.55</v>
      </c>
      <c r="O17" s="126">
        <f t="shared" si="5"/>
        <v>19.21</v>
      </c>
      <c r="P17" s="126">
        <f t="shared" si="6"/>
        <v>19.7</v>
      </c>
      <c r="Q17" s="126">
        <f t="shared" si="7"/>
        <v>20.74</v>
      </c>
      <c r="R17" s="126">
        <f t="shared" si="8"/>
        <v>22.74</v>
      </c>
      <c r="S17" s="37"/>
      <c r="T17" s="127">
        <v>18.55</v>
      </c>
      <c r="U17" s="128">
        <f>ROUND(ROUND(T17,2)*(1+'General Inputs'!K$20)*(1-Z17)+'General Inputs'!K$28,2)</f>
        <v>19.21</v>
      </c>
      <c r="V17" s="128">
        <f>ROUND(ROUND(U17,2)*(1+'General Inputs'!L$20)*(1-AA17)+'General Inputs'!L$28,2)</f>
        <v>19.7</v>
      </c>
      <c r="W17" s="128">
        <f>ROUND(ROUND(V17,2)*(1+'General Inputs'!M$20)*(1-AB17)+'General Inputs'!M$28,2)</f>
        <v>20.74</v>
      </c>
      <c r="X17" s="128">
        <f>ROUND(ROUND(W17,2)*(1+'General Inputs'!N$20)*(1-AC17)+'General Inputs'!N$28,2)</f>
        <v>22.74</v>
      </c>
      <c r="Y17" s="129"/>
      <c r="Z17" s="149">
        <f>IF(T17="",0,'General Inputs'!K$23)</f>
        <v>-1.7000000000000001E-2</v>
      </c>
      <c r="AA17" s="149">
        <f>IF(U17="",0,'General Inputs'!L$23)</f>
        <v>-1.7000000000000001E-2</v>
      </c>
      <c r="AB17" s="149">
        <f>IF(V17="",0,'General Inputs'!M$23)</f>
        <v>-1.7000000000000001E-2</v>
      </c>
      <c r="AC17" s="149">
        <f>IF(W17="",0,'General Inputs'!N$23)</f>
        <v>-1.7000000000000001E-2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370</v>
      </c>
      <c r="D18" s="124"/>
      <c r="E18" s="54" t="s">
        <v>33</v>
      </c>
      <c r="F18" s="54"/>
      <c r="G18" s="61"/>
      <c r="H18" s="62">
        <f t="shared" si="0"/>
        <v>23.1</v>
      </c>
      <c r="I18" s="125"/>
      <c r="J18" s="62">
        <f t="shared" si="1"/>
        <v>23.1</v>
      </c>
      <c r="K18" s="125"/>
      <c r="L18" s="125" t="str">
        <f t="shared" si="3"/>
        <v>COMPLIANT</v>
      </c>
      <c r="M18" s="37"/>
      <c r="N18" s="126">
        <f t="shared" si="4"/>
        <v>18.84</v>
      </c>
      <c r="O18" s="126">
        <f t="shared" si="5"/>
        <v>19.510000000000002</v>
      </c>
      <c r="P18" s="126">
        <f t="shared" si="6"/>
        <v>20.010000000000002</v>
      </c>
      <c r="Q18" s="126">
        <f t="shared" si="7"/>
        <v>21.06</v>
      </c>
      <c r="R18" s="126">
        <f t="shared" si="8"/>
        <v>23.1</v>
      </c>
      <c r="S18" s="37"/>
      <c r="T18" s="127">
        <v>18.84</v>
      </c>
      <c r="U18" s="128">
        <f>ROUND(ROUND(T18,2)*(1+'General Inputs'!K$20)*(1-Z18)+'General Inputs'!K$28,2)</f>
        <v>19.510000000000002</v>
      </c>
      <c r="V18" s="128">
        <f>ROUND(ROUND(U18,2)*(1+'General Inputs'!L$20)*(1-AA18)+'General Inputs'!L$28,2)</f>
        <v>20.010000000000002</v>
      </c>
      <c r="W18" s="128">
        <f>ROUND(ROUND(V18,2)*(1+'General Inputs'!M$20)*(1-AB18)+'General Inputs'!M$28,2)</f>
        <v>21.06</v>
      </c>
      <c r="X18" s="128">
        <f>ROUND(ROUND(W18,2)*(1+'General Inputs'!N$20)*(1-AC18)+'General Inputs'!N$28,2)</f>
        <v>23.1</v>
      </c>
      <c r="Y18" s="129"/>
      <c r="Z18" s="149">
        <f>IF(T18="",0,'General Inputs'!K$23)</f>
        <v>-1.7000000000000001E-2</v>
      </c>
      <c r="AA18" s="149">
        <f>IF(U18="",0,'General Inputs'!L$23)</f>
        <v>-1.7000000000000001E-2</v>
      </c>
      <c r="AB18" s="149">
        <f>IF(V18="",0,'General Inputs'!M$23)</f>
        <v>-1.7000000000000001E-2</v>
      </c>
      <c r="AC18" s="149">
        <f>IF(W18="",0,'General Inputs'!N$23)</f>
        <v>-1.7000000000000001E-2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371</v>
      </c>
      <c r="D19" s="124"/>
      <c r="E19" s="54" t="s">
        <v>33</v>
      </c>
      <c r="F19" s="54"/>
      <c r="G19" s="61"/>
      <c r="H19" s="62">
        <f t="shared" si="0"/>
        <v>27.38</v>
      </c>
      <c r="I19" s="125"/>
      <c r="J19" s="62">
        <f t="shared" si="1"/>
        <v>27.38</v>
      </c>
      <c r="K19" s="125"/>
      <c r="L19" s="125" t="str">
        <f t="shared" si="3"/>
        <v>COMPLIANT</v>
      </c>
      <c r="M19" s="37"/>
      <c r="N19" s="126">
        <f t="shared" si="4"/>
        <v>22.32</v>
      </c>
      <c r="O19" s="126">
        <f t="shared" si="5"/>
        <v>23.12</v>
      </c>
      <c r="P19" s="126">
        <f t="shared" si="6"/>
        <v>23.72</v>
      </c>
      <c r="Q19" s="126">
        <f t="shared" si="7"/>
        <v>24.97</v>
      </c>
      <c r="R19" s="126">
        <f t="shared" si="8"/>
        <v>27.38</v>
      </c>
      <c r="S19" s="37"/>
      <c r="T19" s="127">
        <v>22.32</v>
      </c>
      <c r="U19" s="128">
        <f>ROUND(ROUND(T19,2)*(1+'General Inputs'!K$20)*(1-Z19)+'General Inputs'!K$28,2)</f>
        <v>23.12</v>
      </c>
      <c r="V19" s="128">
        <f>ROUND(ROUND(U19,2)*(1+'General Inputs'!L$20)*(1-AA19)+'General Inputs'!L$28,2)</f>
        <v>23.72</v>
      </c>
      <c r="W19" s="128">
        <f>ROUND(ROUND(V19,2)*(1+'General Inputs'!M$20)*(1-AB19)+'General Inputs'!M$28,2)</f>
        <v>24.97</v>
      </c>
      <c r="X19" s="128">
        <f>ROUND(ROUND(W19,2)*(1+'General Inputs'!N$20)*(1-AC19)+'General Inputs'!N$28,2)</f>
        <v>27.38</v>
      </c>
      <c r="Y19" s="129"/>
      <c r="Z19" s="149">
        <f>IF(T19="",0,'General Inputs'!K$23)</f>
        <v>-1.7000000000000001E-2</v>
      </c>
      <c r="AA19" s="149">
        <f>IF(U19="",0,'General Inputs'!L$23)</f>
        <v>-1.7000000000000001E-2</v>
      </c>
      <c r="AB19" s="149">
        <f>IF(V19="",0,'General Inputs'!M$23)</f>
        <v>-1.7000000000000001E-2</v>
      </c>
      <c r="AC19" s="149">
        <f>IF(W19="",0,'General Inputs'!N$23)</f>
        <v>-1.7000000000000001E-2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372</v>
      </c>
      <c r="D20" s="124"/>
      <c r="E20" s="54" t="s">
        <v>33</v>
      </c>
      <c r="F20" s="54"/>
      <c r="G20" s="61"/>
      <c r="H20" s="62">
        <f t="shared" si="0"/>
        <v>23.72</v>
      </c>
      <c r="I20" s="125"/>
      <c r="J20" s="62">
        <f t="shared" si="1"/>
        <v>23.72</v>
      </c>
      <c r="K20" s="125"/>
      <c r="L20" s="125" t="str">
        <f t="shared" si="3"/>
        <v>COMPLIANT</v>
      </c>
      <c r="M20" s="37"/>
      <c r="N20" s="126">
        <f t="shared" si="4"/>
        <v>19.34</v>
      </c>
      <c r="O20" s="126">
        <f t="shared" si="5"/>
        <v>20.03</v>
      </c>
      <c r="P20" s="126">
        <f t="shared" si="6"/>
        <v>20.55</v>
      </c>
      <c r="Q20" s="126">
        <f t="shared" si="7"/>
        <v>21.63</v>
      </c>
      <c r="R20" s="126">
        <f t="shared" si="8"/>
        <v>23.72</v>
      </c>
      <c r="S20" s="37"/>
      <c r="T20" s="127">
        <v>19.34</v>
      </c>
      <c r="U20" s="128">
        <f>ROUND(ROUND(T20,2)*(1+'General Inputs'!K$20)*(1-Z20)+'General Inputs'!K$28,2)</f>
        <v>20.03</v>
      </c>
      <c r="V20" s="128">
        <f>ROUND(ROUND(U20,2)*(1+'General Inputs'!L$20)*(1-AA20)+'General Inputs'!L$28,2)</f>
        <v>20.55</v>
      </c>
      <c r="W20" s="128">
        <f>ROUND(ROUND(V20,2)*(1+'General Inputs'!M$20)*(1-AB20)+'General Inputs'!M$28,2)</f>
        <v>21.63</v>
      </c>
      <c r="X20" s="128">
        <f>ROUND(ROUND(W20,2)*(1+'General Inputs'!N$20)*(1-AC20)+'General Inputs'!N$28,2)</f>
        <v>23.72</v>
      </c>
      <c r="Y20" s="129"/>
      <c r="Z20" s="149">
        <f>IF(T20="",0,'General Inputs'!K$23)</f>
        <v>-1.7000000000000001E-2</v>
      </c>
      <c r="AA20" s="149">
        <f>IF(U20="",0,'General Inputs'!L$23)</f>
        <v>-1.7000000000000001E-2</v>
      </c>
      <c r="AB20" s="149">
        <f>IF(V20="",0,'General Inputs'!M$23)</f>
        <v>-1.7000000000000001E-2</v>
      </c>
      <c r="AC20" s="149">
        <f>IF(W20="",0,'General Inputs'!N$23)</f>
        <v>-1.7000000000000001E-2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373</v>
      </c>
      <c r="D21" s="124"/>
      <c r="E21" s="54" t="s">
        <v>33</v>
      </c>
      <c r="F21" s="54"/>
      <c r="G21" s="61"/>
      <c r="H21" s="62">
        <f t="shared" si="0"/>
        <v>27.71</v>
      </c>
      <c r="I21" s="125"/>
      <c r="J21" s="62">
        <f t="shared" si="1"/>
        <v>27.71</v>
      </c>
      <c r="K21" s="125"/>
      <c r="L21" s="125" t="str">
        <f t="shared" si="3"/>
        <v>COMPLIANT</v>
      </c>
      <c r="M21" s="37"/>
      <c r="N21" s="126">
        <f t="shared" si="4"/>
        <v>22.6</v>
      </c>
      <c r="O21" s="126">
        <f t="shared" si="5"/>
        <v>23.41</v>
      </c>
      <c r="P21" s="126">
        <f t="shared" si="6"/>
        <v>24.01</v>
      </c>
      <c r="Q21" s="126">
        <f t="shared" si="7"/>
        <v>25.27</v>
      </c>
      <c r="R21" s="126">
        <f t="shared" si="8"/>
        <v>27.71</v>
      </c>
      <c r="S21" s="37"/>
      <c r="T21" s="127">
        <v>22.6</v>
      </c>
      <c r="U21" s="128">
        <f>ROUND(ROUND(T21,2)*(1+'General Inputs'!K$20)*(1-Z21)+'General Inputs'!K$28,2)</f>
        <v>23.41</v>
      </c>
      <c r="V21" s="128">
        <f>ROUND(ROUND(U21,2)*(1+'General Inputs'!L$20)*(1-AA21)+'General Inputs'!L$28,2)</f>
        <v>24.01</v>
      </c>
      <c r="W21" s="128">
        <f>ROUND(ROUND(V21,2)*(1+'General Inputs'!M$20)*(1-AB21)+'General Inputs'!M$28,2)</f>
        <v>25.27</v>
      </c>
      <c r="X21" s="128">
        <f>ROUND(ROUND(W21,2)*(1+'General Inputs'!N$20)*(1-AC21)+'General Inputs'!N$28,2)</f>
        <v>27.71</v>
      </c>
      <c r="Y21" s="129"/>
      <c r="Z21" s="149">
        <f>IF(T21="",0,'General Inputs'!K$23)</f>
        <v>-1.7000000000000001E-2</v>
      </c>
      <c r="AA21" s="149">
        <f>IF(U21="",0,'General Inputs'!L$23)</f>
        <v>-1.7000000000000001E-2</v>
      </c>
      <c r="AB21" s="149">
        <f>IF(V21="",0,'General Inputs'!M$23)</f>
        <v>-1.7000000000000001E-2</v>
      </c>
      <c r="AC21" s="149">
        <f>IF(W21="",0,'General Inputs'!N$23)</f>
        <v>-1.7000000000000001E-2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374</v>
      </c>
      <c r="D22" s="124"/>
      <c r="E22" s="54" t="s">
        <v>33</v>
      </c>
      <c r="F22" s="54"/>
      <c r="G22" s="61"/>
      <c r="H22" s="62">
        <f t="shared" si="0"/>
        <v>27.6</v>
      </c>
      <c r="I22" s="125"/>
      <c r="J22" s="62">
        <f t="shared" si="1"/>
        <v>27.6</v>
      </c>
      <c r="K22" s="125"/>
      <c r="L22" s="125" t="str">
        <f t="shared" si="3"/>
        <v>COMPLIANT</v>
      </c>
      <c r="M22" s="37"/>
      <c r="N22" s="126">
        <f t="shared" si="4"/>
        <v>22.51</v>
      </c>
      <c r="O22" s="126">
        <f t="shared" si="5"/>
        <v>23.31</v>
      </c>
      <c r="P22" s="126">
        <f t="shared" si="6"/>
        <v>23.91</v>
      </c>
      <c r="Q22" s="126">
        <f t="shared" si="7"/>
        <v>25.17</v>
      </c>
      <c r="R22" s="126">
        <f t="shared" si="8"/>
        <v>27.6</v>
      </c>
      <c r="S22" s="37"/>
      <c r="T22" s="127">
        <v>22.51</v>
      </c>
      <c r="U22" s="128">
        <f>ROUND(ROUND(T22,2)*(1+'General Inputs'!K$20)*(1-Z22)+'General Inputs'!K$28,2)</f>
        <v>23.31</v>
      </c>
      <c r="V22" s="128">
        <f>ROUND(ROUND(U22,2)*(1+'General Inputs'!L$20)*(1-AA22)+'General Inputs'!L$28,2)</f>
        <v>23.91</v>
      </c>
      <c r="W22" s="128">
        <f>ROUND(ROUND(V22,2)*(1+'General Inputs'!M$20)*(1-AB22)+'General Inputs'!M$28,2)</f>
        <v>25.17</v>
      </c>
      <c r="X22" s="128">
        <f>ROUND(ROUND(W22,2)*(1+'General Inputs'!N$20)*(1-AC22)+'General Inputs'!N$28,2)</f>
        <v>27.6</v>
      </c>
      <c r="Y22" s="129"/>
      <c r="Z22" s="149">
        <f>IF(T22="",0,'General Inputs'!K$23)</f>
        <v>-1.7000000000000001E-2</v>
      </c>
      <c r="AA22" s="149">
        <f>IF(U22="",0,'General Inputs'!L$23)</f>
        <v>-1.7000000000000001E-2</v>
      </c>
      <c r="AB22" s="149">
        <f>IF(V22="",0,'General Inputs'!M$23)</f>
        <v>-1.7000000000000001E-2</v>
      </c>
      <c r="AC22" s="149">
        <f>IF(W22="",0,'General Inputs'!N$23)</f>
        <v>-1.7000000000000001E-2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375</v>
      </c>
      <c r="D23" s="124"/>
      <c r="E23" s="54" t="s">
        <v>33</v>
      </c>
      <c r="F23" s="54"/>
      <c r="G23" s="61"/>
      <c r="H23" s="62">
        <f t="shared" si="0"/>
        <v>27.9</v>
      </c>
      <c r="I23" s="125"/>
      <c r="J23" s="62">
        <f t="shared" si="1"/>
        <v>27.9</v>
      </c>
      <c r="K23" s="125"/>
      <c r="L23" s="125" t="str">
        <f t="shared" si="3"/>
        <v>COMPLIANT</v>
      </c>
      <c r="M23" s="37"/>
      <c r="N23" s="126">
        <f t="shared" si="4"/>
        <v>22.75</v>
      </c>
      <c r="O23" s="126">
        <f t="shared" si="5"/>
        <v>23.56</v>
      </c>
      <c r="P23" s="126">
        <f t="shared" si="6"/>
        <v>24.17</v>
      </c>
      <c r="Q23" s="126">
        <f t="shared" si="7"/>
        <v>25.44</v>
      </c>
      <c r="R23" s="126">
        <f t="shared" si="8"/>
        <v>27.9</v>
      </c>
      <c r="S23" s="37"/>
      <c r="T23" s="127">
        <v>22.75</v>
      </c>
      <c r="U23" s="128">
        <f>ROUND(ROUND(T23,2)*(1+'General Inputs'!K$20)*(1-Z23)+'General Inputs'!K$28,2)</f>
        <v>23.56</v>
      </c>
      <c r="V23" s="128">
        <f>ROUND(ROUND(U23,2)*(1+'General Inputs'!L$20)*(1-AA23)+'General Inputs'!L$28,2)</f>
        <v>24.17</v>
      </c>
      <c r="W23" s="128">
        <f>ROUND(ROUND(V23,2)*(1+'General Inputs'!M$20)*(1-AB23)+'General Inputs'!M$28,2)</f>
        <v>25.44</v>
      </c>
      <c r="X23" s="128">
        <f>ROUND(ROUND(W23,2)*(1+'General Inputs'!N$20)*(1-AC23)+'General Inputs'!N$28,2)</f>
        <v>27.9</v>
      </c>
      <c r="Y23" s="129"/>
      <c r="Z23" s="149">
        <f>IF(T23="",0,'General Inputs'!K$23)</f>
        <v>-1.7000000000000001E-2</v>
      </c>
      <c r="AA23" s="149">
        <f>IF(U23="",0,'General Inputs'!L$23)</f>
        <v>-1.7000000000000001E-2</v>
      </c>
      <c r="AB23" s="149">
        <f>IF(V23="",0,'General Inputs'!M$23)</f>
        <v>-1.7000000000000001E-2</v>
      </c>
      <c r="AC23" s="149">
        <f>IF(W23="",0,'General Inputs'!N$23)</f>
        <v>-1.7000000000000001E-2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376</v>
      </c>
      <c r="D24" s="124"/>
      <c r="E24" s="54" t="s">
        <v>33</v>
      </c>
      <c r="F24" s="54"/>
      <c r="G24" s="61"/>
      <c r="H24" s="62">
        <f t="shared" si="0"/>
        <v>28.1</v>
      </c>
      <c r="I24" s="125"/>
      <c r="J24" s="62">
        <f t="shared" si="1"/>
        <v>28.1</v>
      </c>
      <c r="K24" s="125"/>
      <c r="L24" s="125" t="str">
        <f t="shared" si="3"/>
        <v>COMPLIANT</v>
      </c>
      <c r="M24" s="37"/>
      <c r="N24" s="126">
        <f t="shared" si="4"/>
        <v>22.91</v>
      </c>
      <c r="O24" s="126">
        <f t="shared" si="5"/>
        <v>23.73</v>
      </c>
      <c r="P24" s="126">
        <f t="shared" si="6"/>
        <v>24.34</v>
      </c>
      <c r="Q24" s="126">
        <f t="shared" si="7"/>
        <v>25.62</v>
      </c>
      <c r="R24" s="126">
        <f t="shared" si="8"/>
        <v>28.1</v>
      </c>
      <c r="S24" s="37"/>
      <c r="T24" s="127">
        <v>22.91</v>
      </c>
      <c r="U24" s="128">
        <f>ROUND(ROUND(T24,2)*(1+'General Inputs'!K$20)*(1-Z24)+'General Inputs'!K$28,2)</f>
        <v>23.73</v>
      </c>
      <c r="V24" s="128">
        <f>ROUND(ROUND(U24,2)*(1+'General Inputs'!L$20)*(1-AA24)+'General Inputs'!L$28,2)</f>
        <v>24.34</v>
      </c>
      <c r="W24" s="128">
        <f>ROUND(ROUND(V24,2)*(1+'General Inputs'!M$20)*(1-AB24)+'General Inputs'!M$28,2)</f>
        <v>25.62</v>
      </c>
      <c r="X24" s="128">
        <f>ROUND(ROUND(W24,2)*(1+'General Inputs'!N$20)*(1-AC24)+'General Inputs'!N$28,2)</f>
        <v>28.1</v>
      </c>
      <c r="Y24" s="129"/>
      <c r="Z24" s="149">
        <f>IF(T24="",0,'General Inputs'!K$23)</f>
        <v>-1.7000000000000001E-2</v>
      </c>
      <c r="AA24" s="149">
        <f>IF(U24="",0,'General Inputs'!L$23)</f>
        <v>-1.7000000000000001E-2</v>
      </c>
      <c r="AB24" s="149">
        <f>IF(V24="",0,'General Inputs'!M$23)</f>
        <v>-1.7000000000000001E-2</v>
      </c>
      <c r="AC24" s="149">
        <f>IF(W24="",0,'General Inputs'!N$23)</f>
        <v>-1.7000000000000001E-2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377</v>
      </c>
      <c r="D25" s="124"/>
      <c r="E25" s="54" t="s">
        <v>33</v>
      </c>
      <c r="F25" s="54"/>
      <c r="G25" s="61"/>
      <c r="H25" s="62">
        <f t="shared" si="0"/>
        <v>28.1</v>
      </c>
      <c r="I25" s="125"/>
      <c r="J25" s="62">
        <f t="shared" si="1"/>
        <v>28.1</v>
      </c>
      <c r="K25" s="125"/>
      <c r="L25" s="125" t="str">
        <f t="shared" si="3"/>
        <v>COMPLIANT</v>
      </c>
      <c r="M25" s="37"/>
      <c r="N25" s="126">
        <f t="shared" si="4"/>
        <v>22.91</v>
      </c>
      <c r="O25" s="126">
        <f t="shared" si="5"/>
        <v>23.73</v>
      </c>
      <c r="P25" s="126">
        <f t="shared" si="6"/>
        <v>24.34</v>
      </c>
      <c r="Q25" s="126">
        <f t="shared" si="7"/>
        <v>25.62</v>
      </c>
      <c r="R25" s="126">
        <f t="shared" si="8"/>
        <v>28.1</v>
      </c>
      <c r="S25" s="37"/>
      <c r="T25" s="127">
        <v>22.91</v>
      </c>
      <c r="U25" s="128">
        <f>ROUND(ROUND(T25,2)*(1+'General Inputs'!K$20)*(1-Z25)+'General Inputs'!K$28,2)</f>
        <v>23.73</v>
      </c>
      <c r="V25" s="128">
        <f>ROUND(ROUND(U25,2)*(1+'General Inputs'!L$20)*(1-AA25)+'General Inputs'!L$28,2)</f>
        <v>24.34</v>
      </c>
      <c r="W25" s="128">
        <f>ROUND(ROUND(V25,2)*(1+'General Inputs'!M$20)*(1-AB25)+'General Inputs'!M$28,2)</f>
        <v>25.62</v>
      </c>
      <c r="X25" s="128">
        <f>ROUND(ROUND(W25,2)*(1+'General Inputs'!N$20)*(1-AC25)+'General Inputs'!N$28,2)</f>
        <v>28.1</v>
      </c>
      <c r="Y25" s="129"/>
      <c r="Z25" s="149">
        <f>IF(T25="",0,'General Inputs'!K$23)</f>
        <v>-1.7000000000000001E-2</v>
      </c>
      <c r="AA25" s="149">
        <f>IF(U25="",0,'General Inputs'!L$23)</f>
        <v>-1.7000000000000001E-2</v>
      </c>
      <c r="AB25" s="149">
        <f>IF(V25="",0,'General Inputs'!M$23)</f>
        <v>-1.7000000000000001E-2</v>
      </c>
      <c r="AC25" s="149">
        <f>IF(W25="",0,'General Inputs'!N$23)</f>
        <v>-1.7000000000000001E-2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378</v>
      </c>
      <c r="D26" s="124"/>
      <c r="E26" s="54" t="s">
        <v>33</v>
      </c>
      <c r="F26" s="54"/>
      <c r="G26" s="61"/>
      <c r="H26" s="62">
        <f t="shared" si="0"/>
        <v>28.15</v>
      </c>
      <c r="I26" s="125"/>
      <c r="J26" s="62">
        <f t="shared" si="1"/>
        <v>28.15</v>
      </c>
      <c r="K26" s="125"/>
      <c r="L26" s="125" t="str">
        <f t="shared" si="3"/>
        <v>COMPLIANT</v>
      </c>
      <c r="M26" s="37"/>
      <c r="N26" s="126">
        <f t="shared" si="4"/>
        <v>22.96</v>
      </c>
      <c r="O26" s="126">
        <f t="shared" si="5"/>
        <v>23.78</v>
      </c>
      <c r="P26" s="126">
        <f t="shared" si="6"/>
        <v>24.39</v>
      </c>
      <c r="Q26" s="126">
        <f t="shared" si="7"/>
        <v>25.67</v>
      </c>
      <c r="R26" s="126">
        <f t="shared" si="8"/>
        <v>28.15</v>
      </c>
      <c r="S26" s="37"/>
      <c r="T26" s="127">
        <v>22.96</v>
      </c>
      <c r="U26" s="128">
        <f>ROUND(ROUND(T26,2)*(1+'General Inputs'!K$20)*(1-Z26)+'General Inputs'!K$28,2)</f>
        <v>23.78</v>
      </c>
      <c r="V26" s="128">
        <f>ROUND(ROUND(U26,2)*(1+'General Inputs'!L$20)*(1-AA26)+'General Inputs'!L$28,2)</f>
        <v>24.39</v>
      </c>
      <c r="W26" s="128">
        <f>ROUND(ROUND(V26,2)*(1+'General Inputs'!M$20)*(1-AB26)+'General Inputs'!M$28,2)</f>
        <v>25.67</v>
      </c>
      <c r="X26" s="128">
        <f>ROUND(ROUND(W26,2)*(1+'General Inputs'!N$20)*(1-AC26)+'General Inputs'!N$28,2)</f>
        <v>28.15</v>
      </c>
      <c r="Y26" s="129"/>
      <c r="Z26" s="149">
        <f>IF(T26="",0,'General Inputs'!K$23)</f>
        <v>-1.7000000000000001E-2</v>
      </c>
      <c r="AA26" s="149">
        <f>IF(U26="",0,'General Inputs'!L$23)</f>
        <v>-1.7000000000000001E-2</v>
      </c>
      <c r="AB26" s="149">
        <f>IF(V26="",0,'General Inputs'!M$23)</f>
        <v>-1.7000000000000001E-2</v>
      </c>
      <c r="AC26" s="149">
        <f>IF(W26="",0,'General Inputs'!N$23)</f>
        <v>-1.7000000000000001E-2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379</v>
      </c>
      <c r="D27" s="124"/>
      <c r="E27" s="54" t="s">
        <v>33</v>
      </c>
      <c r="F27" s="54"/>
      <c r="G27" s="61"/>
      <c r="H27" s="62">
        <f t="shared" si="0"/>
        <v>28.15</v>
      </c>
      <c r="I27" s="125"/>
      <c r="J27" s="62">
        <f t="shared" si="1"/>
        <v>28.15</v>
      </c>
      <c r="K27" s="125"/>
      <c r="L27" s="125" t="str">
        <f t="shared" si="3"/>
        <v>COMPLIANT</v>
      </c>
      <c r="M27" s="37"/>
      <c r="N27" s="126">
        <f t="shared" si="4"/>
        <v>22.96</v>
      </c>
      <c r="O27" s="126">
        <f t="shared" si="5"/>
        <v>23.78</v>
      </c>
      <c r="P27" s="126">
        <f t="shared" si="6"/>
        <v>24.39</v>
      </c>
      <c r="Q27" s="126">
        <f t="shared" si="7"/>
        <v>25.67</v>
      </c>
      <c r="R27" s="126">
        <f t="shared" si="8"/>
        <v>28.15</v>
      </c>
      <c r="S27" s="37"/>
      <c r="T27" s="127">
        <v>22.96</v>
      </c>
      <c r="U27" s="128">
        <f>ROUND(ROUND(T27,2)*(1+'General Inputs'!K$20)*(1-Z27)+'General Inputs'!K$28,2)</f>
        <v>23.78</v>
      </c>
      <c r="V27" s="128">
        <f>ROUND(ROUND(U27,2)*(1+'General Inputs'!L$20)*(1-AA27)+'General Inputs'!L$28,2)</f>
        <v>24.39</v>
      </c>
      <c r="W27" s="128">
        <f>ROUND(ROUND(V27,2)*(1+'General Inputs'!M$20)*(1-AB27)+'General Inputs'!M$28,2)</f>
        <v>25.67</v>
      </c>
      <c r="X27" s="128">
        <f>ROUND(ROUND(W27,2)*(1+'General Inputs'!N$20)*(1-AC27)+'General Inputs'!N$28,2)</f>
        <v>28.15</v>
      </c>
      <c r="Y27" s="129"/>
      <c r="Z27" s="149">
        <f>IF(T27="",0,'General Inputs'!K$23)</f>
        <v>-1.7000000000000001E-2</v>
      </c>
      <c r="AA27" s="149">
        <f>IF(U27="",0,'General Inputs'!L$23)</f>
        <v>-1.7000000000000001E-2</v>
      </c>
      <c r="AB27" s="149">
        <f>IF(V27="",0,'General Inputs'!M$23)</f>
        <v>-1.7000000000000001E-2</v>
      </c>
      <c r="AC27" s="149">
        <f>IF(W27="",0,'General Inputs'!N$23)</f>
        <v>-1.7000000000000001E-2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380</v>
      </c>
      <c r="D28" s="124"/>
      <c r="E28" s="54" t="s">
        <v>33</v>
      </c>
      <c r="F28" s="54"/>
      <c r="G28" s="61"/>
      <c r="H28" s="62">
        <f t="shared" si="0"/>
        <v>23.21</v>
      </c>
      <c r="I28" s="125"/>
      <c r="J28" s="62">
        <f t="shared" si="1"/>
        <v>23.21</v>
      </c>
      <c r="K28" s="125"/>
      <c r="L28" s="125" t="str">
        <f t="shared" si="3"/>
        <v>COMPLIANT</v>
      </c>
      <c r="M28" s="37"/>
      <c r="N28" s="126">
        <f t="shared" si="4"/>
        <v>18.920000000000002</v>
      </c>
      <c r="O28" s="126">
        <f t="shared" si="5"/>
        <v>19.600000000000001</v>
      </c>
      <c r="P28" s="126">
        <f t="shared" si="6"/>
        <v>20.100000000000001</v>
      </c>
      <c r="Q28" s="126">
        <f t="shared" si="7"/>
        <v>21.16</v>
      </c>
      <c r="R28" s="126">
        <f t="shared" si="8"/>
        <v>23.21</v>
      </c>
      <c r="S28" s="37"/>
      <c r="T28" s="127">
        <v>18.920000000000002</v>
      </c>
      <c r="U28" s="128">
        <f>ROUND(ROUND(T28,2)*(1+'General Inputs'!K$20)*(1-Z28)+'General Inputs'!K$28,2)</f>
        <v>19.600000000000001</v>
      </c>
      <c r="V28" s="128">
        <f>ROUND(ROUND(U28,2)*(1+'General Inputs'!L$20)*(1-AA28)+'General Inputs'!L$28,2)</f>
        <v>20.100000000000001</v>
      </c>
      <c r="W28" s="128">
        <f>ROUND(ROUND(V28,2)*(1+'General Inputs'!M$20)*(1-AB28)+'General Inputs'!M$28,2)</f>
        <v>21.16</v>
      </c>
      <c r="X28" s="128">
        <f>ROUND(ROUND(W28,2)*(1+'General Inputs'!N$20)*(1-AC28)+'General Inputs'!N$28,2)</f>
        <v>23.21</v>
      </c>
      <c r="Y28" s="129"/>
      <c r="Z28" s="149">
        <f>IF(T28="",0,'General Inputs'!K$23)</f>
        <v>-1.7000000000000001E-2</v>
      </c>
      <c r="AA28" s="149">
        <f>IF(U28="",0,'General Inputs'!L$23)</f>
        <v>-1.7000000000000001E-2</v>
      </c>
      <c r="AB28" s="149">
        <f>IF(V28="",0,'General Inputs'!M$23)</f>
        <v>-1.7000000000000001E-2</v>
      </c>
      <c r="AC28" s="149">
        <f>IF(W28="",0,'General Inputs'!N$23)</f>
        <v>-1.7000000000000001E-2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381</v>
      </c>
      <c r="D29" s="124"/>
      <c r="E29" s="54" t="s">
        <v>33</v>
      </c>
      <c r="F29" s="54"/>
      <c r="G29" s="61"/>
      <c r="H29" s="62">
        <f t="shared" si="0"/>
        <v>26.5</v>
      </c>
      <c r="I29" s="125"/>
      <c r="J29" s="62">
        <f t="shared" si="1"/>
        <v>26.5</v>
      </c>
      <c r="K29" s="125"/>
      <c r="L29" s="125" t="str">
        <f t="shared" si="3"/>
        <v>COMPLIANT</v>
      </c>
      <c r="M29" s="37"/>
      <c r="N29" s="126">
        <f t="shared" si="4"/>
        <v>21.6</v>
      </c>
      <c r="O29" s="126">
        <f t="shared" si="5"/>
        <v>22.37</v>
      </c>
      <c r="P29" s="126">
        <f t="shared" si="6"/>
        <v>22.95</v>
      </c>
      <c r="Q29" s="126">
        <f t="shared" si="7"/>
        <v>24.16</v>
      </c>
      <c r="R29" s="126">
        <f t="shared" si="8"/>
        <v>26.5</v>
      </c>
      <c r="S29" s="37"/>
      <c r="T29" s="127">
        <v>21.6</v>
      </c>
      <c r="U29" s="128">
        <f>ROUND(ROUND(T29,2)*(1+'General Inputs'!K$20)*(1-Z29)+'General Inputs'!K$28,2)</f>
        <v>22.37</v>
      </c>
      <c r="V29" s="128">
        <f>ROUND(ROUND(U29,2)*(1+'General Inputs'!L$20)*(1-AA29)+'General Inputs'!L$28,2)</f>
        <v>22.95</v>
      </c>
      <c r="W29" s="128">
        <f>ROUND(ROUND(V29,2)*(1+'General Inputs'!M$20)*(1-AB29)+'General Inputs'!M$28,2)</f>
        <v>24.16</v>
      </c>
      <c r="X29" s="128">
        <f>ROUND(ROUND(W29,2)*(1+'General Inputs'!N$20)*(1-AC29)+'General Inputs'!N$28,2)</f>
        <v>26.5</v>
      </c>
      <c r="Y29" s="129"/>
      <c r="Z29" s="149">
        <f>IF(T29="",0,'General Inputs'!K$23)</f>
        <v>-1.7000000000000001E-2</v>
      </c>
      <c r="AA29" s="149">
        <f>IF(U29="",0,'General Inputs'!L$23)</f>
        <v>-1.7000000000000001E-2</v>
      </c>
      <c r="AB29" s="149">
        <f>IF(V29="",0,'General Inputs'!M$23)</f>
        <v>-1.7000000000000001E-2</v>
      </c>
      <c r="AC29" s="149">
        <f>IF(W29="",0,'General Inputs'!N$23)</f>
        <v>-1.7000000000000001E-2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382</v>
      </c>
      <c r="D30" s="124"/>
      <c r="E30" s="54" t="s">
        <v>33</v>
      </c>
      <c r="F30" s="54"/>
      <c r="G30" s="61"/>
      <c r="H30" s="62">
        <f t="shared" si="0"/>
        <v>22.57</v>
      </c>
      <c r="I30" s="125"/>
      <c r="J30" s="62">
        <f t="shared" si="1"/>
        <v>22.57</v>
      </c>
      <c r="K30" s="125"/>
      <c r="L30" s="125" t="str">
        <f t="shared" si="3"/>
        <v>COMPLIANT</v>
      </c>
      <c r="M30" s="37"/>
      <c r="N30" s="126">
        <f t="shared" si="4"/>
        <v>18.399999999999999</v>
      </c>
      <c r="O30" s="126">
        <f t="shared" si="5"/>
        <v>19.059999999999999</v>
      </c>
      <c r="P30" s="126">
        <f t="shared" si="6"/>
        <v>19.55</v>
      </c>
      <c r="Q30" s="126">
        <f t="shared" si="7"/>
        <v>20.58</v>
      </c>
      <c r="R30" s="126">
        <f t="shared" si="8"/>
        <v>22.57</v>
      </c>
      <c r="S30" s="37"/>
      <c r="T30" s="127">
        <v>18.399999999999999</v>
      </c>
      <c r="U30" s="128">
        <f>ROUND(ROUND(T30,2)*(1+'General Inputs'!K$20)*(1-Z30)+'General Inputs'!K$28,2)</f>
        <v>19.059999999999999</v>
      </c>
      <c r="V30" s="128">
        <f>ROUND(ROUND(U30,2)*(1+'General Inputs'!L$20)*(1-AA30)+'General Inputs'!L$28,2)</f>
        <v>19.55</v>
      </c>
      <c r="W30" s="128">
        <f>ROUND(ROUND(V30,2)*(1+'General Inputs'!M$20)*(1-AB30)+'General Inputs'!M$28,2)</f>
        <v>20.58</v>
      </c>
      <c r="X30" s="128">
        <f>ROUND(ROUND(W30,2)*(1+'General Inputs'!N$20)*(1-AC30)+'General Inputs'!N$28,2)</f>
        <v>22.57</v>
      </c>
      <c r="Y30" s="129"/>
      <c r="Z30" s="149">
        <f>IF(T30="",0,'General Inputs'!K$23)</f>
        <v>-1.7000000000000001E-2</v>
      </c>
      <c r="AA30" s="149">
        <f>IF(U30="",0,'General Inputs'!L$23)</f>
        <v>-1.7000000000000001E-2</v>
      </c>
      <c r="AB30" s="149">
        <f>IF(V30="",0,'General Inputs'!M$23)</f>
        <v>-1.7000000000000001E-2</v>
      </c>
      <c r="AC30" s="149">
        <f>IF(W30="",0,'General Inputs'!N$23)</f>
        <v>-1.7000000000000001E-2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383</v>
      </c>
      <c r="D31" s="124"/>
      <c r="E31" s="54" t="s">
        <v>33</v>
      </c>
      <c r="F31" s="54"/>
      <c r="G31" s="61"/>
      <c r="H31" s="62">
        <f t="shared" si="0"/>
        <v>16.52</v>
      </c>
      <c r="I31" s="125"/>
      <c r="J31" s="62">
        <f t="shared" si="1"/>
        <v>16.52</v>
      </c>
      <c r="K31" s="125"/>
      <c r="L31" s="125" t="str">
        <f t="shared" si="3"/>
        <v>COMPLIANT</v>
      </c>
      <c r="M31" s="37"/>
      <c r="N31" s="126">
        <f t="shared" si="4"/>
        <v>13.47</v>
      </c>
      <c r="O31" s="126">
        <f t="shared" si="5"/>
        <v>13.95</v>
      </c>
      <c r="P31" s="126">
        <f t="shared" si="6"/>
        <v>14.31</v>
      </c>
      <c r="Q31" s="126">
        <f t="shared" si="7"/>
        <v>15.06</v>
      </c>
      <c r="R31" s="126">
        <f t="shared" si="8"/>
        <v>16.52</v>
      </c>
      <c r="S31" s="37"/>
      <c r="T31" s="127">
        <v>13.47</v>
      </c>
      <c r="U31" s="128">
        <f>ROUND(ROUND(T31,2)*(1+'General Inputs'!K$20)*(1-Z31)+'General Inputs'!K$28,2)</f>
        <v>13.95</v>
      </c>
      <c r="V31" s="128">
        <f>ROUND(ROUND(U31,2)*(1+'General Inputs'!L$20)*(1-AA31)+'General Inputs'!L$28,2)</f>
        <v>14.31</v>
      </c>
      <c r="W31" s="128">
        <f>ROUND(ROUND(V31,2)*(1+'General Inputs'!M$20)*(1-AB31)+'General Inputs'!M$28,2)</f>
        <v>15.06</v>
      </c>
      <c r="X31" s="128">
        <f>ROUND(ROUND(W31,2)*(1+'General Inputs'!N$20)*(1-AC31)+'General Inputs'!N$28,2)</f>
        <v>16.52</v>
      </c>
      <c r="Y31" s="129"/>
      <c r="Z31" s="149">
        <f>IF(T31="",0,'General Inputs'!K$23)</f>
        <v>-1.7000000000000001E-2</v>
      </c>
      <c r="AA31" s="149">
        <f>IF(U31="",0,'General Inputs'!L$23)</f>
        <v>-1.7000000000000001E-2</v>
      </c>
      <c r="AB31" s="149">
        <f>IF(V31="",0,'General Inputs'!M$23)</f>
        <v>-1.7000000000000001E-2</v>
      </c>
      <c r="AC31" s="149">
        <f>IF(W31="",0,'General Inputs'!N$23)</f>
        <v>-1.7000000000000001E-2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384</v>
      </c>
      <c r="D32" s="124"/>
      <c r="E32" s="54" t="s">
        <v>33</v>
      </c>
      <c r="F32" s="54"/>
      <c r="G32" s="61"/>
      <c r="H32" s="62">
        <f t="shared" si="0"/>
        <v>16.52</v>
      </c>
      <c r="I32" s="125"/>
      <c r="J32" s="62">
        <f t="shared" si="1"/>
        <v>16.52</v>
      </c>
      <c r="K32" s="125"/>
      <c r="L32" s="125" t="str">
        <f t="shared" si="3"/>
        <v>COMPLIANT</v>
      </c>
      <c r="M32" s="37"/>
      <c r="N32" s="126">
        <f t="shared" si="4"/>
        <v>13.47</v>
      </c>
      <c r="O32" s="126">
        <f t="shared" si="5"/>
        <v>13.95</v>
      </c>
      <c r="P32" s="126">
        <f t="shared" si="6"/>
        <v>14.31</v>
      </c>
      <c r="Q32" s="126">
        <f t="shared" si="7"/>
        <v>15.06</v>
      </c>
      <c r="R32" s="126">
        <f t="shared" si="8"/>
        <v>16.52</v>
      </c>
      <c r="S32" s="37"/>
      <c r="T32" s="127">
        <v>13.47</v>
      </c>
      <c r="U32" s="128">
        <f>ROUND(ROUND(T32,2)*(1+'General Inputs'!K$20)*(1-Z32)+'General Inputs'!K$28,2)</f>
        <v>13.95</v>
      </c>
      <c r="V32" s="128">
        <f>ROUND(ROUND(U32,2)*(1+'General Inputs'!L$20)*(1-AA32)+'General Inputs'!L$28,2)</f>
        <v>14.31</v>
      </c>
      <c r="W32" s="128">
        <f>ROUND(ROUND(V32,2)*(1+'General Inputs'!M$20)*(1-AB32)+'General Inputs'!M$28,2)</f>
        <v>15.06</v>
      </c>
      <c r="X32" s="128">
        <f>ROUND(ROUND(W32,2)*(1+'General Inputs'!N$20)*(1-AC32)+'General Inputs'!N$28,2)</f>
        <v>16.52</v>
      </c>
      <c r="Y32" s="129"/>
      <c r="Z32" s="149">
        <f>IF(T32="",0,'General Inputs'!K$23)</f>
        <v>-1.7000000000000001E-2</v>
      </c>
      <c r="AA32" s="149">
        <f>IF(U32="",0,'General Inputs'!L$23)</f>
        <v>-1.7000000000000001E-2</v>
      </c>
      <c r="AB32" s="149">
        <f>IF(V32="",0,'General Inputs'!M$23)</f>
        <v>-1.7000000000000001E-2</v>
      </c>
      <c r="AC32" s="149">
        <f>IF(W32="",0,'General Inputs'!N$23)</f>
        <v>-1.7000000000000001E-2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385</v>
      </c>
      <c r="D33" s="124"/>
      <c r="E33" s="54" t="s">
        <v>33</v>
      </c>
      <c r="F33" s="54"/>
      <c r="G33" s="61"/>
      <c r="H33" s="62">
        <f t="shared" si="0"/>
        <v>16.52</v>
      </c>
      <c r="I33" s="125"/>
      <c r="J33" s="62">
        <f t="shared" si="1"/>
        <v>16.52</v>
      </c>
      <c r="K33" s="125"/>
      <c r="L33" s="125" t="str">
        <f t="shared" si="3"/>
        <v>COMPLIANT</v>
      </c>
      <c r="M33" s="37"/>
      <c r="N33" s="126">
        <f t="shared" si="4"/>
        <v>13.47</v>
      </c>
      <c r="O33" s="126">
        <f t="shared" si="5"/>
        <v>13.95</v>
      </c>
      <c r="P33" s="126">
        <f t="shared" si="6"/>
        <v>14.31</v>
      </c>
      <c r="Q33" s="126">
        <f t="shared" si="7"/>
        <v>15.06</v>
      </c>
      <c r="R33" s="126">
        <f t="shared" si="8"/>
        <v>16.52</v>
      </c>
      <c r="S33" s="37"/>
      <c r="T33" s="127">
        <v>13.47</v>
      </c>
      <c r="U33" s="128">
        <f>ROUND(ROUND(T33,2)*(1+'General Inputs'!K$20)*(1-Z33)+'General Inputs'!K$28,2)</f>
        <v>13.95</v>
      </c>
      <c r="V33" s="128">
        <f>ROUND(ROUND(U33,2)*(1+'General Inputs'!L$20)*(1-AA33)+'General Inputs'!L$28,2)</f>
        <v>14.31</v>
      </c>
      <c r="W33" s="128">
        <f>ROUND(ROUND(V33,2)*(1+'General Inputs'!M$20)*(1-AB33)+'General Inputs'!M$28,2)</f>
        <v>15.06</v>
      </c>
      <c r="X33" s="128">
        <f>ROUND(ROUND(W33,2)*(1+'General Inputs'!N$20)*(1-AC33)+'General Inputs'!N$28,2)</f>
        <v>16.52</v>
      </c>
      <c r="Y33" s="129"/>
      <c r="Z33" s="149">
        <f>IF(T33="",0,'General Inputs'!K$23)</f>
        <v>-1.7000000000000001E-2</v>
      </c>
      <c r="AA33" s="149">
        <f>IF(U33="",0,'General Inputs'!L$23)</f>
        <v>-1.7000000000000001E-2</v>
      </c>
      <c r="AB33" s="149">
        <f>IF(V33="",0,'General Inputs'!M$23)</f>
        <v>-1.7000000000000001E-2</v>
      </c>
      <c r="AC33" s="149">
        <f>IF(W33="",0,'General Inputs'!N$23)</f>
        <v>-1.7000000000000001E-2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386</v>
      </c>
      <c r="D34" s="124"/>
      <c r="E34" s="54" t="s">
        <v>33</v>
      </c>
      <c r="F34" s="54"/>
      <c r="G34" s="61"/>
      <c r="H34" s="62">
        <f t="shared" si="0"/>
        <v>16.52</v>
      </c>
      <c r="I34" s="125"/>
      <c r="J34" s="62">
        <f t="shared" si="1"/>
        <v>16.52</v>
      </c>
      <c r="K34" s="125"/>
      <c r="L34" s="125" t="str">
        <f t="shared" si="3"/>
        <v>COMPLIANT</v>
      </c>
      <c r="M34" s="37"/>
      <c r="N34" s="126">
        <f t="shared" si="4"/>
        <v>13.47</v>
      </c>
      <c r="O34" s="126">
        <f t="shared" si="5"/>
        <v>13.95</v>
      </c>
      <c r="P34" s="126">
        <f t="shared" si="6"/>
        <v>14.31</v>
      </c>
      <c r="Q34" s="126">
        <f t="shared" si="7"/>
        <v>15.06</v>
      </c>
      <c r="R34" s="126">
        <f t="shared" si="8"/>
        <v>16.52</v>
      </c>
      <c r="S34" s="37"/>
      <c r="T34" s="127">
        <v>13.47</v>
      </c>
      <c r="U34" s="128">
        <f>ROUND(ROUND(T34,2)*(1+'General Inputs'!K$20)*(1-Z34)+'General Inputs'!K$28,2)</f>
        <v>13.95</v>
      </c>
      <c r="V34" s="128">
        <f>ROUND(ROUND(U34,2)*(1+'General Inputs'!L$20)*(1-AA34)+'General Inputs'!L$28,2)</f>
        <v>14.31</v>
      </c>
      <c r="W34" s="128">
        <f>ROUND(ROUND(V34,2)*(1+'General Inputs'!M$20)*(1-AB34)+'General Inputs'!M$28,2)</f>
        <v>15.06</v>
      </c>
      <c r="X34" s="128">
        <f>ROUND(ROUND(W34,2)*(1+'General Inputs'!N$20)*(1-AC34)+'General Inputs'!N$28,2)</f>
        <v>16.52</v>
      </c>
      <c r="Y34" s="129"/>
      <c r="Z34" s="149">
        <f>IF(T34="",0,'General Inputs'!K$23)</f>
        <v>-1.7000000000000001E-2</v>
      </c>
      <c r="AA34" s="149">
        <f>IF(U34="",0,'General Inputs'!L$23)</f>
        <v>-1.7000000000000001E-2</v>
      </c>
      <c r="AB34" s="149">
        <f>IF(V34="",0,'General Inputs'!M$23)</f>
        <v>-1.7000000000000001E-2</v>
      </c>
      <c r="AC34" s="149">
        <f>IF(W34="",0,'General Inputs'!N$23)</f>
        <v>-1.7000000000000001E-2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387</v>
      </c>
      <c r="D35" s="124"/>
      <c r="E35" s="54" t="s">
        <v>33</v>
      </c>
      <c r="F35" s="54"/>
      <c r="G35" s="61"/>
      <c r="H35" s="62">
        <f t="shared" si="0"/>
        <v>16.52</v>
      </c>
      <c r="I35" s="125"/>
      <c r="J35" s="62">
        <f t="shared" si="1"/>
        <v>16.52</v>
      </c>
      <c r="K35" s="125"/>
      <c r="L35" s="125" t="str">
        <f t="shared" si="3"/>
        <v>COMPLIANT</v>
      </c>
      <c r="M35" s="37"/>
      <c r="N35" s="126">
        <f t="shared" si="4"/>
        <v>13.47</v>
      </c>
      <c r="O35" s="126">
        <f t="shared" si="5"/>
        <v>13.95</v>
      </c>
      <c r="P35" s="126">
        <f t="shared" si="6"/>
        <v>14.31</v>
      </c>
      <c r="Q35" s="126">
        <f t="shared" si="7"/>
        <v>15.06</v>
      </c>
      <c r="R35" s="126">
        <f t="shared" si="8"/>
        <v>16.52</v>
      </c>
      <c r="S35" s="37"/>
      <c r="T35" s="127">
        <v>13.47</v>
      </c>
      <c r="U35" s="128">
        <f>ROUND(ROUND(T35,2)*(1+'General Inputs'!K$20)*(1-Z35)+'General Inputs'!K$28,2)</f>
        <v>13.95</v>
      </c>
      <c r="V35" s="128">
        <f>ROUND(ROUND(U35,2)*(1+'General Inputs'!L$20)*(1-AA35)+'General Inputs'!L$28,2)</f>
        <v>14.31</v>
      </c>
      <c r="W35" s="128">
        <f>ROUND(ROUND(V35,2)*(1+'General Inputs'!M$20)*(1-AB35)+'General Inputs'!M$28,2)</f>
        <v>15.06</v>
      </c>
      <c r="X35" s="128">
        <f>ROUND(ROUND(W35,2)*(1+'General Inputs'!N$20)*(1-AC35)+'General Inputs'!N$28,2)</f>
        <v>16.52</v>
      </c>
      <c r="Y35" s="129"/>
      <c r="Z35" s="149">
        <f>IF(T35="",0,'General Inputs'!K$23)</f>
        <v>-1.7000000000000001E-2</v>
      </c>
      <c r="AA35" s="149">
        <f>IF(U35="",0,'General Inputs'!L$23)</f>
        <v>-1.7000000000000001E-2</v>
      </c>
      <c r="AB35" s="149">
        <f>IF(V35="",0,'General Inputs'!M$23)</f>
        <v>-1.7000000000000001E-2</v>
      </c>
      <c r="AC35" s="149">
        <f>IF(W35="",0,'General Inputs'!N$23)</f>
        <v>-1.7000000000000001E-2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388</v>
      </c>
      <c r="D36" s="124"/>
      <c r="E36" s="54" t="s">
        <v>33</v>
      </c>
      <c r="F36" s="54"/>
      <c r="G36" s="61"/>
      <c r="H36" s="62">
        <f t="shared" si="0"/>
        <v>16.52</v>
      </c>
      <c r="I36" s="125"/>
      <c r="J36" s="62">
        <f t="shared" si="1"/>
        <v>16.52</v>
      </c>
      <c r="K36" s="125"/>
      <c r="L36" s="125" t="str">
        <f t="shared" si="3"/>
        <v>COMPLIANT</v>
      </c>
      <c r="M36" s="37"/>
      <c r="N36" s="126">
        <f t="shared" si="4"/>
        <v>13.47</v>
      </c>
      <c r="O36" s="126">
        <f t="shared" si="5"/>
        <v>13.95</v>
      </c>
      <c r="P36" s="126">
        <f t="shared" si="6"/>
        <v>14.31</v>
      </c>
      <c r="Q36" s="126">
        <f t="shared" si="7"/>
        <v>15.06</v>
      </c>
      <c r="R36" s="126">
        <f t="shared" si="8"/>
        <v>16.52</v>
      </c>
      <c r="S36" s="37"/>
      <c r="T36" s="127">
        <v>13.47</v>
      </c>
      <c r="U36" s="128">
        <f>ROUND(ROUND(T36,2)*(1+'General Inputs'!K$20)*(1-Z36)+'General Inputs'!K$28,2)</f>
        <v>13.95</v>
      </c>
      <c r="V36" s="128">
        <f>ROUND(ROUND(U36,2)*(1+'General Inputs'!L$20)*(1-AA36)+'General Inputs'!L$28,2)</f>
        <v>14.31</v>
      </c>
      <c r="W36" s="128">
        <f>ROUND(ROUND(V36,2)*(1+'General Inputs'!M$20)*(1-AB36)+'General Inputs'!M$28,2)</f>
        <v>15.06</v>
      </c>
      <c r="X36" s="128">
        <f>ROUND(ROUND(W36,2)*(1+'General Inputs'!N$20)*(1-AC36)+'General Inputs'!N$28,2)</f>
        <v>16.52</v>
      </c>
      <c r="Y36" s="129"/>
      <c r="Z36" s="149">
        <f>IF(T36="",0,'General Inputs'!K$23)</f>
        <v>-1.7000000000000001E-2</v>
      </c>
      <c r="AA36" s="149">
        <f>IF(U36="",0,'General Inputs'!L$23)</f>
        <v>-1.7000000000000001E-2</v>
      </c>
      <c r="AB36" s="149">
        <f>IF(V36="",0,'General Inputs'!M$23)</f>
        <v>-1.7000000000000001E-2</v>
      </c>
      <c r="AC36" s="149">
        <f>IF(W36="",0,'General Inputs'!N$23)</f>
        <v>-1.7000000000000001E-2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389</v>
      </c>
      <c r="D37" s="124"/>
      <c r="E37" s="54" t="s">
        <v>33</v>
      </c>
      <c r="F37" s="54"/>
      <c r="G37" s="61"/>
      <c r="H37" s="62">
        <f t="shared" si="0"/>
        <v>16.52</v>
      </c>
      <c r="I37" s="125"/>
      <c r="J37" s="62">
        <f t="shared" si="1"/>
        <v>16.52</v>
      </c>
      <c r="K37" s="125"/>
      <c r="L37" s="125" t="str">
        <f t="shared" si="3"/>
        <v>COMPLIANT</v>
      </c>
      <c r="M37" s="37"/>
      <c r="N37" s="126">
        <f t="shared" si="4"/>
        <v>13.47</v>
      </c>
      <c r="O37" s="126">
        <f t="shared" si="5"/>
        <v>13.95</v>
      </c>
      <c r="P37" s="126">
        <f t="shared" si="6"/>
        <v>14.31</v>
      </c>
      <c r="Q37" s="126">
        <f t="shared" si="7"/>
        <v>15.06</v>
      </c>
      <c r="R37" s="126">
        <f t="shared" si="8"/>
        <v>16.52</v>
      </c>
      <c r="S37" s="37"/>
      <c r="T37" s="127">
        <v>13.47</v>
      </c>
      <c r="U37" s="128">
        <f>ROUND(ROUND(T37,2)*(1+'General Inputs'!K$20)*(1-Z37)+'General Inputs'!K$28,2)</f>
        <v>13.95</v>
      </c>
      <c r="V37" s="128">
        <f>ROUND(ROUND(U37,2)*(1+'General Inputs'!L$20)*(1-AA37)+'General Inputs'!L$28,2)</f>
        <v>14.31</v>
      </c>
      <c r="W37" s="128">
        <f>ROUND(ROUND(V37,2)*(1+'General Inputs'!M$20)*(1-AB37)+'General Inputs'!M$28,2)</f>
        <v>15.06</v>
      </c>
      <c r="X37" s="128">
        <f>ROUND(ROUND(W37,2)*(1+'General Inputs'!N$20)*(1-AC37)+'General Inputs'!N$28,2)</f>
        <v>16.52</v>
      </c>
      <c r="Y37" s="129"/>
      <c r="Z37" s="149">
        <f>IF(T37="",0,'General Inputs'!K$23)</f>
        <v>-1.7000000000000001E-2</v>
      </c>
      <c r="AA37" s="149">
        <f>IF(U37="",0,'General Inputs'!L$23)</f>
        <v>-1.7000000000000001E-2</v>
      </c>
      <c r="AB37" s="149">
        <f>IF(V37="",0,'General Inputs'!M$23)</f>
        <v>-1.7000000000000001E-2</v>
      </c>
      <c r="AC37" s="149">
        <f>IF(W37="",0,'General Inputs'!N$23)</f>
        <v>-1.7000000000000001E-2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390</v>
      </c>
      <c r="D38" s="124"/>
      <c r="E38" s="54" t="s">
        <v>33</v>
      </c>
      <c r="F38" s="54"/>
      <c r="G38" s="61"/>
      <c r="H38" s="62">
        <f t="shared" si="0"/>
        <v>16.52</v>
      </c>
      <c r="I38" s="125"/>
      <c r="J38" s="62">
        <f t="shared" si="1"/>
        <v>16.52</v>
      </c>
      <c r="K38" s="125"/>
      <c r="L38" s="125" t="str">
        <f t="shared" si="3"/>
        <v>COMPLIANT</v>
      </c>
      <c r="M38" s="37"/>
      <c r="N38" s="126">
        <f t="shared" si="4"/>
        <v>13.47</v>
      </c>
      <c r="O38" s="126">
        <f t="shared" si="5"/>
        <v>13.95</v>
      </c>
      <c r="P38" s="126">
        <f t="shared" si="6"/>
        <v>14.31</v>
      </c>
      <c r="Q38" s="126">
        <f t="shared" si="7"/>
        <v>15.06</v>
      </c>
      <c r="R38" s="126">
        <f t="shared" si="8"/>
        <v>16.52</v>
      </c>
      <c r="S38" s="37"/>
      <c r="T38" s="127">
        <v>13.47</v>
      </c>
      <c r="U38" s="128">
        <f>ROUND(ROUND(T38,2)*(1+'General Inputs'!K$20)*(1-Z38)+'General Inputs'!K$28,2)</f>
        <v>13.95</v>
      </c>
      <c r="V38" s="128">
        <f>ROUND(ROUND(U38,2)*(1+'General Inputs'!L$20)*(1-AA38)+'General Inputs'!L$28,2)</f>
        <v>14.31</v>
      </c>
      <c r="W38" s="128">
        <f>ROUND(ROUND(V38,2)*(1+'General Inputs'!M$20)*(1-AB38)+'General Inputs'!M$28,2)</f>
        <v>15.06</v>
      </c>
      <c r="X38" s="128">
        <f>ROUND(ROUND(W38,2)*(1+'General Inputs'!N$20)*(1-AC38)+'General Inputs'!N$28,2)</f>
        <v>16.52</v>
      </c>
      <c r="Y38" s="129"/>
      <c r="Z38" s="149">
        <f>IF(T38="",0,'General Inputs'!K$23)</f>
        <v>-1.7000000000000001E-2</v>
      </c>
      <c r="AA38" s="149">
        <f>IF(U38="",0,'General Inputs'!L$23)</f>
        <v>-1.7000000000000001E-2</v>
      </c>
      <c r="AB38" s="149">
        <f>IF(V38="",0,'General Inputs'!M$23)</f>
        <v>-1.7000000000000001E-2</v>
      </c>
      <c r="AC38" s="149">
        <f>IF(W38="",0,'General Inputs'!N$23)</f>
        <v>-1.7000000000000001E-2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391</v>
      </c>
      <c r="D39" s="124"/>
      <c r="E39" s="54" t="s">
        <v>33</v>
      </c>
      <c r="F39" s="54"/>
      <c r="G39" s="61"/>
      <c r="H39" s="62">
        <f t="shared" si="0"/>
        <v>16.52</v>
      </c>
      <c r="I39" s="125"/>
      <c r="J39" s="62">
        <f t="shared" si="1"/>
        <v>16.52</v>
      </c>
      <c r="K39" s="125"/>
      <c r="L39" s="125" t="str">
        <f t="shared" si="3"/>
        <v>COMPLIANT</v>
      </c>
      <c r="M39" s="37"/>
      <c r="N39" s="126">
        <f t="shared" si="4"/>
        <v>13.47</v>
      </c>
      <c r="O39" s="126">
        <f t="shared" si="5"/>
        <v>13.95</v>
      </c>
      <c r="P39" s="126">
        <f t="shared" si="6"/>
        <v>14.31</v>
      </c>
      <c r="Q39" s="126">
        <f t="shared" si="7"/>
        <v>15.06</v>
      </c>
      <c r="R39" s="126">
        <f t="shared" si="8"/>
        <v>16.52</v>
      </c>
      <c r="S39" s="37"/>
      <c r="T39" s="127">
        <v>13.47</v>
      </c>
      <c r="U39" s="128">
        <f>ROUND(ROUND(T39,2)*(1+'General Inputs'!K$20)*(1-Z39)+'General Inputs'!K$28,2)</f>
        <v>13.95</v>
      </c>
      <c r="V39" s="128">
        <f>ROUND(ROUND(U39,2)*(1+'General Inputs'!L$20)*(1-AA39)+'General Inputs'!L$28,2)</f>
        <v>14.31</v>
      </c>
      <c r="W39" s="128">
        <f>ROUND(ROUND(V39,2)*(1+'General Inputs'!M$20)*(1-AB39)+'General Inputs'!M$28,2)</f>
        <v>15.06</v>
      </c>
      <c r="X39" s="128">
        <f>ROUND(ROUND(W39,2)*(1+'General Inputs'!N$20)*(1-AC39)+'General Inputs'!N$28,2)</f>
        <v>16.52</v>
      </c>
      <c r="Y39" s="129"/>
      <c r="Z39" s="149">
        <f>IF(T39="",0,'General Inputs'!K$23)</f>
        <v>-1.7000000000000001E-2</v>
      </c>
      <c r="AA39" s="149">
        <f>IF(U39="",0,'General Inputs'!L$23)</f>
        <v>-1.7000000000000001E-2</v>
      </c>
      <c r="AB39" s="149">
        <f>IF(V39="",0,'General Inputs'!M$23)</f>
        <v>-1.7000000000000001E-2</v>
      </c>
      <c r="AC39" s="149">
        <f>IF(W39="",0,'General Inputs'!N$23)</f>
        <v>-1.7000000000000001E-2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392</v>
      </c>
      <c r="D40" s="124"/>
      <c r="E40" s="54" t="s">
        <v>33</v>
      </c>
      <c r="F40" s="54"/>
      <c r="G40" s="61"/>
      <c r="H40" s="62">
        <f t="shared" si="0"/>
        <v>16.52</v>
      </c>
      <c r="I40" s="125"/>
      <c r="J40" s="62">
        <f t="shared" si="1"/>
        <v>16.52</v>
      </c>
      <c r="K40" s="125"/>
      <c r="L40" s="125" t="str">
        <f t="shared" si="3"/>
        <v>COMPLIANT</v>
      </c>
      <c r="M40" s="37"/>
      <c r="N40" s="126">
        <f t="shared" si="4"/>
        <v>13.47</v>
      </c>
      <c r="O40" s="126">
        <f t="shared" si="5"/>
        <v>13.95</v>
      </c>
      <c r="P40" s="126">
        <f t="shared" si="6"/>
        <v>14.31</v>
      </c>
      <c r="Q40" s="126">
        <f t="shared" si="7"/>
        <v>15.06</v>
      </c>
      <c r="R40" s="126">
        <f t="shared" si="8"/>
        <v>16.52</v>
      </c>
      <c r="S40" s="37"/>
      <c r="T40" s="127">
        <v>13.47</v>
      </c>
      <c r="U40" s="128">
        <f>ROUND(ROUND(T40,2)*(1+'General Inputs'!K$20)*(1-Z40)+'General Inputs'!K$28,2)</f>
        <v>13.95</v>
      </c>
      <c r="V40" s="128">
        <f>ROUND(ROUND(U40,2)*(1+'General Inputs'!L$20)*(1-AA40)+'General Inputs'!L$28,2)</f>
        <v>14.31</v>
      </c>
      <c r="W40" s="128">
        <f>ROUND(ROUND(V40,2)*(1+'General Inputs'!M$20)*(1-AB40)+'General Inputs'!M$28,2)</f>
        <v>15.06</v>
      </c>
      <c r="X40" s="128">
        <f>ROUND(ROUND(W40,2)*(1+'General Inputs'!N$20)*(1-AC40)+'General Inputs'!N$28,2)</f>
        <v>16.52</v>
      </c>
      <c r="Y40" s="129"/>
      <c r="Z40" s="149">
        <f>IF(T40="",0,'General Inputs'!K$23)</f>
        <v>-1.7000000000000001E-2</v>
      </c>
      <c r="AA40" s="149">
        <f>IF(U40="",0,'General Inputs'!L$23)</f>
        <v>-1.7000000000000001E-2</v>
      </c>
      <c r="AB40" s="149">
        <f>IF(V40="",0,'General Inputs'!M$23)</f>
        <v>-1.7000000000000001E-2</v>
      </c>
      <c r="AC40" s="149">
        <f>IF(W40="",0,'General Inputs'!N$23)</f>
        <v>-1.7000000000000001E-2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393</v>
      </c>
      <c r="D41" s="124"/>
      <c r="E41" s="54" t="s">
        <v>33</v>
      </c>
      <c r="F41" s="54"/>
      <c r="G41" s="61"/>
      <c r="H41" s="62">
        <f t="shared" si="0"/>
        <v>27.9</v>
      </c>
      <c r="I41" s="125"/>
      <c r="J41" s="62">
        <f t="shared" si="1"/>
        <v>27.9</v>
      </c>
      <c r="K41" s="125"/>
      <c r="L41" s="125" t="str">
        <f t="shared" si="3"/>
        <v>COMPLIANT</v>
      </c>
      <c r="M41" s="37"/>
      <c r="N41" s="126">
        <f t="shared" si="4"/>
        <v>22.75</v>
      </c>
      <c r="O41" s="126">
        <f t="shared" si="5"/>
        <v>23.56</v>
      </c>
      <c r="P41" s="126">
        <f t="shared" si="6"/>
        <v>24.17</v>
      </c>
      <c r="Q41" s="126">
        <f t="shared" si="7"/>
        <v>25.44</v>
      </c>
      <c r="R41" s="126">
        <f t="shared" si="8"/>
        <v>27.9</v>
      </c>
      <c r="S41" s="37"/>
      <c r="T41" s="127">
        <v>22.75</v>
      </c>
      <c r="U41" s="128">
        <f>ROUND(ROUND(T41,2)*(1+'General Inputs'!K$20)*(1-Z41)+'General Inputs'!K$28,2)</f>
        <v>23.56</v>
      </c>
      <c r="V41" s="128">
        <f>ROUND(ROUND(U41,2)*(1+'General Inputs'!L$20)*(1-AA41)+'General Inputs'!L$28,2)</f>
        <v>24.17</v>
      </c>
      <c r="W41" s="128">
        <f>ROUND(ROUND(V41,2)*(1+'General Inputs'!M$20)*(1-AB41)+'General Inputs'!M$28,2)</f>
        <v>25.44</v>
      </c>
      <c r="X41" s="128">
        <f>ROUND(ROUND(W41,2)*(1+'General Inputs'!N$20)*(1-AC41)+'General Inputs'!N$28,2)</f>
        <v>27.9</v>
      </c>
      <c r="Y41" s="129"/>
      <c r="Z41" s="149">
        <f>IF(T41="",0,'General Inputs'!K$23)</f>
        <v>-1.7000000000000001E-2</v>
      </c>
      <c r="AA41" s="149">
        <f>IF(U41="",0,'General Inputs'!L$23)</f>
        <v>-1.7000000000000001E-2</v>
      </c>
      <c r="AB41" s="149">
        <f>IF(V41="",0,'General Inputs'!M$23)</f>
        <v>-1.7000000000000001E-2</v>
      </c>
      <c r="AC41" s="149">
        <f>IF(W41="",0,'General Inputs'!N$23)</f>
        <v>-1.7000000000000001E-2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394</v>
      </c>
      <c r="D42" s="124"/>
      <c r="E42" s="54" t="s">
        <v>33</v>
      </c>
      <c r="F42" s="54"/>
      <c r="G42" s="61"/>
      <c r="H42" s="62">
        <f t="shared" si="0"/>
        <v>27.67</v>
      </c>
      <c r="I42" s="125"/>
      <c r="J42" s="62">
        <f t="shared" si="1"/>
        <v>27.67</v>
      </c>
      <c r="K42" s="125"/>
      <c r="L42" s="125" t="str">
        <f t="shared" si="3"/>
        <v>COMPLIANT</v>
      </c>
      <c r="M42" s="37"/>
      <c r="N42" s="126">
        <f t="shared" si="4"/>
        <v>22.56</v>
      </c>
      <c r="O42" s="126">
        <f t="shared" si="5"/>
        <v>23.37</v>
      </c>
      <c r="P42" s="126">
        <f t="shared" si="6"/>
        <v>23.97</v>
      </c>
      <c r="Q42" s="126">
        <f t="shared" si="7"/>
        <v>25.23</v>
      </c>
      <c r="R42" s="126">
        <f t="shared" si="8"/>
        <v>27.67</v>
      </c>
      <c r="S42" s="37"/>
      <c r="T42" s="127">
        <v>22.56</v>
      </c>
      <c r="U42" s="128">
        <f>ROUND(ROUND(T42,2)*(1+'General Inputs'!K$20)*(1-Z42)+'General Inputs'!K$28,2)</f>
        <v>23.37</v>
      </c>
      <c r="V42" s="128">
        <f>ROUND(ROUND(U42,2)*(1+'General Inputs'!L$20)*(1-AA42)+'General Inputs'!L$28,2)</f>
        <v>23.97</v>
      </c>
      <c r="W42" s="128">
        <f>ROUND(ROUND(V42,2)*(1+'General Inputs'!M$20)*(1-AB42)+'General Inputs'!M$28,2)</f>
        <v>25.23</v>
      </c>
      <c r="X42" s="128">
        <f>ROUND(ROUND(W42,2)*(1+'General Inputs'!N$20)*(1-AC42)+'General Inputs'!N$28,2)</f>
        <v>27.67</v>
      </c>
      <c r="Y42" s="129"/>
      <c r="Z42" s="149">
        <f>IF(T42="",0,'General Inputs'!K$23)</f>
        <v>-1.7000000000000001E-2</v>
      </c>
      <c r="AA42" s="149">
        <f>IF(U42="",0,'General Inputs'!L$23)</f>
        <v>-1.7000000000000001E-2</v>
      </c>
      <c r="AB42" s="149">
        <f>IF(V42="",0,'General Inputs'!M$23)</f>
        <v>-1.7000000000000001E-2</v>
      </c>
      <c r="AC42" s="149">
        <f>IF(W42="",0,'General Inputs'!N$23)</f>
        <v>-1.7000000000000001E-2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395</v>
      </c>
      <c r="D43" s="124"/>
      <c r="E43" s="54" t="s">
        <v>33</v>
      </c>
      <c r="F43" s="54"/>
      <c r="G43" s="61"/>
      <c r="H43" s="62">
        <f t="shared" si="0"/>
        <v>27.67</v>
      </c>
      <c r="I43" s="125"/>
      <c r="J43" s="62">
        <f t="shared" si="1"/>
        <v>27.67</v>
      </c>
      <c r="K43" s="125"/>
      <c r="L43" s="125" t="str">
        <f t="shared" si="3"/>
        <v>COMPLIANT</v>
      </c>
      <c r="M43" s="37"/>
      <c r="N43" s="126">
        <f t="shared" si="4"/>
        <v>22.56</v>
      </c>
      <c r="O43" s="126">
        <f t="shared" si="5"/>
        <v>23.37</v>
      </c>
      <c r="P43" s="126">
        <f t="shared" si="6"/>
        <v>23.97</v>
      </c>
      <c r="Q43" s="126">
        <f t="shared" si="7"/>
        <v>25.23</v>
      </c>
      <c r="R43" s="126">
        <f t="shared" si="8"/>
        <v>27.67</v>
      </c>
      <c r="S43" s="37"/>
      <c r="T43" s="127">
        <v>22.56</v>
      </c>
      <c r="U43" s="128">
        <f>ROUND(ROUND(T43,2)*(1+'General Inputs'!K$20)*(1-Z43)+'General Inputs'!K$28,2)</f>
        <v>23.37</v>
      </c>
      <c r="V43" s="128">
        <f>ROUND(ROUND(U43,2)*(1+'General Inputs'!L$20)*(1-AA43)+'General Inputs'!L$28,2)</f>
        <v>23.97</v>
      </c>
      <c r="W43" s="128">
        <f>ROUND(ROUND(V43,2)*(1+'General Inputs'!M$20)*(1-AB43)+'General Inputs'!M$28,2)</f>
        <v>25.23</v>
      </c>
      <c r="X43" s="128">
        <f>ROUND(ROUND(W43,2)*(1+'General Inputs'!N$20)*(1-AC43)+'General Inputs'!N$28,2)</f>
        <v>27.67</v>
      </c>
      <c r="Y43" s="129"/>
      <c r="Z43" s="149">
        <f>IF(T43="",0,'General Inputs'!K$23)</f>
        <v>-1.7000000000000001E-2</v>
      </c>
      <c r="AA43" s="149">
        <f>IF(U43="",0,'General Inputs'!L$23)</f>
        <v>-1.7000000000000001E-2</v>
      </c>
      <c r="AB43" s="149">
        <f>IF(V43="",0,'General Inputs'!M$23)</f>
        <v>-1.7000000000000001E-2</v>
      </c>
      <c r="AC43" s="149">
        <f>IF(W43="",0,'General Inputs'!N$23)</f>
        <v>-1.7000000000000001E-2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396</v>
      </c>
      <c r="D44" s="124"/>
      <c r="E44" s="54" t="s">
        <v>33</v>
      </c>
      <c r="F44" s="54"/>
      <c r="G44" s="61"/>
      <c r="H44" s="62">
        <f t="shared" si="0"/>
        <v>28.45</v>
      </c>
      <c r="I44" s="125"/>
      <c r="J44" s="62">
        <f t="shared" si="1"/>
        <v>28.45</v>
      </c>
      <c r="K44" s="125"/>
      <c r="L44" s="125" t="str">
        <f t="shared" si="3"/>
        <v>COMPLIANT</v>
      </c>
      <c r="M44" s="37"/>
      <c r="N44" s="126">
        <f t="shared" si="4"/>
        <v>23.19</v>
      </c>
      <c r="O44" s="126">
        <f t="shared" si="5"/>
        <v>24.02</v>
      </c>
      <c r="P44" s="126">
        <f t="shared" si="6"/>
        <v>24.64</v>
      </c>
      <c r="Q44" s="126">
        <f t="shared" si="7"/>
        <v>25.94</v>
      </c>
      <c r="R44" s="126">
        <f t="shared" si="8"/>
        <v>28.45</v>
      </c>
      <c r="S44" s="37"/>
      <c r="T44" s="127">
        <v>23.19</v>
      </c>
      <c r="U44" s="128">
        <f>ROUND(ROUND(T44,2)*(1+'General Inputs'!K$20)*(1-Z44)+'General Inputs'!K$28,2)</f>
        <v>24.02</v>
      </c>
      <c r="V44" s="128">
        <f>ROUND(ROUND(U44,2)*(1+'General Inputs'!L$20)*(1-AA44)+'General Inputs'!L$28,2)</f>
        <v>24.64</v>
      </c>
      <c r="W44" s="128">
        <f>ROUND(ROUND(V44,2)*(1+'General Inputs'!M$20)*(1-AB44)+'General Inputs'!M$28,2)</f>
        <v>25.94</v>
      </c>
      <c r="X44" s="128">
        <f>ROUND(ROUND(W44,2)*(1+'General Inputs'!N$20)*(1-AC44)+'General Inputs'!N$28,2)</f>
        <v>28.45</v>
      </c>
      <c r="Y44" s="129"/>
      <c r="Z44" s="149">
        <f>IF(T44="",0,'General Inputs'!K$23)</f>
        <v>-1.7000000000000001E-2</v>
      </c>
      <c r="AA44" s="149">
        <f>IF(U44="",0,'General Inputs'!L$23)</f>
        <v>-1.7000000000000001E-2</v>
      </c>
      <c r="AB44" s="149">
        <f>IF(V44="",0,'General Inputs'!M$23)</f>
        <v>-1.7000000000000001E-2</v>
      </c>
      <c r="AC44" s="149">
        <f>IF(W44="",0,'General Inputs'!N$23)</f>
        <v>-1.7000000000000001E-2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397</v>
      </c>
      <c r="D45" s="124"/>
      <c r="E45" s="54" t="s">
        <v>33</v>
      </c>
      <c r="F45" s="54"/>
      <c r="G45" s="61"/>
      <c r="H45" s="62">
        <f t="shared" si="0"/>
        <v>23.95</v>
      </c>
      <c r="I45" s="125"/>
      <c r="J45" s="62">
        <f t="shared" si="1"/>
        <v>23.95</v>
      </c>
      <c r="K45" s="125"/>
      <c r="L45" s="125" t="str">
        <f t="shared" si="3"/>
        <v>COMPLIANT</v>
      </c>
      <c r="M45" s="37"/>
      <c r="N45" s="126">
        <f t="shared" si="4"/>
        <v>19.53</v>
      </c>
      <c r="O45" s="126">
        <f t="shared" si="5"/>
        <v>20.23</v>
      </c>
      <c r="P45" s="126">
        <f t="shared" si="6"/>
        <v>20.75</v>
      </c>
      <c r="Q45" s="126">
        <f t="shared" si="7"/>
        <v>21.84</v>
      </c>
      <c r="R45" s="126">
        <f t="shared" si="8"/>
        <v>23.95</v>
      </c>
      <c r="S45" s="37"/>
      <c r="T45" s="127">
        <v>19.53</v>
      </c>
      <c r="U45" s="128">
        <f>ROUND(ROUND(T45,2)*(1+'General Inputs'!K$20)*(1-Z45)+'General Inputs'!K$28,2)</f>
        <v>20.23</v>
      </c>
      <c r="V45" s="128">
        <f>ROUND(ROUND(U45,2)*(1+'General Inputs'!L$20)*(1-AA45)+'General Inputs'!L$28,2)</f>
        <v>20.75</v>
      </c>
      <c r="W45" s="128">
        <f>ROUND(ROUND(V45,2)*(1+'General Inputs'!M$20)*(1-AB45)+'General Inputs'!M$28,2)</f>
        <v>21.84</v>
      </c>
      <c r="X45" s="128">
        <f>ROUND(ROUND(W45,2)*(1+'General Inputs'!N$20)*(1-AC45)+'General Inputs'!N$28,2)</f>
        <v>23.95</v>
      </c>
      <c r="Y45" s="129"/>
      <c r="Z45" s="149">
        <f>IF(T45="",0,'General Inputs'!K$23)</f>
        <v>-1.7000000000000001E-2</v>
      </c>
      <c r="AA45" s="149">
        <f>IF(U45="",0,'General Inputs'!L$23)</f>
        <v>-1.7000000000000001E-2</v>
      </c>
      <c r="AB45" s="149">
        <f>IF(V45="",0,'General Inputs'!M$23)</f>
        <v>-1.7000000000000001E-2</v>
      </c>
      <c r="AC45" s="149">
        <f>IF(W45="",0,'General Inputs'!N$23)</f>
        <v>-1.7000000000000001E-2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398</v>
      </c>
      <c r="D46" s="124"/>
      <c r="E46" s="54" t="s">
        <v>33</v>
      </c>
      <c r="F46" s="54"/>
      <c r="G46" s="61"/>
      <c r="H46" s="62">
        <f t="shared" si="0"/>
        <v>27.67</v>
      </c>
      <c r="I46" s="125"/>
      <c r="J46" s="62">
        <f t="shared" si="1"/>
        <v>27.67</v>
      </c>
      <c r="K46" s="125"/>
      <c r="L46" s="125" t="str">
        <f t="shared" si="3"/>
        <v>COMPLIANT</v>
      </c>
      <c r="M46" s="37"/>
      <c r="N46" s="126">
        <f t="shared" si="4"/>
        <v>22.56</v>
      </c>
      <c r="O46" s="126">
        <f t="shared" si="5"/>
        <v>23.37</v>
      </c>
      <c r="P46" s="126">
        <f t="shared" si="6"/>
        <v>23.97</v>
      </c>
      <c r="Q46" s="126">
        <f t="shared" si="7"/>
        <v>25.23</v>
      </c>
      <c r="R46" s="126">
        <f t="shared" si="8"/>
        <v>27.67</v>
      </c>
      <c r="S46" s="37"/>
      <c r="T46" s="127">
        <v>22.56</v>
      </c>
      <c r="U46" s="128">
        <f>ROUND(ROUND(T46,2)*(1+'General Inputs'!K$20)*(1-Z46)+'General Inputs'!K$28,2)</f>
        <v>23.37</v>
      </c>
      <c r="V46" s="128">
        <f>ROUND(ROUND(U46,2)*(1+'General Inputs'!L$20)*(1-AA46)+'General Inputs'!L$28,2)</f>
        <v>23.97</v>
      </c>
      <c r="W46" s="128">
        <f>ROUND(ROUND(V46,2)*(1+'General Inputs'!M$20)*(1-AB46)+'General Inputs'!M$28,2)</f>
        <v>25.23</v>
      </c>
      <c r="X46" s="128">
        <f>ROUND(ROUND(W46,2)*(1+'General Inputs'!N$20)*(1-AC46)+'General Inputs'!N$28,2)</f>
        <v>27.67</v>
      </c>
      <c r="Y46" s="129"/>
      <c r="Z46" s="149">
        <f>IF(T46="",0,'General Inputs'!K$23)</f>
        <v>-1.7000000000000001E-2</v>
      </c>
      <c r="AA46" s="149">
        <f>IF(U46="",0,'General Inputs'!L$23)</f>
        <v>-1.7000000000000001E-2</v>
      </c>
      <c r="AB46" s="149">
        <f>IF(V46="",0,'General Inputs'!M$23)</f>
        <v>-1.7000000000000001E-2</v>
      </c>
      <c r="AC46" s="149">
        <f>IF(W46="",0,'General Inputs'!N$23)</f>
        <v>-1.7000000000000001E-2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399</v>
      </c>
      <c r="D47" s="124"/>
      <c r="E47" s="54" t="s">
        <v>33</v>
      </c>
      <c r="F47" s="54"/>
      <c r="G47" s="61"/>
      <c r="H47" s="62">
        <f t="shared" si="0"/>
        <v>28.45</v>
      </c>
      <c r="I47" s="125"/>
      <c r="J47" s="62">
        <f t="shared" si="1"/>
        <v>28.45</v>
      </c>
      <c r="K47" s="125"/>
      <c r="L47" s="125" t="str">
        <f t="shared" si="3"/>
        <v>COMPLIANT</v>
      </c>
      <c r="M47" s="37"/>
      <c r="N47" s="126">
        <f t="shared" si="4"/>
        <v>23.19</v>
      </c>
      <c r="O47" s="126">
        <f t="shared" si="5"/>
        <v>24.02</v>
      </c>
      <c r="P47" s="126">
        <f t="shared" si="6"/>
        <v>24.64</v>
      </c>
      <c r="Q47" s="126">
        <f t="shared" si="7"/>
        <v>25.94</v>
      </c>
      <c r="R47" s="126">
        <f t="shared" si="8"/>
        <v>28.45</v>
      </c>
      <c r="S47" s="37"/>
      <c r="T47" s="127">
        <v>23.19</v>
      </c>
      <c r="U47" s="128">
        <f>ROUND(ROUND(T47,2)*(1+'General Inputs'!K$20)*(1-Z47)+'General Inputs'!K$28,2)</f>
        <v>24.02</v>
      </c>
      <c r="V47" s="128">
        <f>ROUND(ROUND(U47,2)*(1+'General Inputs'!L$20)*(1-AA47)+'General Inputs'!L$28,2)</f>
        <v>24.64</v>
      </c>
      <c r="W47" s="128">
        <f>ROUND(ROUND(V47,2)*(1+'General Inputs'!M$20)*(1-AB47)+'General Inputs'!M$28,2)</f>
        <v>25.94</v>
      </c>
      <c r="X47" s="128">
        <f>ROUND(ROUND(W47,2)*(1+'General Inputs'!N$20)*(1-AC47)+'General Inputs'!N$28,2)</f>
        <v>28.45</v>
      </c>
      <c r="Y47" s="129"/>
      <c r="Z47" s="149">
        <f>IF(T47="",0,'General Inputs'!K$23)</f>
        <v>-1.7000000000000001E-2</v>
      </c>
      <c r="AA47" s="149">
        <f>IF(U47="",0,'General Inputs'!L$23)</f>
        <v>-1.7000000000000001E-2</v>
      </c>
      <c r="AB47" s="149">
        <f>IF(V47="",0,'General Inputs'!M$23)</f>
        <v>-1.7000000000000001E-2</v>
      </c>
      <c r="AC47" s="149">
        <f>IF(W47="",0,'General Inputs'!N$23)</f>
        <v>-1.7000000000000001E-2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400</v>
      </c>
      <c r="D48" s="124"/>
      <c r="E48" s="54" t="s">
        <v>33</v>
      </c>
      <c r="F48" s="54"/>
      <c r="G48" s="61"/>
      <c r="H48" s="62">
        <f t="shared" si="0"/>
        <v>26.52</v>
      </c>
      <c r="I48" s="125"/>
      <c r="J48" s="62">
        <f t="shared" si="1"/>
        <v>26.52</v>
      </c>
      <c r="K48" s="125"/>
      <c r="L48" s="125" t="str">
        <f t="shared" si="3"/>
        <v>COMPLIANT</v>
      </c>
      <c r="M48" s="37"/>
      <c r="N48" s="126">
        <f t="shared" si="4"/>
        <v>21.62</v>
      </c>
      <c r="O48" s="126">
        <f t="shared" si="5"/>
        <v>22.39</v>
      </c>
      <c r="P48" s="126">
        <f t="shared" si="6"/>
        <v>22.97</v>
      </c>
      <c r="Q48" s="126">
        <f t="shared" si="7"/>
        <v>24.18</v>
      </c>
      <c r="R48" s="126">
        <f t="shared" si="8"/>
        <v>26.52</v>
      </c>
      <c r="S48" s="37"/>
      <c r="T48" s="127">
        <v>21.62</v>
      </c>
      <c r="U48" s="128">
        <f>ROUND(ROUND(T48,2)*(1+'General Inputs'!K$20)*(1-Z48)+'General Inputs'!K$28,2)</f>
        <v>22.39</v>
      </c>
      <c r="V48" s="128">
        <f>ROUND(ROUND(U48,2)*(1+'General Inputs'!L$20)*(1-AA48)+'General Inputs'!L$28,2)</f>
        <v>22.97</v>
      </c>
      <c r="W48" s="128">
        <f>ROUND(ROUND(V48,2)*(1+'General Inputs'!M$20)*(1-AB48)+'General Inputs'!M$28,2)</f>
        <v>24.18</v>
      </c>
      <c r="X48" s="128">
        <f>ROUND(ROUND(W48,2)*(1+'General Inputs'!N$20)*(1-AC48)+'General Inputs'!N$28,2)</f>
        <v>26.52</v>
      </c>
      <c r="Y48" s="129"/>
      <c r="Z48" s="149">
        <f>IF(T48="",0,'General Inputs'!K$23)</f>
        <v>-1.7000000000000001E-2</v>
      </c>
      <c r="AA48" s="149">
        <f>IF(U48="",0,'General Inputs'!L$23)</f>
        <v>-1.7000000000000001E-2</v>
      </c>
      <c r="AB48" s="149">
        <f>IF(V48="",0,'General Inputs'!M$23)</f>
        <v>-1.7000000000000001E-2</v>
      </c>
      <c r="AC48" s="149">
        <f>IF(W48="",0,'General Inputs'!N$23)</f>
        <v>-1.7000000000000001E-2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401</v>
      </c>
      <c r="D49" s="124"/>
      <c r="E49" s="54" t="s">
        <v>33</v>
      </c>
      <c r="F49" s="54"/>
      <c r="G49" s="61"/>
      <c r="H49" s="62">
        <f t="shared" si="0"/>
        <v>26.52</v>
      </c>
      <c r="I49" s="125"/>
      <c r="J49" s="62">
        <f t="shared" si="1"/>
        <v>26.52</v>
      </c>
      <c r="K49" s="125"/>
      <c r="L49" s="125" t="str">
        <f t="shared" si="3"/>
        <v>COMPLIANT</v>
      </c>
      <c r="M49" s="37"/>
      <c r="N49" s="126">
        <f t="shared" si="4"/>
        <v>21.62</v>
      </c>
      <c r="O49" s="126">
        <f t="shared" si="5"/>
        <v>22.39</v>
      </c>
      <c r="P49" s="126">
        <f t="shared" si="6"/>
        <v>22.97</v>
      </c>
      <c r="Q49" s="126">
        <f t="shared" si="7"/>
        <v>24.18</v>
      </c>
      <c r="R49" s="126">
        <f t="shared" si="8"/>
        <v>26.52</v>
      </c>
      <c r="S49" s="37"/>
      <c r="T49" s="127">
        <v>21.62</v>
      </c>
      <c r="U49" s="128">
        <f>ROUND(ROUND(T49,2)*(1+'General Inputs'!K$20)*(1-Z49)+'General Inputs'!K$28,2)</f>
        <v>22.39</v>
      </c>
      <c r="V49" s="128">
        <f>ROUND(ROUND(U49,2)*(1+'General Inputs'!L$20)*(1-AA49)+'General Inputs'!L$28,2)</f>
        <v>22.97</v>
      </c>
      <c r="W49" s="128">
        <f>ROUND(ROUND(V49,2)*(1+'General Inputs'!M$20)*(1-AB49)+'General Inputs'!M$28,2)</f>
        <v>24.18</v>
      </c>
      <c r="X49" s="128">
        <f>ROUND(ROUND(W49,2)*(1+'General Inputs'!N$20)*(1-AC49)+'General Inputs'!N$28,2)</f>
        <v>26.52</v>
      </c>
      <c r="Y49" s="129"/>
      <c r="Z49" s="149">
        <f>IF(T49="",0,'General Inputs'!K$23)</f>
        <v>-1.7000000000000001E-2</v>
      </c>
      <c r="AA49" s="149">
        <f>IF(U49="",0,'General Inputs'!L$23)</f>
        <v>-1.7000000000000001E-2</v>
      </c>
      <c r="AB49" s="149">
        <f>IF(V49="",0,'General Inputs'!M$23)</f>
        <v>-1.7000000000000001E-2</v>
      </c>
      <c r="AC49" s="149">
        <f>IF(W49="",0,'General Inputs'!N$23)</f>
        <v>-1.7000000000000001E-2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402</v>
      </c>
      <c r="D50" s="124"/>
      <c r="E50" s="54" t="s">
        <v>33</v>
      </c>
      <c r="F50" s="54"/>
      <c r="G50" s="61"/>
      <c r="H50" s="62">
        <f t="shared" si="0"/>
        <v>26.69</v>
      </c>
      <c r="I50" s="125"/>
      <c r="J50" s="62">
        <f t="shared" si="1"/>
        <v>26.69</v>
      </c>
      <c r="K50" s="125"/>
      <c r="L50" s="125" t="str">
        <f t="shared" si="3"/>
        <v>COMPLIANT</v>
      </c>
      <c r="M50" s="37"/>
      <c r="N50" s="126">
        <f t="shared" si="4"/>
        <v>21.76</v>
      </c>
      <c r="O50" s="126">
        <f t="shared" si="5"/>
        <v>22.54</v>
      </c>
      <c r="P50" s="126">
        <f t="shared" si="6"/>
        <v>23.12</v>
      </c>
      <c r="Q50" s="126">
        <f t="shared" si="7"/>
        <v>24.34</v>
      </c>
      <c r="R50" s="126">
        <f t="shared" si="8"/>
        <v>26.69</v>
      </c>
      <c r="S50" s="37"/>
      <c r="T50" s="127">
        <v>21.76</v>
      </c>
      <c r="U50" s="128">
        <f>ROUND(ROUND(T50,2)*(1+'General Inputs'!K$20)*(1-Z50)+'General Inputs'!K$28,2)</f>
        <v>22.54</v>
      </c>
      <c r="V50" s="128">
        <f>ROUND(ROUND(U50,2)*(1+'General Inputs'!L$20)*(1-AA50)+'General Inputs'!L$28,2)</f>
        <v>23.12</v>
      </c>
      <c r="W50" s="128">
        <f>ROUND(ROUND(V50,2)*(1+'General Inputs'!M$20)*(1-AB50)+'General Inputs'!M$28,2)</f>
        <v>24.34</v>
      </c>
      <c r="X50" s="128">
        <f>ROUND(ROUND(W50,2)*(1+'General Inputs'!N$20)*(1-AC50)+'General Inputs'!N$28,2)</f>
        <v>26.69</v>
      </c>
      <c r="Y50" s="129"/>
      <c r="Z50" s="149">
        <f>IF(T50="",0,'General Inputs'!K$23)</f>
        <v>-1.7000000000000001E-2</v>
      </c>
      <c r="AA50" s="149">
        <f>IF(U50="",0,'General Inputs'!L$23)</f>
        <v>-1.7000000000000001E-2</v>
      </c>
      <c r="AB50" s="149">
        <f>IF(V50="",0,'General Inputs'!M$23)</f>
        <v>-1.7000000000000001E-2</v>
      </c>
      <c r="AC50" s="149">
        <f>IF(W50="",0,'General Inputs'!N$23)</f>
        <v>-1.7000000000000001E-2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403</v>
      </c>
      <c r="D51" s="124"/>
      <c r="E51" s="54" t="s">
        <v>33</v>
      </c>
      <c r="F51" s="54"/>
      <c r="G51" s="61"/>
      <c r="H51" s="62">
        <f t="shared" si="0"/>
        <v>22.69</v>
      </c>
      <c r="I51" s="125"/>
      <c r="J51" s="62">
        <f t="shared" si="1"/>
        <v>22.69</v>
      </c>
      <c r="K51" s="125"/>
      <c r="L51" s="125" t="str">
        <f t="shared" si="3"/>
        <v>COMPLIANT</v>
      </c>
      <c r="M51" s="37"/>
      <c r="N51" s="126">
        <f t="shared" si="4"/>
        <v>18.510000000000002</v>
      </c>
      <c r="O51" s="126">
        <f t="shared" si="5"/>
        <v>19.170000000000002</v>
      </c>
      <c r="P51" s="126">
        <f t="shared" si="6"/>
        <v>19.66</v>
      </c>
      <c r="Q51" s="126">
        <f t="shared" si="7"/>
        <v>20.69</v>
      </c>
      <c r="R51" s="126">
        <f t="shared" si="8"/>
        <v>22.69</v>
      </c>
      <c r="S51" s="37"/>
      <c r="T51" s="127">
        <v>18.510000000000002</v>
      </c>
      <c r="U51" s="128">
        <f>ROUND(ROUND(T51,2)*(1+'General Inputs'!K$20)*(1-Z51)+'General Inputs'!K$28,2)</f>
        <v>19.170000000000002</v>
      </c>
      <c r="V51" s="128">
        <f>ROUND(ROUND(U51,2)*(1+'General Inputs'!L$20)*(1-AA51)+'General Inputs'!L$28,2)</f>
        <v>19.66</v>
      </c>
      <c r="W51" s="128">
        <f>ROUND(ROUND(V51,2)*(1+'General Inputs'!M$20)*(1-AB51)+'General Inputs'!M$28,2)</f>
        <v>20.69</v>
      </c>
      <c r="X51" s="128">
        <f>ROUND(ROUND(W51,2)*(1+'General Inputs'!N$20)*(1-AC51)+'General Inputs'!N$28,2)</f>
        <v>22.69</v>
      </c>
      <c r="Y51" s="129"/>
      <c r="Z51" s="149">
        <f>IF(T51="",0,'General Inputs'!K$23)</f>
        <v>-1.7000000000000001E-2</v>
      </c>
      <c r="AA51" s="149">
        <f>IF(U51="",0,'General Inputs'!L$23)</f>
        <v>-1.7000000000000001E-2</v>
      </c>
      <c r="AB51" s="149">
        <f>IF(V51="",0,'General Inputs'!M$23)</f>
        <v>-1.7000000000000001E-2</v>
      </c>
      <c r="AC51" s="149">
        <f>IF(W51="",0,'General Inputs'!N$23)</f>
        <v>-1.7000000000000001E-2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404</v>
      </c>
      <c r="D52" s="124"/>
      <c r="E52" s="54" t="s">
        <v>33</v>
      </c>
      <c r="F52" s="54"/>
      <c r="G52" s="61"/>
      <c r="H52" s="62">
        <f t="shared" si="0"/>
        <v>22.65</v>
      </c>
      <c r="I52" s="125"/>
      <c r="J52" s="62">
        <f t="shared" si="1"/>
        <v>22.65</v>
      </c>
      <c r="K52" s="125"/>
      <c r="L52" s="125" t="str">
        <f t="shared" si="3"/>
        <v>COMPLIANT</v>
      </c>
      <c r="M52" s="37"/>
      <c r="N52" s="126">
        <f t="shared" si="4"/>
        <v>18.47</v>
      </c>
      <c r="O52" s="126">
        <f t="shared" si="5"/>
        <v>19.13</v>
      </c>
      <c r="P52" s="126">
        <f t="shared" si="6"/>
        <v>19.62</v>
      </c>
      <c r="Q52" s="126">
        <f t="shared" si="7"/>
        <v>20.65</v>
      </c>
      <c r="R52" s="126">
        <f t="shared" si="8"/>
        <v>22.65</v>
      </c>
      <c r="S52" s="37"/>
      <c r="T52" s="127">
        <v>18.47</v>
      </c>
      <c r="U52" s="128">
        <f>ROUND(ROUND(T52,2)*(1+'General Inputs'!K$20)*(1-Z52)+'General Inputs'!K$28,2)</f>
        <v>19.13</v>
      </c>
      <c r="V52" s="128">
        <f>ROUND(ROUND(U52,2)*(1+'General Inputs'!L$20)*(1-AA52)+'General Inputs'!L$28,2)</f>
        <v>19.62</v>
      </c>
      <c r="W52" s="128">
        <f>ROUND(ROUND(V52,2)*(1+'General Inputs'!M$20)*(1-AB52)+'General Inputs'!M$28,2)</f>
        <v>20.65</v>
      </c>
      <c r="X52" s="128">
        <f>ROUND(ROUND(W52,2)*(1+'General Inputs'!N$20)*(1-AC52)+'General Inputs'!N$28,2)</f>
        <v>22.65</v>
      </c>
      <c r="Y52" s="129"/>
      <c r="Z52" s="149">
        <f>IF(T52="",0,'General Inputs'!K$23)</f>
        <v>-1.7000000000000001E-2</v>
      </c>
      <c r="AA52" s="149">
        <f>IF(U52="",0,'General Inputs'!L$23)</f>
        <v>-1.7000000000000001E-2</v>
      </c>
      <c r="AB52" s="149">
        <f>IF(V52="",0,'General Inputs'!M$23)</f>
        <v>-1.7000000000000001E-2</v>
      </c>
      <c r="AC52" s="149">
        <f>IF(W52="",0,'General Inputs'!N$23)</f>
        <v>-1.7000000000000001E-2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405</v>
      </c>
      <c r="D53" s="124"/>
      <c r="E53" s="54" t="s">
        <v>33</v>
      </c>
      <c r="F53" s="54"/>
      <c r="G53" s="61"/>
      <c r="H53" s="62">
        <f t="shared" si="0"/>
        <v>22.65</v>
      </c>
      <c r="I53" s="125"/>
      <c r="J53" s="62">
        <f t="shared" si="1"/>
        <v>22.65</v>
      </c>
      <c r="K53" s="125"/>
      <c r="L53" s="125" t="str">
        <f t="shared" si="3"/>
        <v>COMPLIANT</v>
      </c>
      <c r="M53" s="37"/>
      <c r="N53" s="126">
        <f t="shared" si="4"/>
        <v>18.47</v>
      </c>
      <c r="O53" s="126">
        <f t="shared" si="5"/>
        <v>19.13</v>
      </c>
      <c r="P53" s="126">
        <f t="shared" si="6"/>
        <v>19.62</v>
      </c>
      <c r="Q53" s="126">
        <f t="shared" si="7"/>
        <v>20.65</v>
      </c>
      <c r="R53" s="126">
        <f t="shared" si="8"/>
        <v>22.65</v>
      </c>
      <c r="S53" s="37"/>
      <c r="T53" s="127">
        <v>18.47</v>
      </c>
      <c r="U53" s="128">
        <f>ROUND(ROUND(T53,2)*(1+'General Inputs'!K$20)*(1-Z53)+'General Inputs'!K$28,2)</f>
        <v>19.13</v>
      </c>
      <c r="V53" s="128">
        <f>ROUND(ROUND(U53,2)*(1+'General Inputs'!L$20)*(1-AA53)+'General Inputs'!L$28,2)</f>
        <v>19.62</v>
      </c>
      <c r="W53" s="128">
        <f>ROUND(ROUND(V53,2)*(1+'General Inputs'!M$20)*(1-AB53)+'General Inputs'!M$28,2)</f>
        <v>20.65</v>
      </c>
      <c r="X53" s="128">
        <f>ROUND(ROUND(W53,2)*(1+'General Inputs'!N$20)*(1-AC53)+'General Inputs'!N$28,2)</f>
        <v>22.65</v>
      </c>
      <c r="Y53" s="129"/>
      <c r="Z53" s="149">
        <f>IF(T53="",0,'General Inputs'!K$23)</f>
        <v>-1.7000000000000001E-2</v>
      </c>
      <c r="AA53" s="149">
        <f>IF(U53="",0,'General Inputs'!L$23)</f>
        <v>-1.7000000000000001E-2</v>
      </c>
      <c r="AB53" s="149">
        <f>IF(V53="",0,'General Inputs'!M$23)</f>
        <v>-1.7000000000000001E-2</v>
      </c>
      <c r="AC53" s="149">
        <f>IF(W53="",0,'General Inputs'!N$23)</f>
        <v>-1.7000000000000001E-2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406</v>
      </c>
      <c r="D54" s="124"/>
      <c r="E54" s="54" t="s">
        <v>33</v>
      </c>
      <c r="F54" s="54"/>
      <c r="G54" s="61"/>
      <c r="H54" s="62">
        <f t="shared" si="0"/>
        <v>16.03</v>
      </c>
      <c r="I54" s="125"/>
      <c r="J54" s="62">
        <f t="shared" si="1"/>
        <v>16.03</v>
      </c>
      <c r="K54" s="125"/>
      <c r="L54" s="125" t="str">
        <f t="shared" si="3"/>
        <v>COMPLIANT</v>
      </c>
      <c r="M54" s="37"/>
      <c r="N54" s="126">
        <f t="shared" si="4"/>
        <v>13.07</v>
      </c>
      <c r="O54" s="126">
        <f t="shared" si="5"/>
        <v>13.54</v>
      </c>
      <c r="P54" s="126">
        <f t="shared" si="6"/>
        <v>13.89</v>
      </c>
      <c r="Q54" s="126">
        <f t="shared" si="7"/>
        <v>14.62</v>
      </c>
      <c r="R54" s="126">
        <f t="shared" si="8"/>
        <v>16.03</v>
      </c>
      <c r="S54" s="37"/>
      <c r="T54" s="127">
        <v>13.07</v>
      </c>
      <c r="U54" s="128">
        <f>ROUND(ROUND(T54,2)*(1+'General Inputs'!K$20)*(1-Z54)+'General Inputs'!K$28,2)</f>
        <v>13.54</v>
      </c>
      <c r="V54" s="128">
        <f>ROUND(ROUND(U54,2)*(1+'General Inputs'!L$20)*(1-AA54)+'General Inputs'!L$28,2)</f>
        <v>13.89</v>
      </c>
      <c r="W54" s="128">
        <f>ROUND(ROUND(V54,2)*(1+'General Inputs'!M$20)*(1-AB54)+'General Inputs'!M$28,2)</f>
        <v>14.62</v>
      </c>
      <c r="X54" s="128">
        <f>ROUND(ROUND(W54,2)*(1+'General Inputs'!N$20)*(1-AC54)+'General Inputs'!N$28,2)</f>
        <v>16.03</v>
      </c>
      <c r="Y54" s="129"/>
      <c r="Z54" s="149">
        <f>IF(T54="",0,'General Inputs'!K$23)</f>
        <v>-1.7000000000000001E-2</v>
      </c>
      <c r="AA54" s="149">
        <f>IF(U54="",0,'General Inputs'!L$23)</f>
        <v>-1.7000000000000001E-2</v>
      </c>
      <c r="AB54" s="149">
        <f>IF(V54="",0,'General Inputs'!M$23)</f>
        <v>-1.7000000000000001E-2</v>
      </c>
      <c r="AC54" s="149">
        <f>IF(W54="",0,'General Inputs'!N$23)</f>
        <v>-1.7000000000000001E-2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407</v>
      </c>
      <c r="D55" s="124"/>
      <c r="E55" s="54" t="s">
        <v>33</v>
      </c>
      <c r="F55" s="54"/>
      <c r="G55" s="61"/>
      <c r="H55" s="62">
        <f t="shared" si="0"/>
        <v>16.03</v>
      </c>
      <c r="I55" s="125"/>
      <c r="J55" s="62">
        <f t="shared" si="1"/>
        <v>16.03</v>
      </c>
      <c r="K55" s="125"/>
      <c r="L55" s="125" t="str">
        <f t="shared" si="3"/>
        <v>COMPLIANT</v>
      </c>
      <c r="M55" s="37"/>
      <c r="N55" s="126">
        <f t="shared" si="4"/>
        <v>13.07</v>
      </c>
      <c r="O55" s="126">
        <f t="shared" si="5"/>
        <v>13.54</v>
      </c>
      <c r="P55" s="126">
        <f t="shared" si="6"/>
        <v>13.89</v>
      </c>
      <c r="Q55" s="126">
        <f t="shared" si="7"/>
        <v>14.62</v>
      </c>
      <c r="R55" s="126">
        <f t="shared" si="8"/>
        <v>16.03</v>
      </c>
      <c r="S55" s="37"/>
      <c r="T55" s="127">
        <v>13.07</v>
      </c>
      <c r="U55" s="128">
        <f>ROUND(ROUND(T55,2)*(1+'General Inputs'!K$20)*(1-Z55)+'General Inputs'!K$28,2)</f>
        <v>13.54</v>
      </c>
      <c r="V55" s="128">
        <f>ROUND(ROUND(U55,2)*(1+'General Inputs'!L$20)*(1-AA55)+'General Inputs'!L$28,2)</f>
        <v>13.89</v>
      </c>
      <c r="W55" s="128">
        <f>ROUND(ROUND(V55,2)*(1+'General Inputs'!M$20)*(1-AB55)+'General Inputs'!M$28,2)</f>
        <v>14.62</v>
      </c>
      <c r="X55" s="128">
        <f>ROUND(ROUND(W55,2)*(1+'General Inputs'!N$20)*(1-AC55)+'General Inputs'!N$28,2)</f>
        <v>16.03</v>
      </c>
      <c r="Y55" s="129"/>
      <c r="Z55" s="149">
        <f>IF(T55="",0,'General Inputs'!K$23)</f>
        <v>-1.7000000000000001E-2</v>
      </c>
      <c r="AA55" s="149">
        <f>IF(U55="",0,'General Inputs'!L$23)</f>
        <v>-1.7000000000000001E-2</v>
      </c>
      <c r="AB55" s="149">
        <f>IF(V55="",0,'General Inputs'!M$23)</f>
        <v>-1.7000000000000001E-2</v>
      </c>
      <c r="AC55" s="149">
        <f>IF(W55="",0,'General Inputs'!N$23)</f>
        <v>-1.7000000000000001E-2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408</v>
      </c>
      <c r="D56" s="124"/>
      <c r="E56" s="54" t="s">
        <v>33</v>
      </c>
      <c r="F56" s="54"/>
      <c r="G56" s="61"/>
      <c r="H56" s="62">
        <f t="shared" si="0"/>
        <v>16.86</v>
      </c>
      <c r="I56" s="125"/>
      <c r="J56" s="62">
        <f t="shared" si="1"/>
        <v>16.86</v>
      </c>
      <c r="K56" s="125"/>
      <c r="L56" s="125" t="str">
        <f t="shared" si="3"/>
        <v>COMPLIANT</v>
      </c>
      <c r="M56" s="37"/>
      <c r="N56" s="126">
        <f t="shared" si="4"/>
        <v>13.74</v>
      </c>
      <c r="O56" s="126">
        <f t="shared" si="5"/>
        <v>14.23</v>
      </c>
      <c r="P56" s="126">
        <f t="shared" si="6"/>
        <v>14.6</v>
      </c>
      <c r="Q56" s="126">
        <f t="shared" si="7"/>
        <v>15.37</v>
      </c>
      <c r="R56" s="126">
        <f t="shared" si="8"/>
        <v>16.86</v>
      </c>
      <c r="S56" s="37"/>
      <c r="T56" s="127">
        <v>13.74</v>
      </c>
      <c r="U56" s="128">
        <f>ROUND(ROUND(T56,2)*(1+'General Inputs'!K$20)*(1-Z56)+'General Inputs'!K$28,2)</f>
        <v>14.23</v>
      </c>
      <c r="V56" s="128">
        <f>ROUND(ROUND(U56,2)*(1+'General Inputs'!L$20)*(1-AA56)+'General Inputs'!L$28,2)</f>
        <v>14.6</v>
      </c>
      <c r="W56" s="128">
        <f>ROUND(ROUND(V56,2)*(1+'General Inputs'!M$20)*(1-AB56)+'General Inputs'!M$28,2)</f>
        <v>15.37</v>
      </c>
      <c r="X56" s="128">
        <f>ROUND(ROUND(W56,2)*(1+'General Inputs'!N$20)*(1-AC56)+'General Inputs'!N$28,2)</f>
        <v>16.86</v>
      </c>
      <c r="Y56" s="129"/>
      <c r="Z56" s="149">
        <f>IF(T56="",0,'General Inputs'!K$23)</f>
        <v>-1.7000000000000001E-2</v>
      </c>
      <c r="AA56" s="149">
        <f>IF(U56="",0,'General Inputs'!L$23)</f>
        <v>-1.7000000000000001E-2</v>
      </c>
      <c r="AB56" s="149">
        <f>IF(V56="",0,'General Inputs'!M$23)</f>
        <v>-1.7000000000000001E-2</v>
      </c>
      <c r="AC56" s="149">
        <f>IF(W56="",0,'General Inputs'!N$23)</f>
        <v>-1.7000000000000001E-2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/>
      <c r="D57" s="124"/>
      <c r="E57" s="54" t="s">
        <v>33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Inputs'!K$28,2)</f>
        <v>0</v>
      </c>
      <c r="V57" s="128">
        <f>ROUND(ROUND(U57,2)*(1+'General Inputs'!L$20)*(1-AA57)+'General Inputs'!L$28,2)</f>
        <v>0</v>
      </c>
      <c r="W57" s="128">
        <f>ROUND(ROUND(V57,2)*(1+'General Inputs'!M$20)*(1-AB57)+'General Inputs'!M$28,2)</f>
        <v>0</v>
      </c>
      <c r="X57" s="128">
        <f>ROUND(ROUND(W57,2)*(1+'General Inputs'!N$20)*(1-AC57)+'General Inputs'!N$28,2)</f>
        <v>0</v>
      </c>
      <c r="Y57" s="129"/>
      <c r="Z57" s="149">
        <f>IF(T57="",0,'General Inputs'!K$23)</f>
        <v>0</v>
      </c>
      <c r="AA57" s="149">
        <f>IF(U57="",0,'General Inputs'!L$23)</f>
        <v>-1.7000000000000001E-2</v>
      </c>
      <c r="AB57" s="149">
        <f>IF(V57="",0,'General Inputs'!M$23)</f>
        <v>-1.7000000000000001E-2</v>
      </c>
      <c r="AC57" s="149">
        <f>IF(W57="",0,'General Inputs'!N$23)</f>
        <v>-1.7000000000000001E-2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72" t="s">
        <v>409</v>
      </c>
      <c r="D58" s="124"/>
      <c r="E58" s="54" t="s">
        <v>33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>COMPLIANT</v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-1.7000000000000001E-2</v>
      </c>
      <c r="AB58" s="149">
        <f>IF(V58="",0,'General Inputs'!M$23)</f>
        <v>-1.7000000000000001E-2</v>
      </c>
      <c r="AC58" s="149">
        <f>IF(W58="",0,'General Inputs'!N$23)</f>
        <v>-1.7000000000000001E-2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410</v>
      </c>
      <c r="D59" s="124"/>
      <c r="E59" s="54" t="s">
        <v>33</v>
      </c>
      <c r="F59" s="54"/>
      <c r="G59" s="61"/>
      <c r="H59" s="62">
        <f t="shared" si="0"/>
        <v>47.84</v>
      </c>
      <c r="I59" s="125"/>
      <c r="J59" s="62">
        <f t="shared" si="1"/>
        <v>47.84</v>
      </c>
      <c r="K59" s="125"/>
      <c r="L59" s="125" t="str">
        <f t="shared" si="3"/>
        <v>COMPLIANT</v>
      </c>
      <c r="M59" s="37"/>
      <c r="N59" s="126">
        <f t="shared" si="4"/>
        <v>39.01</v>
      </c>
      <c r="O59" s="126">
        <f t="shared" si="5"/>
        <v>40.4</v>
      </c>
      <c r="P59" s="126">
        <f t="shared" si="6"/>
        <v>41.44</v>
      </c>
      <c r="Q59" s="126">
        <f t="shared" si="7"/>
        <v>43.62</v>
      </c>
      <c r="R59" s="126">
        <f t="shared" si="8"/>
        <v>47.84</v>
      </c>
      <c r="S59" s="37"/>
      <c r="T59" s="127">
        <v>39.01</v>
      </c>
      <c r="U59" s="128">
        <f>ROUND(ROUND(T59,2)*(1+'General Inputs'!K$20)*(1-Z59)+'General Inputs'!K$28,2)</f>
        <v>40.4</v>
      </c>
      <c r="V59" s="128">
        <f>ROUND(ROUND(U59,2)*(1+'General Inputs'!L$20)*(1-AA59)+'General Inputs'!L$28,2)</f>
        <v>41.44</v>
      </c>
      <c r="W59" s="128">
        <f>ROUND(ROUND(V59,2)*(1+'General Inputs'!M$20)*(1-AB59)+'General Inputs'!M$28,2)</f>
        <v>43.62</v>
      </c>
      <c r="X59" s="128">
        <f>ROUND(ROUND(W59,2)*(1+'General Inputs'!N$20)*(1-AC59)+'General Inputs'!N$28,2)</f>
        <v>47.84</v>
      </c>
      <c r="Y59" s="129"/>
      <c r="Z59" s="149">
        <f>IF(T59="",0,'General Inputs'!K$23)</f>
        <v>-1.7000000000000001E-2</v>
      </c>
      <c r="AA59" s="149">
        <f>IF(U59="",0,'General Inputs'!L$23)</f>
        <v>-1.7000000000000001E-2</v>
      </c>
      <c r="AB59" s="149">
        <f>IF(V59="",0,'General Inputs'!M$23)</f>
        <v>-1.7000000000000001E-2</v>
      </c>
      <c r="AC59" s="149">
        <f>IF(W59="",0,'General Inputs'!N$23)</f>
        <v>-1.7000000000000001E-2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411</v>
      </c>
      <c r="D60" s="124"/>
      <c r="E60" s="54" t="s">
        <v>33</v>
      </c>
      <c r="F60" s="54"/>
      <c r="G60" s="61"/>
      <c r="H60" s="62">
        <f t="shared" si="0"/>
        <v>47.86</v>
      </c>
      <c r="I60" s="125"/>
      <c r="J60" s="62">
        <f t="shared" si="1"/>
        <v>47.86</v>
      </c>
      <c r="K60" s="125"/>
      <c r="L60" s="125" t="str">
        <f t="shared" si="3"/>
        <v>COMPLIANT</v>
      </c>
      <c r="M60" s="37"/>
      <c r="N60" s="126">
        <f t="shared" si="4"/>
        <v>39.03</v>
      </c>
      <c r="O60" s="126">
        <f t="shared" si="5"/>
        <v>40.42</v>
      </c>
      <c r="P60" s="126">
        <f t="shared" si="6"/>
        <v>41.46</v>
      </c>
      <c r="Q60" s="126">
        <f t="shared" si="7"/>
        <v>43.64</v>
      </c>
      <c r="R60" s="126">
        <f t="shared" si="8"/>
        <v>47.86</v>
      </c>
      <c r="S60" s="37"/>
      <c r="T60" s="127">
        <v>39.03</v>
      </c>
      <c r="U60" s="128">
        <f>ROUND(ROUND(T60,2)*(1+'General Inputs'!K$20)*(1-Z60)+'General Inputs'!K$28,2)</f>
        <v>40.42</v>
      </c>
      <c r="V60" s="128">
        <f>ROUND(ROUND(U60,2)*(1+'General Inputs'!L$20)*(1-AA60)+'General Inputs'!L$28,2)</f>
        <v>41.46</v>
      </c>
      <c r="W60" s="128">
        <f>ROUND(ROUND(V60,2)*(1+'General Inputs'!M$20)*(1-AB60)+'General Inputs'!M$28,2)</f>
        <v>43.64</v>
      </c>
      <c r="X60" s="128">
        <f>ROUND(ROUND(W60,2)*(1+'General Inputs'!N$20)*(1-AC60)+'General Inputs'!N$28,2)</f>
        <v>47.86</v>
      </c>
      <c r="Y60" s="129"/>
      <c r="Z60" s="149">
        <f>IF(T60="",0,'General Inputs'!K$23)</f>
        <v>-1.7000000000000001E-2</v>
      </c>
      <c r="AA60" s="149">
        <f>IF(U60="",0,'General Inputs'!L$23)</f>
        <v>-1.7000000000000001E-2</v>
      </c>
      <c r="AB60" s="149">
        <f>IF(V60="",0,'General Inputs'!M$23)</f>
        <v>-1.7000000000000001E-2</v>
      </c>
      <c r="AC60" s="149">
        <f>IF(W60="",0,'General Inputs'!N$23)</f>
        <v>-1.7000000000000001E-2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412</v>
      </c>
      <c r="D61" s="124"/>
      <c r="E61" s="54" t="s">
        <v>33</v>
      </c>
      <c r="F61" s="54"/>
      <c r="G61" s="61"/>
      <c r="H61" s="62">
        <f t="shared" si="0"/>
        <v>47.86</v>
      </c>
      <c r="I61" s="125"/>
      <c r="J61" s="62">
        <f t="shared" si="1"/>
        <v>47.86</v>
      </c>
      <c r="K61" s="125"/>
      <c r="L61" s="125" t="str">
        <f t="shared" si="3"/>
        <v>COMPLIANT</v>
      </c>
      <c r="M61" s="37"/>
      <c r="N61" s="126">
        <f t="shared" si="4"/>
        <v>39.03</v>
      </c>
      <c r="O61" s="126">
        <f t="shared" si="5"/>
        <v>40.42</v>
      </c>
      <c r="P61" s="126">
        <f t="shared" si="6"/>
        <v>41.46</v>
      </c>
      <c r="Q61" s="126">
        <f t="shared" si="7"/>
        <v>43.64</v>
      </c>
      <c r="R61" s="126">
        <f t="shared" si="8"/>
        <v>47.86</v>
      </c>
      <c r="S61" s="37"/>
      <c r="T61" s="127">
        <v>39.03</v>
      </c>
      <c r="U61" s="128">
        <f>ROUND(ROUND(T61,2)*(1+'General Inputs'!K$20)*(1-Z61)+'General Inputs'!K$28,2)</f>
        <v>40.42</v>
      </c>
      <c r="V61" s="128">
        <f>ROUND(ROUND(U61,2)*(1+'General Inputs'!L$20)*(1-AA61)+'General Inputs'!L$28,2)</f>
        <v>41.46</v>
      </c>
      <c r="W61" s="128">
        <f>ROUND(ROUND(V61,2)*(1+'General Inputs'!M$20)*(1-AB61)+'General Inputs'!M$28,2)</f>
        <v>43.64</v>
      </c>
      <c r="X61" s="128">
        <f>ROUND(ROUND(W61,2)*(1+'General Inputs'!N$20)*(1-AC61)+'General Inputs'!N$28,2)</f>
        <v>47.86</v>
      </c>
      <c r="Y61" s="129"/>
      <c r="Z61" s="149">
        <f>IF(T61="",0,'General Inputs'!K$23)</f>
        <v>-1.7000000000000001E-2</v>
      </c>
      <c r="AA61" s="149">
        <f>IF(U61="",0,'General Inputs'!L$23)</f>
        <v>-1.7000000000000001E-2</v>
      </c>
      <c r="AB61" s="149">
        <f>IF(V61="",0,'General Inputs'!M$23)</f>
        <v>-1.7000000000000001E-2</v>
      </c>
      <c r="AC61" s="149">
        <f>IF(W61="",0,'General Inputs'!N$23)</f>
        <v>-1.7000000000000001E-2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413</v>
      </c>
      <c r="D62" s="124"/>
      <c r="E62" s="54" t="s">
        <v>33</v>
      </c>
      <c r="F62" s="54"/>
      <c r="G62" s="61"/>
      <c r="H62" s="62">
        <f t="shared" si="0"/>
        <v>48.65</v>
      </c>
      <c r="I62" s="125"/>
      <c r="J62" s="62">
        <f t="shared" si="1"/>
        <v>48.65</v>
      </c>
      <c r="K62" s="125"/>
      <c r="L62" s="125" t="str">
        <f t="shared" si="3"/>
        <v>COMPLIANT</v>
      </c>
      <c r="M62" s="37"/>
      <c r="N62" s="126">
        <f t="shared" si="4"/>
        <v>39.659999999999997</v>
      </c>
      <c r="O62" s="126">
        <f t="shared" si="5"/>
        <v>41.08</v>
      </c>
      <c r="P62" s="126">
        <f t="shared" si="6"/>
        <v>42.14</v>
      </c>
      <c r="Q62" s="126">
        <f t="shared" si="7"/>
        <v>44.36</v>
      </c>
      <c r="R62" s="126">
        <f t="shared" si="8"/>
        <v>48.65</v>
      </c>
      <c r="S62" s="37"/>
      <c r="T62" s="127">
        <v>39.659999999999997</v>
      </c>
      <c r="U62" s="128">
        <f>ROUND(ROUND(T62,2)*(1+'General Inputs'!K$20)*(1-Z62)+'General Inputs'!K$28,2)</f>
        <v>41.08</v>
      </c>
      <c r="V62" s="128">
        <f>ROUND(ROUND(U62,2)*(1+'General Inputs'!L$20)*(1-AA62)+'General Inputs'!L$28,2)</f>
        <v>42.14</v>
      </c>
      <c r="W62" s="128">
        <f>ROUND(ROUND(V62,2)*(1+'General Inputs'!M$20)*(1-AB62)+'General Inputs'!M$28,2)</f>
        <v>44.36</v>
      </c>
      <c r="X62" s="128">
        <f>ROUND(ROUND(W62,2)*(1+'General Inputs'!N$20)*(1-AC62)+'General Inputs'!N$28,2)</f>
        <v>48.65</v>
      </c>
      <c r="Y62" s="129"/>
      <c r="Z62" s="149">
        <f>IF(T62="",0,'General Inputs'!K$23)</f>
        <v>-1.7000000000000001E-2</v>
      </c>
      <c r="AA62" s="149">
        <f>IF(U62="",0,'General Inputs'!L$23)</f>
        <v>-1.7000000000000001E-2</v>
      </c>
      <c r="AB62" s="149">
        <f>IF(V62="",0,'General Inputs'!M$23)</f>
        <v>-1.7000000000000001E-2</v>
      </c>
      <c r="AC62" s="149">
        <f>IF(W62="",0,'General Inputs'!N$23)</f>
        <v>-1.7000000000000001E-2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414</v>
      </c>
      <c r="D63" s="124"/>
      <c r="E63" s="54" t="s">
        <v>33</v>
      </c>
      <c r="F63" s="54"/>
      <c r="G63" s="61"/>
      <c r="H63" s="62">
        <f t="shared" si="0"/>
        <v>49.93</v>
      </c>
      <c r="I63" s="125"/>
      <c r="J63" s="62">
        <f t="shared" si="1"/>
        <v>49.93</v>
      </c>
      <c r="K63" s="125"/>
      <c r="L63" s="125" t="str">
        <f t="shared" si="3"/>
        <v>COMPLIANT</v>
      </c>
      <c r="M63" s="37"/>
      <c r="N63" s="126">
        <f t="shared" si="4"/>
        <v>40.72</v>
      </c>
      <c r="O63" s="126">
        <f t="shared" si="5"/>
        <v>42.17</v>
      </c>
      <c r="P63" s="126">
        <f t="shared" si="6"/>
        <v>43.26</v>
      </c>
      <c r="Q63" s="126">
        <f t="shared" si="7"/>
        <v>45.53</v>
      </c>
      <c r="R63" s="126">
        <f t="shared" si="8"/>
        <v>49.93</v>
      </c>
      <c r="S63" s="37"/>
      <c r="T63" s="127">
        <v>40.72</v>
      </c>
      <c r="U63" s="128">
        <f>ROUND(ROUND(T63,2)*(1+'General Inputs'!K$20)*(1-Z63)+'General Inputs'!K$28,2)</f>
        <v>42.17</v>
      </c>
      <c r="V63" s="128">
        <f>ROUND(ROUND(U63,2)*(1+'General Inputs'!L$20)*(1-AA63)+'General Inputs'!L$28,2)</f>
        <v>43.26</v>
      </c>
      <c r="W63" s="128">
        <f>ROUND(ROUND(V63,2)*(1+'General Inputs'!M$20)*(1-AB63)+'General Inputs'!M$28,2)</f>
        <v>45.53</v>
      </c>
      <c r="X63" s="128">
        <f>ROUND(ROUND(W63,2)*(1+'General Inputs'!N$20)*(1-AC63)+'General Inputs'!N$28,2)</f>
        <v>49.93</v>
      </c>
      <c r="Y63" s="129"/>
      <c r="Z63" s="149">
        <f>IF(T63="",0,'General Inputs'!K$23)</f>
        <v>-1.7000000000000001E-2</v>
      </c>
      <c r="AA63" s="149">
        <f>IF(U63="",0,'General Inputs'!L$23)</f>
        <v>-1.7000000000000001E-2</v>
      </c>
      <c r="AB63" s="149">
        <f>IF(V63="",0,'General Inputs'!M$23)</f>
        <v>-1.7000000000000001E-2</v>
      </c>
      <c r="AC63" s="149">
        <f>IF(W63="",0,'General Inputs'!N$23)</f>
        <v>-1.7000000000000001E-2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415</v>
      </c>
      <c r="D64" s="124"/>
      <c r="E64" s="54" t="s">
        <v>33</v>
      </c>
      <c r="F64" s="54"/>
      <c r="G64" s="61"/>
      <c r="H64" s="62">
        <f t="shared" si="0"/>
        <v>48.77</v>
      </c>
      <c r="I64" s="125"/>
      <c r="J64" s="62">
        <f t="shared" si="1"/>
        <v>48.77</v>
      </c>
      <c r="K64" s="125"/>
      <c r="L64" s="125" t="str">
        <f t="shared" si="3"/>
        <v>COMPLIANT</v>
      </c>
      <c r="M64" s="37"/>
      <c r="N64" s="126">
        <f t="shared" si="4"/>
        <v>39.770000000000003</v>
      </c>
      <c r="O64" s="126">
        <f t="shared" si="5"/>
        <v>41.19</v>
      </c>
      <c r="P64" s="126">
        <f t="shared" si="6"/>
        <v>42.25</v>
      </c>
      <c r="Q64" s="126">
        <f t="shared" si="7"/>
        <v>44.47</v>
      </c>
      <c r="R64" s="126">
        <f t="shared" si="8"/>
        <v>48.77</v>
      </c>
      <c r="S64" s="37"/>
      <c r="T64" s="127">
        <v>39.770000000000003</v>
      </c>
      <c r="U64" s="128">
        <f>ROUND(ROUND(T64,2)*(1+'General Inputs'!K$20)*(1-Z64)+'General Inputs'!K$28,2)</f>
        <v>41.19</v>
      </c>
      <c r="V64" s="128">
        <f>ROUND(ROUND(U64,2)*(1+'General Inputs'!L$20)*(1-AA64)+'General Inputs'!L$28,2)</f>
        <v>42.25</v>
      </c>
      <c r="W64" s="128">
        <f>ROUND(ROUND(V64,2)*(1+'General Inputs'!M$20)*(1-AB64)+'General Inputs'!M$28,2)</f>
        <v>44.47</v>
      </c>
      <c r="X64" s="128">
        <f>ROUND(ROUND(W64,2)*(1+'General Inputs'!N$20)*(1-AC64)+'General Inputs'!N$28,2)</f>
        <v>48.77</v>
      </c>
      <c r="Y64" s="129"/>
      <c r="Z64" s="149">
        <f>IF(T64="",0,'General Inputs'!K$23)</f>
        <v>-1.7000000000000001E-2</v>
      </c>
      <c r="AA64" s="149">
        <f>IF(U64="",0,'General Inputs'!L$23)</f>
        <v>-1.7000000000000001E-2</v>
      </c>
      <c r="AB64" s="149">
        <f>IF(V64="",0,'General Inputs'!M$23)</f>
        <v>-1.7000000000000001E-2</v>
      </c>
      <c r="AC64" s="149">
        <f>IF(W64="",0,'General Inputs'!N$23)</f>
        <v>-1.7000000000000001E-2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416</v>
      </c>
      <c r="D65" s="124"/>
      <c r="E65" s="54" t="s">
        <v>33</v>
      </c>
      <c r="F65" s="54"/>
      <c r="G65" s="61"/>
      <c r="H65" s="62">
        <f t="shared" si="0"/>
        <v>50.25</v>
      </c>
      <c r="I65" s="125"/>
      <c r="J65" s="62">
        <f t="shared" si="1"/>
        <v>50.25</v>
      </c>
      <c r="K65" s="125"/>
      <c r="L65" s="125" t="str">
        <f t="shared" si="3"/>
        <v>COMPLIANT</v>
      </c>
      <c r="M65" s="37"/>
      <c r="N65" s="126">
        <f t="shared" si="4"/>
        <v>40.98</v>
      </c>
      <c r="O65" s="126">
        <f t="shared" si="5"/>
        <v>42.44</v>
      </c>
      <c r="P65" s="126">
        <f t="shared" si="6"/>
        <v>43.53</v>
      </c>
      <c r="Q65" s="126">
        <f t="shared" si="7"/>
        <v>45.82</v>
      </c>
      <c r="R65" s="126">
        <f t="shared" si="8"/>
        <v>50.25</v>
      </c>
      <c r="S65" s="37"/>
      <c r="T65" s="127">
        <v>40.98</v>
      </c>
      <c r="U65" s="128">
        <f>ROUND(ROUND(T65,2)*(1+'General Inputs'!K$20)*(1-Z65)+'General Inputs'!K$28,2)</f>
        <v>42.44</v>
      </c>
      <c r="V65" s="128">
        <f>ROUND(ROUND(U65,2)*(1+'General Inputs'!L$20)*(1-AA65)+'General Inputs'!L$28,2)</f>
        <v>43.53</v>
      </c>
      <c r="W65" s="128">
        <f>ROUND(ROUND(V65,2)*(1+'General Inputs'!M$20)*(1-AB65)+'General Inputs'!M$28,2)</f>
        <v>45.82</v>
      </c>
      <c r="X65" s="128">
        <f>ROUND(ROUND(W65,2)*(1+'General Inputs'!N$20)*(1-AC65)+'General Inputs'!N$28,2)</f>
        <v>50.25</v>
      </c>
      <c r="Y65" s="129"/>
      <c r="Z65" s="149">
        <f>IF(T65="",0,'General Inputs'!K$23)</f>
        <v>-1.7000000000000001E-2</v>
      </c>
      <c r="AA65" s="149">
        <f>IF(U65="",0,'General Inputs'!L$23)</f>
        <v>-1.7000000000000001E-2</v>
      </c>
      <c r="AB65" s="149">
        <f>IF(V65="",0,'General Inputs'!M$23)</f>
        <v>-1.7000000000000001E-2</v>
      </c>
      <c r="AC65" s="149">
        <f>IF(W65="",0,'General Inputs'!N$23)</f>
        <v>-1.7000000000000001E-2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417</v>
      </c>
      <c r="D66" s="124"/>
      <c r="E66" s="54" t="s">
        <v>33</v>
      </c>
      <c r="F66" s="54"/>
      <c r="G66" s="61"/>
      <c r="H66" s="62">
        <f t="shared" si="0"/>
        <v>50.22</v>
      </c>
      <c r="I66" s="125"/>
      <c r="J66" s="62">
        <f t="shared" si="1"/>
        <v>50.22</v>
      </c>
      <c r="K66" s="125"/>
      <c r="L66" s="125" t="str">
        <f t="shared" si="3"/>
        <v>COMPLIANT</v>
      </c>
      <c r="M66" s="37"/>
      <c r="N66" s="126">
        <f t="shared" si="4"/>
        <v>40.950000000000003</v>
      </c>
      <c r="O66" s="126">
        <f t="shared" si="5"/>
        <v>42.41</v>
      </c>
      <c r="P66" s="126">
        <f t="shared" si="6"/>
        <v>43.5</v>
      </c>
      <c r="Q66" s="126">
        <f t="shared" si="7"/>
        <v>45.79</v>
      </c>
      <c r="R66" s="126">
        <f t="shared" si="8"/>
        <v>50.22</v>
      </c>
      <c r="S66" s="37"/>
      <c r="T66" s="127">
        <v>40.950000000000003</v>
      </c>
      <c r="U66" s="128">
        <f>ROUND(ROUND(T66,2)*(1+'General Inputs'!K$20)*(1-Z66)+'General Inputs'!K$28,2)</f>
        <v>42.41</v>
      </c>
      <c r="V66" s="128">
        <f>ROUND(ROUND(U66,2)*(1+'General Inputs'!L$20)*(1-AA66)+'General Inputs'!L$28,2)</f>
        <v>43.5</v>
      </c>
      <c r="W66" s="128">
        <f>ROUND(ROUND(V66,2)*(1+'General Inputs'!M$20)*(1-AB66)+'General Inputs'!M$28,2)</f>
        <v>45.79</v>
      </c>
      <c r="X66" s="128">
        <f>ROUND(ROUND(W66,2)*(1+'General Inputs'!N$20)*(1-AC66)+'General Inputs'!N$28,2)</f>
        <v>50.22</v>
      </c>
      <c r="Y66" s="129"/>
      <c r="Z66" s="149">
        <f>IF(T66="",0,'General Inputs'!K$23)</f>
        <v>-1.7000000000000001E-2</v>
      </c>
      <c r="AA66" s="149">
        <f>IF(U66="",0,'General Inputs'!L$23)</f>
        <v>-1.7000000000000001E-2</v>
      </c>
      <c r="AB66" s="149">
        <f>IF(V66="",0,'General Inputs'!M$23)</f>
        <v>-1.7000000000000001E-2</v>
      </c>
      <c r="AC66" s="149">
        <f>IF(W66="",0,'General Inputs'!N$23)</f>
        <v>-1.7000000000000001E-2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418</v>
      </c>
      <c r="D67" s="124"/>
      <c r="E67" s="54" t="s">
        <v>33</v>
      </c>
      <c r="F67" s="54"/>
      <c r="G67" s="61"/>
      <c r="H67" s="62">
        <f t="shared" si="0"/>
        <v>50.25</v>
      </c>
      <c r="I67" s="125"/>
      <c r="J67" s="62">
        <f t="shared" si="1"/>
        <v>50.25</v>
      </c>
      <c r="K67" s="125"/>
      <c r="L67" s="125" t="str">
        <f t="shared" si="3"/>
        <v>COMPLIANT</v>
      </c>
      <c r="M67" s="37"/>
      <c r="N67" s="126">
        <f t="shared" si="4"/>
        <v>40.98</v>
      </c>
      <c r="O67" s="126">
        <f t="shared" si="5"/>
        <v>42.44</v>
      </c>
      <c r="P67" s="126">
        <f t="shared" si="6"/>
        <v>43.53</v>
      </c>
      <c r="Q67" s="126">
        <f t="shared" si="7"/>
        <v>45.82</v>
      </c>
      <c r="R67" s="126">
        <f t="shared" si="8"/>
        <v>50.25</v>
      </c>
      <c r="S67" s="37"/>
      <c r="T67" s="127">
        <v>40.98</v>
      </c>
      <c r="U67" s="128">
        <f>ROUND(ROUND(T67,2)*(1+'General Inputs'!K$20)*(1-Z67)+'General Inputs'!K$28,2)</f>
        <v>42.44</v>
      </c>
      <c r="V67" s="128">
        <f>ROUND(ROUND(U67,2)*(1+'General Inputs'!L$20)*(1-AA67)+'General Inputs'!L$28,2)</f>
        <v>43.53</v>
      </c>
      <c r="W67" s="128">
        <f>ROUND(ROUND(V67,2)*(1+'General Inputs'!M$20)*(1-AB67)+'General Inputs'!M$28,2)</f>
        <v>45.82</v>
      </c>
      <c r="X67" s="128">
        <f>ROUND(ROUND(W67,2)*(1+'General Inputs'!N$20)*(1-AC67)+'General Inputs'!N$28,2)</f>
        <v>50.25</v>
      </c>
      <c r="Y67" s="129"/>
      <c r="Z67" s="149">
        <f>IF(T67="",0,'General Inputs'!K$23)</f>
        <v>-1.7000000000000001E-2</v>
      </c>
      <c r="AA67" s="149">
        <f>IF(U67="",0,'General Inputs'!L$23)</f>
        <v>-1.7000000000000001E-2</v>
      </c>
      <c r="AB67" s="149">
        <f>IF(V67="",0,'General Inputs'!M$23)</f>
        <v>-1.7000000000000001E-2</v>
      </c>
      <c r="AC67" s="149">
        <f>IF(W67="",0,'General Inputs'!N$23)</f>
        <v>-1.7000000000000001E-2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419</v>
      </c>
      <c r="D68" s="124"/>
      <c r="E68" s="54" t="s">
        <v>33</v>
      </c>
      <c r="F68" s="54"/>
      <c r="G68" s="61"/>
      <c r="H68" s="62">
        <f t="shared" si="0"/>
        <v>49.93</v>
      </c>
      <c r="I68" s="125"/>
      <c r="J68" s="62">
        <f t="shared" si="1"/>
        <v>49.93</v>
      </c>
      <c r="K68" s="125"/>
      <c r="L68" s="125" t="str">
        <f t="shared" si="3"/>
        <v>COMPLIANT</v>
      </c>
      <c r="M68" s="37"/>
      <c r="N68" s="126">
        <f t="shared" si="4"/>
        <v>40.72</v>
      </c>
      <c r="O68" s="126">
        <f t="shared" si="5"/>
        <v>42.17</v>
      </c>
      <c r="P68" s="126">
        <f t="shared" si="6"/>
        <v>43.26</v>
      </c>
      <c r="Q68" s="126">
        <f t="shared" si="7"/>
        <v>45.53</v>
      </c>
      <c r="R68" s="126">
        <f t="shared" si="8"/>
        <v>49.93</v>
      </c>
      <c r="S68" s="37"/>
      <c r="T68" s="127">
        <v>40.72</v>
      </c>
      <c r="U68" s="128">
        <f>ROUND(ROUND(T68,2)*(1+'General Inputs'!K$20)*(1-Z68)+'General Inputs'!K$28,2)</f>
        <v>42.17</v>
      </c>
      <c r="V68" s="128">
        <f>ROUND(ROUND(U68,2)*(1+'General Inputs'!L$20)*(1-AA68)+'General Inputs'!L$28,2)</f>
        <v>43.26</v>
      </c>
      <c r="W68" s="128">
        <f>ROUND(ROUND(V68,2)*(1+'General Inputs'!M$20)*(1-AB68)+'General Inputs'!M$28,2)</f>
        <v>45.53</v>
      </c>
      <c r="X68" s="128">
        <f>ROUND(ROUND(W68,2)*(1+'General Inputs'!N$20)*(1-AC68)+'General Inputs'!N$28,2)</f>
        <v>49.93</v>
      </c>
      <c r="Y68" s="129"/>
      <c r="Z68" s="149">
        <f>IF(T68="",0,'General Inputs'!K$23)</f>
        <v>-1.7000000000000001E-2</v>
      </c>
      <c r="AA68" s="149">
        <f>IF(U68="",0,'General Inputs'!L$23)</f>
        <v>-1.7000000000000001E-2</v>
      </c>
      <c r="AB68" s="149">
        <f>IF(V68="",0,'General Inputs'!M$23)</f>
        <v>-1.7000000000000001E-2</v>
      </c>
      <c r="AC68" s="149">
        <f>IF(W68="",0,'General Inputs'!N$23)</f>
        <v>-1.7000000000000001E-2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420</v>
      </c>
      <c r="D69" s="124"/>
      <c r="E69" s="54" t="s">
        <v>33</v>
      </c>
      <c r="F69" s="54"/>
      <c r="G69" s="61"/>
      <c r="H69" s="62">
        <f t="shared" si="0"/>
        <v>49.12</v>
      </c>
      <c r="I69" s="125"/>
      <c r="J69" s="62">
        <f t="shared" si="1"/>
        <v>49.12</v>
      </c>
      <c r="K69" s="125"/>
      <c r="L69" s="125" t="str">
        <f t="shared" si="3"/>
        <v>COMPLIANT</v>
      </c>
      <c r="M69" s="37"/>
      <c r="N69" s="126">
        <f t="shared" si="4"/>
        <v>40.049999999999997</v>
      </c>
      <c r="O69" s="126">
        <f t="shared" si="5"/>
        <v>41.48</v>
      </c>
      <c r="P69" s="126">
        <f t="shared" si="6"/>
        <v>42.55</v>
      </c>
      <c r="Q69" s="126">
        <f t="shared" si="7"/>
        <v>44.79</v>
      </c>
      <c r="R69" s="126">
        <f t="shared" si="8"/>
        <v>49.12</v>
      </c>
      <c r="S69" s="37"/>
      <c r="T69" s="127">
        <v>40.049999999999997</v>
      </c>
      <c r="U69" s="128">
        <f>ROUND(ROUND(T69,2)*(1+'General Inputs'!K$20)*(1-Z69)+'General Inputs'!K$28,2)</f>
        <v>41.48</v>
      </c>
      <c r="V69" s="128">
        <f>ROUND(ROUND(U69,2)*(1+'General Inputs'!L$20)*(1-AA69)+'General Inputs'!L$28,2)</f>
        <v>42.55</v>
      </c>
      <c r="W69" s="128">
        <f>ROUND(ROUND(V69,2)*(1+'General Inputs'!M$20)*(1-AB69)+'General Inputs'!M$28,2)</f>
        <v>44.79</v>
      </c>
      <c r="X69" s="128">
        <f>ROUND(ROUND(W69,2)*(1+'General Inputs'!N$20)*(1-AC69)+'General Inputs'!N$28,2)</f>
        <v>49.12</v>
      </c>
      <c r="Y69" s="129"/>
      <c r="Z69" s="149">
        <f>IF(T69="",0,'General Inputs'!K$23)</f>
        <v>-1.7000000000000001E-2</v>
      </c>
      <c r="AA69" s="149">
        <f>IF(U69="",0,'General Inputs'!L$23)</f>
        <v>-1.7000000000000001E-2</v>
      </c>
      <c r="AB69" s="149">
        <f>IF(V69="",0,'General Inputs'!M$23)</f>
        <v>-1.7000000000000001E-2</v>
      </c>
      <c r="AC69" s="149">
        <f>IF(W69="",0,'General Inputs'!N$23)</f>
        <v>-1.7000000000000001E-2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421</v>
      </c>
      <c r="D70" s="124"/>
      <c r="E70" s="54" t="s">
        <v>33</v>
      </c>
      <c r="F70" s="54"/>
      <c r="G70" s="61"/>
      <c r="H70" s="62">
        <f t="shared" si="0"/>
        <v>56.7</v>
      </c>
      <c r="I70" s="125"/>
      <c r="J70" s="62">
        <f t="shared" si="1"/>
        <v>56.7</v>
      </c>
      <c r="K70" s="125"/>
      <c r="L70" s="125" t="str">
        <f t="shared" si="3"/>
        <v>COMPLIANT</v>
      </c>
      <c r="M70" s="37"/>
      <c r="N70" s="126">
        <f t="shared" si="4"/>
        <v>46.24</v>
      </c>
      <c r="O70" s="126">
        <f t="shared" si="5"/>
        <v>47.89</v>
      </c>
      <c r="P70" s="126">
        <f t="shared" si="6"/>
        <v>49.12</v>
      </c>
      <c r="Q70" s="126">
        <f t="shared" si="7"/>
        <v>51.7</v>
      </c>
      <c r="R70" s="126">
        <f t="shared" si="8"/>
        <v>56.7</v>
      </c>
      <c r="S70" s="37"/>
      <c r="T70" s="127">
        <v>46.24</v>
      </c>
      <c r="U70" s="128">
        <f>ROUND(ROUND(T70,2)*(1+'General Inputs'!K$20)*(1-Z70)+'General Inputs'!K$28,2)</f>
        <v>47.89</v>
      </c>
      <c r="V70" s="128">
        <f>ROUND(ROUND(U70,2)*(1+'General Inputs'!L$20)*(1-AA70)+'General Inputs'!L$28,2)</f>
        <v>49.12</v>
      </c>
      <c r="W70" s="128">
        <f>ROUND(ROUND(V70,2)*(1+'General Inputs'!M$20)*(1-AB70)+'General Inputs'!M$28,2)</f>
        <v>51.7</v>
      </c>
      <c r="X70" s="128">
        <f>ROUND(ROUND(W70,2)*(1+'General Inputs'!N$20)*(1-AC70)+'General Inputs'!N$28,2)</f>
        <v>56.7</v>
      </c>
      <c r="Y70" s="129"/>
      <c r="Z70" s="149">
        <f>IF(T70="",0,'General Inputs'!K$23)</f>
        <v>-1.7000000000000001E-2</v>
      </c>
      <c r="AA70" s="149">
        <f>IF(U70="",0,'General Inputs'!L$23)</f>
        <v>-1.7000000000000001E-2</v>
      </c>
      <c r="AB70" s="149">
        <f>IF(V70="",0,'General Inputs'!M$23)</f>
        <v>-1.7000000000000001E-2</v>
      </c>
      <c r="AC70" s="149">
        <f>IF(W70="",0,'General Inputs'!N$23)</f>
        <v>-1.7000000000000001E-2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24" t="s">
        <v>422</v>
      </c>
      <c r="D71" s="124"/>
      <c r="E71" s="54" t="s">
        <v>33</v>
      </c>
      <c r="F71" s="54"/>
      <c r="G71" s="61"/>
      <c r="H71" s="62">
        <f t="shared" ref="H71:H134" si="9">_xlfn.IFNA(INDEX($N71:$R71,1,MATCH(forecastyear,$N$5:$R$5,0)),0)</f>
        <v>50.91</v>
      </c>
      <c r="I71" s="125"/>
      <c r="J71" s="62">
        <f t="shared" ref="J71:J134" si="10">_xlfn.IFNA(INDEX($T71:$X71,1,MATCH(forecastyear,$T$5:$X$5,0)),0)</f>
        <v>50.91</v>
      </c>
      <c r="K71" s="125"/>
      <c r="L71" s="125" t="str">
        <f t="shared" si="3"/>
        <v>COMPLIANT</v>
      </c>
      <c r="M71" s="37"/>
      <c r="N71" s="126">
        <f t="shared" si="4"/>
        <v>41.51</v>
      </c>
      <c r="O71" s="126">
        <f t="shared" si="5"/>
        <v>42.99</v>
      </c>
      <c r="P71" s="126">
        <f t="shared" si="6"/>
        <v>44.1</v>
      </c>
      <c r="Q71" s="126">
        <f t="shared" si="7"/>
        <v>46.42</v>
      </c>
      <c r="R71" s="126">
        <f t="shared" si="8"/>
        <v>50.91</v>
      </c>
      <c r="S71" s="37"/>
      <c r="T71" s="127">
        <v>41.51</v>
      </c>
      <c r="U71" s="128">
        <f>ROUND(ROUND(T71,2)*(1+'General Inputs'!K$20)*(1-Z71)+'General Inputs'!K$28,2)</f>
        <v>42.99</v>
      </c>
      <c r="V71" s="128">
        <f>ROUND(ROUND(U71,2)*(1+'General Inputs'!L$20)*(1-AA71)+'General Inputs'!L$28,2)</f>
        <v>44.1</v>
      </c>
      <c r="W71" s="128">
        <f>ROUND(ROUND(V71,2)*(1+'General Inputs'!M$20)*(1-AB71)+'General Inputs'!M$28,2)</f>
        <v>46.42</v>
      </c>
      <c r="X71" s="128">
        <f>ROUND(ROUND(W71,2)*(1+'General Inputs'!N$20)*(1-AC71)+'General Inputs'!N$28,2)</f>
        <v>50.91</v>
      </c>
      <c r="Y71" s="129"/>
      <c r="Z71" s="149">
        <f>IF(T71="",0,'General Inputs'!K$23)</f>
        <v>-1.7000000000000001E-2</v>
      </c>
      <c r="AA71" s="149">
        <f>IF(U71="",0,'General Inputs'!L$23)</f>
        <v>-1.7000000000000001E-2</v>
      </c>
      <c r="AB71" s="149">
        <f>IF(V71="",0,'General Inputs'!M$23)</f>
        <v>-1.7000000000000001E-2</v>
      </c>
      <c r="AC71" s="149">
        <f>IF(W71="",0,'General Inputs'!N$23)</f>
        <v>-1.7000000000000001E-2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423</v>
      </c>
      <c r="D72" s="124"/>
      <c r="E72" s="54" t="s">
        <v>33</v>
      </c>
      <c r="F72" s="54"/>
      <c r="G72" s="61"/>
      <c r="H72" s="62">
        <f t="shared" si="9"/>
        <v>58.24</v>
      </c>
      <c r="I72" s="125"/>
      <c r="J72" s="62">
        <f t="shared" si="10"/>
        <v>58.24</v>
      </c>
      <c r="K72" s="125"/>
      <c r="L72" s="125" t="str">
        <f t="shared" ref="L72:L135" si="11">IF(C72="","",IF(H72&gt;J72,"NON-COMPLIANT","COMPLIANT"))</f>
        <v>COMPLIANT</v>
      </c>
      <c r="M72" s="37"/>
      <c r="N72" s="126">
        <f t="shared" ref="N72:N135" si="12">T72</f>
        <v>47.49</v>
      </c>
      <c r="O72" s="126">
        <f t="shared" ref="O72:O135" si="13">U72</f>
        <v>49.19</v>
      </c>
      <c r="P72" s="126">
        <f t="shared" ref="P72:P135" si="14">V72</f>
        <v>50.46</v>
      </c>
      <c r="Q72" s="126">
        <f t="shared" ref="Q72:Q135" si="15">W72</f>
        <v>53.11</v>
      </c>
      <c r="R72" s="126">
        <f t="shared" ref="R72:R135" si="16">X72</f>
        <v>58.24</v>
      </c>
      <c r="S72" s="37"/>
      <c r="T72" s="127">
        <v>47.49</v>
      </c>
      <c r="U72" s="128">
        <f>ROUND(ROUND(T72,2)*(1+'General Inputs'!K$20)*(1-Z72)+'General Inputs'!K$28,2)</f>
        <v>49.19</v>
      </c>
      <c r="V72" s="128">
        <f>ROUND(ROUND(U72,2)*(1+'General Inputs'!L$20)*(1-AA72)+'General Inputs'!L$28,2)</f>
        <v>50.46</v>
      </c>
      <c r="W72" s="128">
        <f>ROUND(ROUND(V72,2)*(1+'General Inputs'!M$20)*(1-AB72)+'General Inputs'!M$28,2)</f>
        <v>53.11</v>
      </c>
      <c r="X72" s="128">
        <f>ROUND(ROUND(W72,2)*(1+'General Inputs'!N$20)*(1-AC72)+'General Inputs'!N$28,2)</f>
        <v>58.24</v>
      </c>
      <c r="Y72" s="129"/>
      <c r="Z72" s="149">
        <f>IF(T72="",0,'General Inputs'!K$23)</f>
        <v>-1.7000000000000001E-2</v>
      </c>
      <c r="AA72" s="149">
        <f>IF(U72="",0,'General Inputs'!L$23)</f>
        <v>-1.7000000000000001E-2</v>
      </c>
      <c r="AB72" s="149">
        <f>IF(V72="",0,'General Inputs'!M$23)</f>
        <v>-1.7000000000000001E-2</v>
      </c>
      <c r="AC72" s="149">
        <f>IF(W72="",0,'General Inputs'!N$23)</f>
        <v>-1.7000000000000001E-2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424</v>
      </c>
      <c r="D73" s="124"/>
      <c r="E73" s="54" t="s">
        <v>33</v>
      </c>
      <c r="F73" s="54"/>
      <c r="G73" s="61"/>
      <c r="H73" s="62">
        <f t="shared" si="9"/>
        <v>55.82</v>
      </c>
      <c r="I73" s="125"/>
      <c r="J73" s="62">
        <f t="shared" si="10"/>
        <v>55.82</v>
      </c>
      <c r="K73" s="125"/>
      <c r="L73" s="125" t="str">
        <f t="shared" si="11"/>
        <v>COMPLIANT</v>
      </c>
      <c r="M73" s="37"/>
      <c r="N73" s="126">
        <f t="shared" si="12"/>
        <v>45.52</v>
      </c>
      <c r="O73" s="126">
        <f t="shared" si="13"/>
        <v>47.15</v>
      </c>
      <c r="P73" s="126">
        <f t="shared" si="14"/>
        <v>48.36</v>
      </c>
      <c r="Q73" s="126">
        <f t="shared" si="15"/>
        <v>50.9</v>
      </c>
      <c r="R73" s="126">
        <f t="shared" si="16"/>
        <v>55.82</v>
      </c>
      <c r="S73" s="37"/>
      <c r="T73" s="127">
        <v>45.52</v>
      </c>
      <c r="U73" s="128">
        <f>ROUND(ROUND(T73,2)*(1+'General Inputs'!K$20)*(1-Z73)+'General Inputs'!K$28,2)</f>
        <v>47.15</v>
      </c>
      <c r="V73" s="128">
        <f>ROUND(ROUND(U73,2)*(1+'General Inputs'!L$20)*(1-AA73)+'General Inputs'!L$28,2)</f>
        <v>48.36</v>
      </c>
      <c r="W73" s="128">
        <f>ROUND(ROUND(V73,2)*(1+'General Inputs'!M$20)*(1-AB73)+'General Inputs'!M$28,2)</f>
        <v>50.9</v>
      </c>
      <c r="X73" s="128">
        <f>ROUND(ROUND(W73,2)*(1+'General Inputs'!N$20)*(1-AC73)+'General Inputs'!N$28,2)</f>
        <v>55.82</v>
      </c>
      <c r="Y73" s="129"/>
      <c r="Z73" s="149">
        <f>IF(T73="",0,'General Inputs'!K$23)</f>
        <v>-1.7000000000000001E-2</v>
      </c>
      <c r="AA73" s="149">
        <f>IF(U73="",0,'General Inputs'!L$23)</f>
        <v>-1.7000000000000001E-2</v>
      </c>
      <c r="AB73" s="149">
        <f>IF(V73="",0,'General Inputs'!M$23)</f>
        <v>-1.7000000000000001E-2</v>
      </c>
      <c r="AC73" s="149">
        <f>IF(W73="",0,'General Inputs'!N$23)</f>
        <v>-1.7000000000000001E-2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425</v>
      </c>
      <c r="D74" s="124"/>
      <c r="E74" s="54" t="s">
        <v>33</v>
      </c>
      <c r="F74" s="54"/>
      <c r="G74" s="61"/>
      <c r="H74" s="62">
        <f t="shared" si="9"/>
        <v>58.68</v>
      </c>
      <c r="I74" s="125"/>
      <c r="J74" s="62">
        <f t="shared" si="10"/>
        <v>58.68</v>
      </c>
      <c r="K74" s="125"/>
      <c r="L74" s="125" t="str">
        <f t="shared" si="11"/>
        <v>COMPLIANT</v>
      </c>
      <c r="M74" s="37"/>
      <c r="N74" s="126">
        <f t="shared" si="12"/>
        <v>47.85</v>
      </c>
      <c r="O74" s="126">
        <f t="shared" si="13"/>
        <v>49.56</v>
      </c>
      <c r="P74" s="126">
        <f t="shared" si="14"/>
        <v>50.84</v>
      </c>
      <c r="Q74" s="126">
        <f t="shared" si="15"/>
        <v>53.51</v>
      </c>
      <c r="R74" s="126">
        <f t="shared" si="16"/>
        <v>58.68</v>
      </c>
      <c r="S74" s="37"/>
      <c r="T74" s="127">
        <v>47.85</v>
      </c>
      <c r="U74" s="128">
        <f>ROUND(ROUND(T74,2)*(1+'General Inputs'!K$20)*(1-Z74)+'General Inputs'!K$28,2)</f>
        <v>49.56</v>
      </c>
      <c r="V74" s="128">
        <f>ROUND(ROUND(U74,2)*(1+'General Inputs'!L$20)*(1-AA74)+'General Inputs'!L$28,2)</f>
        <v>50.84</v>
      </c>
      <c r="W74" s="128">
        <f>ROUND(ROUND(V74,2)*(1+'General Inputs'!M$20)*(1-AB74)+'General Inputs'!M$28,2)</f>
        <v>53.51</v>
      </c>
      <c r="X74" s="128">
        <f>ROUND(ROUND(W74,2)*(1+'General Inputs'!N$20)*(1-AC74)+'General Inputs'!N$28,2)</f>
        <v>58.68</v>
      </c>
      <c r="Y74" s="129"/>
      <c r="Z74" s="149">
        <f>IF(T74="",0,'General Inputs'!K$23)</f>
        <v>-1.7000000000000001E-2</v>
      </c>
      <c r="AA74" s="149">
        <f>IF(U74="",0,'General Inputs'!L$23)</f>
        <v>-1.7000000000000001E-2</v>
      </c>
      <c r="AB74" s="149">
        <f>IF(V74="",0,'General Inputs'!M$23)</f>
        <v>-1.7000000000000001E-2</v>
      </c>
      <c r="AC74" s="149">
        <f>IF(W74="",0,'General Inputs'!N$23)</f>
        <v>-1.7000000000000001E-2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426</v>
      </c>
      <c r="D75" s="124"/>
      <c r="E75" s="54" t="s">
        <v>33</v>
      </c>
      <c r="F75" s="54"/>
      <c r="G75" s="61"/>
      <c r="H75" s="62">
        <f t="shared" si="9"/>
        <v>60.03</v>
      </c>
      <c r="I75" s="125"/>
      <c r="J75" s="62">
        <f t="shared" si="10"/>
        <v>60.03</v>
      </c>
      <c r="K75" s="125"/>
      <c r="L75" s="125" t="str">
        <f t="shared" si="11"/>
        <v>COMPLIANT</v>
      </c>
      <c r="M75" s="37"/>
      <c r="N75" s="126">
        <f t="shared" si="12"/>
        <v>48.95</v>
      </c>
      <c r="O75" s="126">
        <f t="shared" si="13"/>
        <v>50.7</v>
      </c>
      <c r="P75" s="126">
        <f t="shared" si="14"/>
        <v>52.01</v>
      </c>
      <c r="Q75" s="126">
        <f t="shared" si="15"/>
        <v>54.74</v>
      </c>
      <c r="R75" s="126">
        <f t="shared" si="16"/>
        <v>60.03</v>
      </c>
      <c r="S75" s="37"/>
      <c r="T75" s="127">
        <v>48.95</v>
      </c>
      <c r="U75" s="128">
        <f>ROUND(ROUND(T75,2)*(1+'General Inputs'!K$20)*(1-Z75)+'General Inputs'!K$28,2)</f>
        <v>50.7</v>
      </c>
      <c r="V75" s="128">
        <f>ROUND(ROUND(U75,2)*(1+'General Inputs'!L$20)*(1-AA75)+'General Inputs'!L$28,2)</f>
        <v>52.01</v>
      </c>
      <c r="W75" s="128">
        <f>ROUND(ROUND(V75,2)*(1+'General Inputs'!M$20)*(1-AB75)+'General Inputs'!M$28,2)</f>
        <v>54.74</v>
      </c>
      <c r="X75" s="128">
        <f>ROUND(ROUND(W75,2)*(1+'General Inputs'!N$20)*(1-AC75)+'General Inputs'!N$28,2)</f>
        <v>60.03</v>
      </c>
      <c r="Y75" s="129"/>
      <c r="Z75" s="149">
        <f>IF(T75="",0,'General Inputs'!K$23)</f>
        <v>-1.7000000000000001E-2</v>
      </c>
      <c r="AA75" s="149">
        <f>IF(U75="",0,'General Inputs'!L$23)</f>
        <v>-1.7000000000000001E-2</v>
      </c>
      <c r="AB75" s="149">
        <f>IF(V75="",0,'General Inputs'!M$23)</f>
        <v>-1.7000000000000001E-2</v>
      </c>
      <c r="AC75" s="149">
        <f>IF(W75="",0,'General Inputs'!N$23)</f>
        <v>-1.7000000000000001E-2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427</v>
      </c>
      <c r="D76" s="124"/>
      <c r="E76" s="54" t="s">
        <v>33</v>
      </c>
      <c r="F76" s="54"/>
      <c r="G76" s="61"/>
      <c r="H76" s="62">
        <f t="shared" si="9"/>
        <v>64.08</v>
      </c>
      <c r="I76" s="125"/>
      <c r="J76" s="62">
        <f t="shared" si="10"/>
        <v>64.08</v>
      </c>
      <c r="K76" s="125"/>
      <c r="L76" s="125" t="str">
        <f t="shared" si="11"/>
        <v>COMPLIANT</v>
      </c>
      <c r="M76" s="37"/>
      <c r="N76" s="126">
        <f t="shared" si="12"/>
        <v>52.25</v>
      </c>
      <c r="O76" s="126">
        <f t="shared" si="13"/>
        <v>54.12</v>
      </c>
      <c r="P76" s="126">
        <f t="shared" si="14"/>
        <v>55.51</v>
      </c>
      <c r="Q76" s="126">
        <f t="shared" si="15"/>
        <v>58.43</v>
      </c>
      <c r="R76" s="126">
        <f t="shared" si="16"/>
        <v>64.08</v>
      </c>
      <c r="S76" s="37"/>
      <c r="T76" s="127">
        <v>52.25</v>
      </c>
      <c r="U76" s="128">
        <f>ROUND(ROUND(T76,2)*(1+'General Inputs'!K$20)*(1-Z76)+'General Inputs'!K$28,2)</f>
        <v>54.12</v>
      </c>
      <c r="V76" s="128">
        <f>ROUND(ROUND(U76,2)*(1+'General Inputs'!L$20)*(1-AA76)+'General Inputs'!L$28,2)</f>
        <v>55.51</v>
      </c>
      <c r="W76" s="128">
        <f>ROUND(ROUND(V76,2)*(1+'General Inputs'!M$20)*(1-AB76)+'General Inputs'!M$28,2)</f>
        <v>58.43</v>
      </c>
      <c r="X76" s="128">
        <f>ROUND(ROUND(W76,2)*(1+'General Inputs'!N$20)*(1-AC76)+'General Inputs'!N$28,2)</f>
        <v>64.08</v>
      </c>
      <c r="Y76" s="129"/>
      <c r="Z76" s="149">
        <f>IF(T76="",0,'General Inputs'!K$23)</f>
        <v>-1.7000000000000001E-2</v>
      </c>
      <c r="AA76" s="149">
        <f>IF(U76="",0,'General Inputs'!L$23)</f>
        <v>-1.7000000000000001E-2</v>
      </c>
      <c r="AB76" s="149">
        <f>IF(V76="",0,'General Inputs'!M$23)</f>
        <v>-1.7000000000000001E-2</v>
      </c>
      <c r="AC76" s="149">
        <f>IF(W76="",0,'General Inputs'!N$23)</f>
        <v>-1.7000000000000001E-2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428</v>
      </c>
      <c r="D77" s="124"/>
      <c r="E77" s="54" t="s">
        <v>33</v>
      </c>
      <c r="F77" s="54"/>
      <c r="G77" s="61"/>
      <c r="H77" s="62">
        <f t="shared" si="9"/>
        <v>60.69</v>
      </c>
      <c r="I77" s="125"/>
      <c r="J77" s="62">
        <f t="shared" si="10"/>
        <v>60.69</v>
      </c>
      <c r="K77" s="125"/>
      <c r="L77" s="125" t="str">
        <f t="shared" si="11"/>
        <v>COMPLIANT</v>
      </c>
      <c r="M77" s="37"/>
      <c r="N77" s="126">
        <f t="shared" si="12"/>
        <v>49.49</v>
      </c>
      <c r="O77" s="126">
        <f t="shared" si="13"/>
        <v>51.26</v>
      </c>
      <c r="P77" s="126">
        <f t="shared" si="14"/>
        <v>52.58</v>
      </c>
      <c r="Q77" s="126">
        <f t="shared" si="15"/>
        <v>55.34</v>
      </c>
      <c r="R77" s="126">
        <f t="shared" si="16"/>
        <v>60.69</v>
      </c>
      <c r="S77" s="37"/>
      <c r="T77" s="127">
        <v>49.49</v>
      </c>
      <c r="U77" s="128">
        <f>ROUND(ROUND(T77,2)*(1+'General Inputs'!K$20)*(1-Z77)+'General Inputs'!K$28,2)</f>
        <v>51.26</v>
      </c>
      <c r="V77" s="128">
        <f>ROUND(ROUND(U77,2)*(1+'General Inputs'!L$20)*(1-AA77)+'General Inputs'!L$28,2)</f>
        <v>52.58</v>
      </c>
      <c r="W77" s="128">
        <f>ROUND(ROUND(V77,2)*(1+'General Inputs'!M$20)*(1-AB77)+'General Inputs'!M$28,2)</f>
        <v>55.34</v>
      </c>
      <c r="X77" s="128">
        <f>ROUND(ROUND(W77,2)*(1+'General Inputs'!N$20)*(1-AC77)+'General Inputs'!N$28,2)</f>
        <v>60.69</v>
      </c>
      <c r="Y77" s="129"/>
      <c r="Z77" s="149">
        <f>IF(T77="",0,'General Inputs'!K$23)</f>
        <v>-1.7000000000000001E-2</v>
      </c>
      <c r="AA77" s="149">
        <f>IF(U77="",0,'General Inputs'!L$23)</f>
        <v>-1.7000000000000001E-2</v>
      </c>
      <c r="AB77" s="149">
        <f>IF(V77="",0,'General Inputs'!M$23)</f>
        <v>-1.7000000000000001E-2</v>
      </c>
      <c r="AC77" s="149">
        <f>IF(W77="",0,'General Inputs'!N$23)</f>
        <v>-1.7000000000000001E-2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429</v>
      </c>
      <c r="D78" s="124"/>
      <c r="E78" s="54" t="s">
        <v>33</v>
      </c>
      <c r="F78" s="54"/>
      <c r="G78" s="61"/>
      <c r="H78" s="62">
        <f t="shared" si="9"/>
        <v>63.38</v>
      </c>
      <c r="I78" s="125"/>
      <c r="J78" s="62">
        <f t="shared" si="10"/>
        <v>63.38</v>
      </c>
      <c r="K78" s="125"/>
      <c r="L78" s="125" t="str">
        <f t="shared" si="11"/>
        <v>COMPLIANT</v>
      </c>
      <c r="M78" s="37"/>
      <c r="N78" s="126">
        <f t="shared" si="12"/>
        <v>51.67</v>
      </c>
      <c r="O78" s="126">
        <f t="shared" si="13"/>
        <v>53.52</v>
      </c>
      <c r="P78" s="126">
        <f t="shared" si="14"/>
        <v>54.9</v>
      </c>
      <c r="Q78" s="126">
        <f t="shared" si="15"/>
        <v>57.79</v>
      </c>
      <c r="R78" s="126">
        <f t="shared" si="16"/>
        <v>63.38</v>
      </c>
      <c r="S78" s="37"/>
      <c r="T78" s="127">
        <v>51.67</v>
      </c>
      <c r="U78" s="128">
        <f>ROUND(ROUND(T78,2)*(1+'General Inputs'!K$20)*(1-Z78)+'General Inputs'!K$28,2)</f>
        <v>53.52</v>
      </c>
      <c r="V78" s="128">
        <f>ROUND(ROUND(U78,2)*(1+'General Inputs'!L$20)*(1-AA78)+'General Inputs'!L$28,2)</f>
        <v>54.9</v>
      </c>
      <c r="W78" s="128">
        <f>ROUND(ROUND(V78,2)*(1+'General Inputs'!M$20)*(1-AB78)+'General Inputs'!M$28,2)</f>
        <v>57.79</v>
      </c>
      <c r="X78" s="128">
        <f>ROUND(ROUND(W78,2)*(1+'General Inputs'!N$20)*(1-AC78)+'General Inputs'!N$28,2)</f>
        <v>63.38</v>
      </c>
      <c r="Y78" s="129"/>
      <c r="Z78" s="149">
        <f>IF(T78="",0,'General Inputs'!K$23)</f>
        <v>-1.7000000000000001E-2</v>
      </c>
      <c r="AA78" s="149">
        <f>IF(U78="",0,'General Inputs'!L$23)</f>
        <v>-1.7000000000000001E-2</v>
      </c>
      <c r="AB78" s="149">
        <f>IF(V78="",0,'General Inputs'!M$23)</f>
        <v>-1.7000000000000001E-2</v>
      </c>
      <c r="AC78" s="149">
        <f>IF(W78="",0,'General Inputs'!N$23)</f>
        <v>-1.7000000000000001E-2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430</v>
      </c>
      <c r="D79" s="124"/>
      <c r="E79" s="54" t="s">
        <v>33</v>
      </c>
      <c r="F79" s="54"/>
      <c r="G79" s="61"/>
      <c r="H79" s="62">
        <f t="shared" si="9"/>
        <v>48.15</v>
      </c>
      <c r="I79" s="125"/>
      <c r="J79" s="62">
        <f t="shared" si="10"/>
        <v>48.15</v>
      </c>
      <c r="K79" s="125"/>
      <c r="L79" s="125" t="str">
        <f t="shared" si="11"/>
        <v>COMPLIANT</v>
      </c>
      <c r="M79" s="37"/>
      <c r="N79" s="126">
        <f t="shared" si="12"/>
        <v>39.270000000000003</v>
      </c>
      <c r="O79" s="126">
        <f t="shared" si="13"/>
        <v>40.67</v>
      </c>
      <c r="P79" s="126">
        <f t="shared" si="14"/>
        <v>41.72</v>
      </c>
      <c r="Q79" s="126">
        <f t="shared" si="15"/>
        <v>43.91</v>
      </c>
      <c r="R79" s="126">
        <f t="shared" si="16"/>
        <v>48.15</v>
      </c>
      <c r="S79" s="37"/>
      <c r="T79" s="127">
        <v>39.270000000000003</v>
      </c>
      <c r="U79" s="128">
        <f>ROUND(ROUND(T79,2)*(1+'General Inputs'!K$20)*(1-Z79)+'General Inputs'!K$28,2)</f>
        <v>40.67</v>
      </c>
      <c r="V79" s="128">
        <f>ROUND(ROUND(U79,2)*(1+'General Inputs'!L$20)*(1-AA79)+'General Inputs'!L$28,2)</f>
        <v>41.72</v>
      </c>
      <c r="W79" s="128">
        <f>ROUND(ROUND(V79,2)*(1+'General Inputs'!M$20)*(1-AB79)+'General Inputs'!M$28,2)</f>
        <v>43.91</v>
      </c>
      <c r="X79" s="128">
        <f>ROUND(ROUND(W79,2)*(1+'General Inputs'!N$20)*(1-AC79)+'General Inputs'!N$28,2)</f>
        <v>48.15</v>
      </c>
      <c r="Y79" s="129"/>
      <c r="Z79" s="149">
        <f>IF(T79="",0,'General Inputs'!K$23)</f>
        <v>-1.7000000000000001E-2</v>
      </c>
      <c r="AA79" s="149">
        <f>IF(U79="",0,'General Inputs'!L$23)</f>
        <v>-1.7000000000000001E-2</v>
      </c>
      <c r="AB79" s="149">
        <f>IF(V79="",0,'General Inputs'!M$23)</f>
        <v>-1.7000000000000001E-2</v>
      </c>
      <c r="AC79" s="149">
        <f>IF(W79="",0,'General Inputs'!N$23)</f>
        <v>-1.7000000000000001E-2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431</v>
      </c>
      <c r="D80" s="124"/>
      <c r="E80" s="54" t="s">
        <v>33</v>
      </c>
      <c r="F80" s="54"/>
      <c r="G80" s="61"/>
      <c r="H80" s="62">
        <f t="shared" si="9"/>
        <v>52.07</v>
      </c>
      <c r="I80" s="125"/>
      <c r="J80" s="62">
        <f t="shared" si="10"/>
        <v>52.07</v>
      </c>
      <c r="K80" s="125"/>
      <c r="L80" s="125" t="str">
        <f t="shared" si="11"/>
        <v>COMPLIANT</v>
      </c>
      <c r="M80" s="37"/>
      <c r="N80" s="126">
        <f t="shared" si="12"/>
        <v>42.46</v>
      </c>
      <c r="O80" s="126">
        <f t="shared" si="13"/>
        <v>43.98</v>
      </c>
      <c r="P80" s="126">
        <f t="shared" si="14"/>
        <v>45.11</v>
      </c>
      <c r="Q80" s="126">
        <f t="shared" si="15"/>
        <v>47.48</v>
      </c>
      <c r="R80" s="126">
        <f t="shared" si="16"/>
        <v>52.07</v>
      </c>
      <c r="S80" s="37"/>
      <c r="T80" s="127">
        <v>42.46</v>
      </c>
      <c r="U80" s="128">
        <f>ROUND(ROUND(T80,2)*(1+'General Inputs'!K$20)*(1-Z80)+'General Inputs'!K$28,2)</f>
        <v>43.98</v>
      </c>
      <c r="V80" s="128">
        <f>ROUND(ROUND(U80,2)*(1+'General Inputs'!L$20)*(1-AA80)+'General Inputs'!L$28,2)</f>
        <v>45.11</v>
      </c>
      <c r="W80" s="128">
        <f>ROUND(ROUND(V80,2)*(1+'General Inputs'!M$20)*(1-AB80)+'General Inputs'!M$28,2)</f>
        <v>47.48</v>
      </c>
      <c r="X80" s="128">
        <f>ROUND(ROUND(W80,2)*(1+'General Inputs'!N$20)*(1-AC80)+'General Inputs'!N$28,2)</f>
        <v>52.07</v>
      </c>
      <c r="Y80" s="129"/>
      <c r="Z80" s="149">
        <f>IF(T80="",0,'General Inputs'!K$23)</f>
        <v>-1.7000000000000001E-2</v>
      </c>
      <c r="AA80" s="149">
        <f>IF(U80="",0,'General Inputs'!L$23)</f>
        <v>-1.7000000000000001E-2</v>
      </c>
      <c r="AB80" s="149">
        <f>IF(V80="",0,'General Inputs'!M$23)</f>
        <v>-1.7000000000000001E-2</v>
      </c>
      <c r="AC80" s="149">
        <f>IF(W80="",0,'General Inputs'!N$23)</f>
        <v>-1.7000000000000001E-2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432</v>
      </c>
      <c r="D81" s="124"/>
      <c r="E81" s="54" t="s">
        <v>33</v>
      </c>
      <c r="F81" s="54"/>
      <c r="G81" s="61"/>
      <c r="H81" s="62">
        <f t="shared" si="9"/>
        <v>44.82</v>
      </c>
      <c r="I81" s="125"/>
      <c r="J81" s="62">
        <f t="shared" si="10"/>
        <v>44.82</v>
      </c>
      <c r="K81" s="125"/>
      <c r="L81" s="125" t="str">
        <f t="shared" si="11"/>
        <v>COMPLIANT</v>
      </c>
      <c r="M81" s="37"/>
      <c r="N81" s="126">
        <f t="shared" si="12"/>
        <v>36.549999999999997</v>
      </c>
      <c r="O81" s="126">
        <f t="shared" si="13"/>
        <v>37.86</v>
      </c>
      <c r="P81" s="126">
        <f t="shared" si="14"/>
        <v>38.83</v>
      </c>
      <c r="Q81" s="126">
        <f t="shared" si="15"/>
        <v>40.869999999999997</v>
      </c>
      <c r="R81" s="126">
        <f t="shared" si="16"/>
        <v>44.82</v>
      </c>
      <c r="S81" s="37"/>
      <c r="T81" s="127">
        <v>36.549999999999997</v>
      </c>
      <c r="U81" s="128">
        <f>ROUND(ROUND(T81,2)*(1+'General Inputs'!K$20)*(1-Z81)+'General Inputs'!K$28,2)</f>
        <v>37.86</v>
      </c>
      <c r="V81" s="128">
        <f>ROUND(ROUND(U81,2)*(1+'General Inputs'!L$20)*(1-AA81)+'General Inputs'!L$28,2)</f>
        <v>38.83</v>
      </c>
      <c r="W81" s="128">
        <f>ROUND(ROUND(V81,2)*(1+'General Inputs'!M$20)*(1-AB81)+'General Inputs'!M$28,2)</f>
        <v>40.869999999999997</v>
      </c>
      <c r="X81" s="128">
        <f>ROUND(ROUND(W81,2)*(1+'General Inputs'!N$20)*(1-AC81)+'General Inputs'!N$28,2)</f>
        <v>44.82</v>
      </c>
      <c r="Y81" s="129"/>
      <c r="Z81" s="149">
        <f>IF(T81="",0,'General Inputs'!K$23)</f>
        <v>-1.7000000000000001E-2</v>
      </c>
      <c r="AA81" s="149">
        <f>IF(U81="",0,'General Inputs'!L$23)</f>
        <v>-1.7000000000000001E-2</v>
      </c>
      <c r="AB81" s="149">
        <f>IF(V81="",0,'General Inputs'!M$23)</f>
        <v>-1.7000000000000001E-2</v>
      </c>
      <c r="AC81" s="149">
        <f>IF(W81="",0,'General Inputs'!N$23)</f>
        <v>-1.7000000000000001E-2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433</v>
      </c>
      <c r="D82" s="124"/>
      <c r="E82" s="54" t="s">
        <v>33</v>
      </c>
      <c r="F82" s="54"/>
      <c r="G82" s="61"/>
      <c r="H82" s="62">
        <f t="shared" si="9"/>
        <v>45.66</v>
      </c>
      <c r="I82" s="125"/>
      <c r="J82" s="62">
        <f t="shared" si="10"/>
        <v>45.66</v>
      </c>
      <c r="K82" s="125"/>
      <c r="L82" s="125" t="str">
        <f t="shared" si="11"/>
        <v>COMPLIANT</v>
      </c>
      <c r="M82" s="37"/>
      <c r="N82" s="126">
        <f t="shared" si="12"/>
        <v>37.24</v>
      </c>
      <c r="O82" s="126">
        <f t="shared" si="13"/>
        <v>38.57</v>
      </c>
      <c r="P82" s="126">
        <f t="shared" si="14"/>
        <v>39.56</v>
      </c>
      <c r="Q82" s="126">
        <f t="shared" si="15"/>
        <v>41.64</v>
      </c>
      <c r="R82" s="126">
        <f t="shared" si="16"/>
        <v>45.66</v>
      </c>
      <c r="S82" s="37"/>
      <c r="T82" s="127">
        <v>37.24</v>
      </c>
      <c r="U82" s="128">
        <f>ROUND(ROUND(T82,2)*(1+'General Inputs'!K$20)*(1-Z82)+'General Inputs'!K$28,2)</f>
        <v>38.57</v>
      </c>
      <c r="V82" s="128">
        <f>ROUND(ROUND(U82,2)*(1+'General Inputs'!L$20)*(1-AA82)+'General Inputs'!L$28,2)</f>
        <v>39.56</v>
      </c>
      <c r="W82" s="128">
        <f>ROUND(ROUND(V82,2)*(1+'General Inputs'!M$20)*(1-AB82)+'General Inputs'!M$28,2)</f>
        <v>41.64</v>
      </c>
      <c r="X82" s="128">
        <f>ROUND(ROUND(W82,2)*(1+'General Inputs'!N$20)*(1-AC82)+'General Inputs'!N$28,2)</f>
        <v>45.66</v>
      </c>
      <c r="Y82" s="129"/>
      <c r="Z82" s="149">
        <f>IF(T82="",0,'General Inputs'!K$23)</f>
        <v>-1.7000000000000001E-2</v>
      </c>
      <c r="AA82" s="149">
        <f>IF(U82="",0,'General Inputs'!L$23)</f>
        <v>-1.7000000000000001E-2</v>
      </c>
      <c r="AB82" s="149">
        <f>IF(V82="",0,'General Inputs'!M$23)</f>
        <v>-1.7000000000000001E-2</v>
      </c>
      <c r="AC82" s="149">
        <f>IF(W82="",0,'General Inputs'!N$23)</f>
        <v>-1.7000000000000001E-2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434</v>
      </c>
      <c r="D83" s="124"/>
      <c r="E83" s="54" t="s">
        <v>33</v>
      </c>
      <c r="F83" s="54"/>
      <c r="G83" s="61"/>
      <c r="H83" s="62">
        <f t="shared" si="9"/>
        <v>59.92</v>
      </c>
      <c r="I83" s="125"/>
      <c r="J83" s="62">
        <f t="shared" si="10"/>
        <v>59.92</v>
      </c>
      <c r="K83" s="125"/>
      <c r="L83" s="125" t="str">
        <f t="shared" si="11"/>
        <v>COMPLIANT</v>
      </c>
      <c r="M83" s="37"/>
      <c r="N83" s="126">
        <f t="shared" si="12"/>
        <v>48.86</v>
      </c>
      <c r="O83" s="126">
        <f t="shared" si="13"/>
        <v>50.61</v>
      </c>
      <c r="P83" s="126">
        <f t="shared" si="14"/>
        <v>51.91</v>
      </c>
      <c r="Q83" s="126">
        <f t="shared" si="15"/>
        <v>54.64</v>
      </c>
      <c r="R83" s="126">
        <f t="shared" si="16"/>
        <v>59.92</v>
      </c>
      <c r="S83" s="37"/>
      <c r="T83" s="127">
        <v>48.86</v>
      </c>
      <c r="U83" s="128">
        <f>ROUND(ROUND(T83,2)*(1+'General Inputs'!K$20)*(1-Z83)+'General Inputs'!K$28,2)</f>
        <v>50.61</v>
      </c>
      <c r="V83" s="128">
        <f>ROUND(ROUND(U83,2)*(1+'General Inputs'!L$20)*(1-AA83)+'General Inputs'!L$28,2)</f>
        <v>51.91</v>
      </c>
      <c r="W83" s="128">
        <f>ROUND(ROUND(V83,2)*(1+'General Inputs'!M$20)*(1-AB83)+'General Inputs'!M$28,2)</f>
        <v>54.64</v>
      </c>
      <c r="X83" s="128">
        <f>ROUND(ROUND(W83,2)*(1+'General Inputs'!N$20)*(1-AC83)+'General Inputs'!N$28,2)</f>
        <v>59.92</v>
      </c>
      <c r="Y83" s="129"/>
      <c r="Z83" s="149">
        <f>IF(T83="",0,'General Inputs'!K$23)</f>
        <v>-1.7000000000000001E-2</v>
      </c>
      <c r="AA83" s="149">
        <f>IF(U83="",0,'General Inputs'!L$23)</f>
        <v>-1.7000000000000001E-2</v>
      </c>
      <c r="AB83" s="149">
        <f>IF(V83="",0,'General Inputs'!M$23)</f>
        <v>-1.7000000000000001E-2</v>
      </c>
      <c r="AC83" s="149">
        <f>IF(W83="",0,'General Inputs'!N$23)</f>
        <v>-1.7000000000000001E-2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435</v>
      </c>
      <c r="D84" s="124"/>
      <c r="E84" s="54" t="s">
        <v>33</v>
      </c>
      <c r="F84" s="54"/>
      <c r="G84" s="61"/>
      <c r="H84" s="62">
        <f t="shared" si="9"/>
        <v>59.92</v>
      </c>
      <c r="I84" s="125"/>
      <c r="J84" s="62">
        <f t="shared" si="10"/>
        <v>59.92</v>
      </c>
      <c r="K84" s="125"/>
      <c r="L84" s="125" t="str">
        <f t="shared" si="11"/>
        <v>COMPLIANT</v>
      </c>
      <c r="M84" s="37"/>
      <c r="N84" s="126">
        <f t="shared" si="12"/>
        <v>48.86</v>
      </c>
      <c r="O84" s="126">
        <f t="shared" si="13"/>
        <v>50.61</v>
      </c>
      <c r="P84" s="126">
        <f t="shared" si="14"/>
        <v>51.91</v>
      </c>
      <c r="Q84" s="126">
        <f t="shared" si="15"/>
        <v>54.64</v>
      </c>
      <c r="R84" s="126">
        <f t="shared" si="16"/>
        <v>59.92</v>
      </c>
      <c r="S84" s="37"/>
      <c r="T84" s="127">
        <v>48.86</v>
      </c>
      <c r="U84" s="128">
        <f>ROUND(ROUND(T84,2)*(1+'General Inputs'!K$20)*(1-Z84)+'General Inputs'!K$28,2)</f>
        <v>50.61</v>
      </c>
      <c r="V84" s="128">
        <f>ROUND(ROUND(U84,2)*(1+'General Inputs'!L$20)*(1-AA84)+'General Inputs'!L$28,2)</f>
        <v>51.91</v>
      </c>
      <c r="W84" s="128">
        <f>ROUND(ROUND(V84,2)*(1+'General Inputs'!M$20)*(1-AB84)+'General Inputs'!M$28,2)</f>
        <v>54.64</v>
      </c>
      <c r="X84" s="128">
        <f>ROUND(ROUND(W84,2)*(1+'General Inputs'!N$20)*(1-AC84)+'General Inputs'!N$28,2)</f>
        <v>59.92</v>
      </c>
      <c r="Y84" s="129"/>
      <c r="Z84" s="149">
        <f>IF(T84="",0,'General Inputs'!K$23)</f>
        <v>-1.7000000000000001E-2</v>
      </c>
      <c r="AA84" s="149">
        <f>IF(U84="",0,'General Inputs'!L$23)</f>
        <v>-1.7000000000000001E-2</v>
      </c>
      <c r="AB84" s="149">
        <f>IF(V84="",0,'General Inputs'!M$23)</f>
        <v>-1.7000000000000001E-2</v>
      </c>
      <c r="AC84" s="149">
        <f>IF(W84="",0,'General Inputs'!N$23)</f>
        <v>-1.7000000000000001E-2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436</v>
      </c>
      <c r="D85" s="124"/>
      <c r="E85" s="54" t="s">
        <v>33</v>
      </c>
      <c r="F85" s="54"/>
      <c r="G85" s="61"/>
      <c r="H85" s="62">
        <f t="shared" si="9"/>
        <v>59.92</v>
      </c>
      <c r="I85" s="125"/>
      <c r="J85" s="62">
        <f t="shared" si="10"/>
        <v>59.92</v>
      </c>
      <c r="K85" s="125"/>
      <c r="L85" s="125" t="str">
        <f t="shared" si="11"/>
        <v>COMPLIANT</v>
      </c>
      <c r="M85" s="37"/>
      <c r="N85" s="126">
        <f t="shared" si="12"/>
        <v>48.86</v>
      </c>
      <c r="O85" s="126">
        <f t="shared" si="13"/>
        <v>50.61</v>
      </c>
      <c r="P85" s="126">
        <f t="shared" si="14"/>
        <v>51.91</v>
      </c>
      <c r="Q85" s="126">
        <f t="shared" si="15"/>
        <v>54.64</v>
      </c>
      <c r="R85" s="126">
        <f t="shared" si="16"/>
        <v>59.92</v>
      </c>
      <c r="S85" s="37"/>
      <c r="T85" s="127">
        <v>48.86</v>
      </c>
      <c r="U85" s="128">
        <f>ROUND(ROUND(T85,2)*(1+'General Inputs'!K$20)*(1-Z85)+'General Inputs'!K$28,2)</f>
        <v>50.61</v>
      </c>
      <c r="V85" s="128">
        <f>ROUND(ROUND(U85,2)*(1+'General Inputs'!L$20)*(1-AA85)+'General Inputs'!L$28,2)</f>
        <v>51.91</v>
      </c>
      <c r="W85" s="128">
        <f>ROUND(ROUND(V85,2)*(1+'General Inputs'!M$20)*(1-AB85)+'General Inputs'!M$28,2)</f>
        <v>54.64</v>
      </c>
      <c r="X85" s="128">
        <f>ROUND(ROUND(W85,2)*(1+'General Inputs'!N$20)*(1-AC85)+'General Inputs'!N$28,2)</f>
        <v>59.92</v>
      </c>
      <c r="Y85" s="129"/>
      <c r="Z85" s="149">
        <f>IF(T85="",0,'General Inputs'!K$23)</f>
        <v>-1.7000000000000001E-2</v>
      </c>
      <c r="AA85" s="149">
        <f>IF(U85="",0,'General Inputs'!L$23)</f>
        <v>-1.7000000000000001E-2</v>
      </c>
      <c r="AB85" s="149">
        <f>IF(V85="",0,'General Inputs'!M$23)</f>
        <v>-1.7000000000000001E-2</v>
      </c>
      <c r="AC85" s="149">
        <f>IF(W85="",0,'General Inputs'!N$23)</f>
        <v>-1.7000000000000001E-2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437</v>
      </c>
      <c r="D86" s="124"/>
      <c r="E86" s="54" t="s">
        <v>33</v>
      </c>
      <c r="F86" s="54"/>
      <c r="G86" s="61"/>
      <c r="H86" s="62">
        <f t="shared" si="9"/>
        <v>45.92</v>
      </c>
      <c r="I86" s="125"/>
      <c r="J86" s="62">
        <f t="shared" si="10"/>
        <v>45.92</v>
      </c>
      <c r="K86" s="125"/>
      <c r="L86" s="125" t="str">
        <f t="shared" si="11"/>
        <v>COMPLIANT</v>
      </c>
      <c r="M86" s="37"/>
      <c r="N86" s="126">
        <f t="shared" si="12"/>
        <v>37.44</v>
      </c>
      <c r="O86" s="126">
        <f t="shared" si="13"/>
        <v>38.78</v>
      </c>
      <c r="P86" s="126">
        <f t="shared" si="14"/>
        <v>39.78</v>
      </c>
      <c r="Q86" s="126">
        <f t="shared" si="15"/>
        <v>41.87</v>
      </c>
      <c r="R86" s="126">
        <f t="shared" si="16"/>
        <v>45.92</v>
      </c>
      <c r="S86" s="37"/>
      <c r="T86" s="127">
        <v>37.44</v>
      </c>
      <c r="U86" s="128">
        <f>ROUND(ROUND(T86,2)*(1+'General Inputs'!K$20)*(1-Z86)+'General Inputs'!K$28,2)</f>
        <v>38.78</v>
      </c>
      <c r="V86" s="128">
        <f>ROUND(ROUND(U86,2)*(1+'General Inputs'!L$20)*(1-AA86)+'General Inputs'!L$28,2)</f>
        <v>39.78</v>
      </c>
      <c r="W86" s="128">
        <f>ROUND(ROUND(V86,2)*(1+'General Inputs'!M$20)*(1-AB86)+'General Inputs'!M$28,2)</f>
        <v>41.87</v>
      </c>
      <c r="X86" s="128">
        <f>ROUND(ROUND(W86,2)*(1+'General Inputs'!N$20)*(1-AC86)+'General Inputs'!N$28,2)</f>
        <v>45.92</v>
      </c>
      <c r="Y86" s="129"/>
      <c r="Z86" s="149">
        <f>IF(T86="",0,'General Inputs'!K$23)</f>
        <v>-1.7000000000000001E-2</v>
      </c>
      <c r="AA86" s="149">
        <f>IF(U86="",0,'General Inputs'!L$23)</f>
        <v>-1.7000000000000001E-2</v>
      </c>
      <c r="AB86" s="149">
        <f>IF(V86="",0,'General Inputs'!M$23)</f>
        <v>-1.7000000000000001E-2</v>
      </c>
      <c r="AC86" s="149">
        <f>IF(W86="",0,'General Inputs'!N$23)</f>
        <v>-1.7000000000000001E-2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438</v>
      </c>
      <c r="D87" s="124"/>
      <c r="E87" s="54" t="s">
        <v>33</v>
      </c>
      <c r="F87" s="54"/>
      <c r="G87" s="61"/>
      <c r="H87" s="62">
        <f t="shared" si="9"/>
        <v>60.16</v>
      </c>
      <c r="I87" s="125"/>
      <c r="J87" s="62">
        <f t="shared" si="10"/>
        <v>60.16</v>
      </c>
      <c r="K87" s="125"/>
      <c r="L87" s="125" t="str">
        <f t="shared" si="11"/>
        <v>COMPLIANT</v>
      </c>
      <c r="M87" s="37"/>
      <c r="N87" s="126">
        <f t="shared" si="12"/>
        <v>49.06</v>
      </c>
      <c r="O87" s="126">
        <f t="shared" si="13"/>
        <v>50.81</v>
      </c>
      <c r="P87" s="126">
        <f t="shared" si="14"/>
        <v>52.12</v>
      </c>
      <c r="Q87" s="126">
        <f t="shared" si="15"/>
        <v>54.86</v>
      </c>
      <c r="R87" s="126">
        <f t="shared" si="16"/>
        <v>60.16</v>
      </c>
      <c r="S87" s="37"/>
      <c r="T87" s="127">
        <v>49.06</v>
      </c>
      <c r="U87" s="128">
        <f>ROUND(ROUND(T87,2)*(1+'General Inputs'!K$20)*(1-Z87)+'General Inputs'!K$28,2)</f>
        <v>50.81</v>
      </c>
      <c r="V87" s="128">
        <f>ROUND(ROUND(U87,2)*(1+'General Inputs'!L$20)*(1-AA87)+'General Inputs'!L$28,2)</f>
        <v>52.12</v>
      </c>
      <c r="W87" s="128">
        <f>ROUND(ROUND(V87,2)*(1+'General Inputs'!M$20)*(1-AB87)+'General Inputs'!M$28,2)</f>
        <v>54.86</v>
      </c>
      <c r="X87" s="128">
        <f>ROUND(ROUND(W87,2)*(1+'General Inputs'!N$20)*(1-AC87)+'General Inputs'!N$28,2)</f>
        <v>60.16</v>
      </c>
      <c r="Y87" s="129"/>
      <c r="Z87" s="149">
        <f>IF(T87="",0,'General Inputs'!K$23)</f>
        <v>-1.7000000000000001E-2</v>
      </c>
      <c r="AA87" s="149">
        <f>IF(U87="",0,'General Inputs'!L$23)</f>
        <v>-1.7000000000000001E-2</v>
      </c>
      <c r="AB87" s="149">
        <f>IF(V87="",0,'General Inputs'!M$23)</f>
        <v>-1.7000000000000001E-2</v>
      </c>
      <c r="AC87" s="149">
        <f>IF(W87="",0,'General Inputs'!N$23)</f>
        <v>-1.7000000000000001E-2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439</v>
      </c>
      <c r="D88" s="124"/>
      <c r="E88" s="54" t="s">
        <v>33</v>
      </c>
      <c r="F88" s="54"/>
      <c r="G88" s="61"/>
      <c r="H88" s="62">
        <f t="shared" si="9"/>
        <v>60.16</v>
      </c>
      <c r="I88" s="125"/>
      <c r="J88" s="62">
        <f t="shared" si="10"/>
        <v>60.16</v>
      </c>
      <c r="K88" s="125"/>
      <c r="L88" s="125" t="str">
        <f t="shared" si="11"/>
        <v>COMPLIANT</v>
      </c>
      <c r="M88" s="37"/>
      <c r="N88" s="126">
        <f t="shared" si="12"/>
        <v>49.06</v>
      </c>
      <c r="O88" s="126">
        <f t="shared" si="13"/>
        <v>50.81</v>
      </c>
      <c r="P88" s="126">
        <f t="shared" si="14"/>
        <v>52.12</v>
      </c>
      <c r="Q88" s="126">
        <f t="shared" si="15"/>
        <v>54.86</v>
      </c>
      <c r="R88" s="126">
        <f t="shared" si="16"/>
        <v>60.16</v>
      </c>
      <c r="S88" s="37"/>
      <c r="T88" s="127">
        <v>49.06</v>
      </c>
      <c r="U88" s="128">
        <f>ROUND(ROUND(T88,2)*(1+'General Inputs'!K$20)*(1-Z88)+'General Inputs'!K$28,2)</f>
        <v>50.81</v>
      </c>
      <c r="V88" s="128">
        <f>ROUND(ROUND(U88,2)*(1+'General Inputs'!L$20)*(1-AA88)+'General Inputs'!L$28,2)</f>
        <v>52.12</v>
      </c>
      <c r="W88" s="128">
        <f>ROUND(ROUND(V88,2)*(1+'General Inputs'!M$20)*(1-AB88)+'General Inputs'!M$28,2)</f>
        <v>54.86</v>
      </c>
      <c r="X88" s="128">
        <f>ROUND(ROUND(W88,2)*(1+'General Inputs'!N$20)*(1-AC88)+'General Inputs'!N$28,2)</f>
        <v>60.16</v>
      </c>
      <c r="Y88" s="129"/>
      <c r="Z88" s="149">
        <f>IF(T88="",0,'General Inputs'!K$23)</f>
        <v>-1.7000000000000001E-2</v>
      </c>
      <c r="AA88" s="149">
        <f>IF(U88="",0,'General Inputs'!L$23)</f>
        <v>-1.7000000000000001E-2</v>
      </c>
      <c r="AB88" s="149">
        <f>IF(V88="",0,'General Inputs'!M$23)</f>
        <v>-1.7000000000000001E-2</v>
      </c>
      <c r="AC88" s="149">
        <f>IF(W88="",0,'General Inputs'!N$23)</f>
        <v>-1.7000000000000001E-2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440</v>
      </c>
      <c r="D89" s="124"/>
      <c r="E89" s="54" t="s">
        <v>33</v>
      </c>
      <c r="F89" s="54"/>
      <c r="G89" s="61"/>
      <c r="H89" s="62">
        <f t="shared" si="9"/>
        <v>60.16</v>
      </c>
      <c r="I89" s="125"/>
      <c r="J89" s="62">
        <f t="shared" si="10"/>
        <v>60.16</v>
      </c>
      <c r="K89" s="125"/>
      <c r="L89" s="125" t="str">
        <f t="shared" si="11"/>
        <v>COMPLIANT</v>
      </c>
      <c r="M89" s="37"/>
      <c r="N89" s="126">
        <f t="shared" si="12"/>
        <v>49.06</v>
      </c>
      <c r="O89" s="126">
        <f t="shared" si="13"/>
        <v>50.81</v>
      </c>
      <c r="P89" s="126">
        <f t="shared" si="14"/>
        <v>52.12</v>
      </c>
      <c r="Q89" s="126">
        <f t="shared" si="15"/>
        <v>54.86</v>
      </c>
      <c r="R89" s="126">
        <f t="shared" si="16"/>
        <v>60.16</v>
      </c>
      <c r="S89" s="37"/>
      <c r="T89" s="127">
        <v>49.06</v>
      </c>
      <c r="U89" s="128">
        <f>ROUND(ROUND(T89,2)*(1+'General Inputs'!K$20)*(1-Z89)+'General Inputs'!K$28,2)</f>
        <v>50.81</v>
      </c>
      <c r="V89" s="128">
        <f>ROUND(ROUND(U89,2)*(1+'General Inputs'!L$20)*(1-AA89)+'General Inputs'!L$28,2)</f>
        <v>52.12</v>
      </c>
      <c r="W89" s="128">
        <f>ROUND(ROUND(V89,2)*(1+'General Inputs'!M$20)*(1-AB89)+'General Inputs'!M$28,2)</f>
        <v>54.86</v>
      </c>
      <c r="X89" s="128">
        <f>ROUND(ROUND(W89,2)*(1+'General Inputs'!N$20)*(1-AC89)+'General Inputs'!N$28,2)</f>
        <v>60.16</v>
      </c>
      <c r="Y89" s="129"/>
      <c r="Z89" s="149">
        <f>IF(T89="",0,'General Inputs'!K$23)</f>
        <v>-1.7000000000000001E-2</v>
      </c>
      <c r="AA89" s="149">
        <f>IF(U89="",0,'General Inputs'!L$23)</f>
        <v>-1.7000000000000001E-2</v>
      </c>
      <c r="AB89" s="149">
        <f>IF(V89="",0,'General Inputs'!M$23)</f>
        <v>-1.7000000000000001E-2</v>
      </c>
      <c r="AC89" s="149">
        <f>IF(W89="",0,'General Inputs'!N$23)</f>
        <v>-1.7000000000000001E-2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4" t="s">
        <v>441</v>
      </c>
      <c r="D90" s="124"/>
      <c r="E90" s="54" t="s">
        <v>33</v>
      </c>
      <c r="F90" s="54"/>
      <c r="G90" s="61"/>
      <c r="H90" s="62">
        <f t="shared" si="9"/>
        <v>45.92</v>
      </c>
      <c r="I90" s="125"/>
      <c r="J90" s="62">
        <f t="shared" si="10"/>
        <v>45.92</v>
      </c>
      <c r="K90" s="125"/>
      <c r="L90" s="125" t="str">
        <f t="shared" si="11"/>
        <v>COMPLIANT</v>
      </c>
      <c r="M90" s="37"/>
      <c r="N90" s="126">
        <f t="shared" si="12"/>
        <v>37.44</v>
      </c>
      <c r="O90" s="126">
        <f t="shared" si="13"/>
        <v>38.78</v>
      </c>
      <c r="P90" s="126">
        <f t="shared" si="14"/>
        <v>39.78</v>
      </c>
      <c r="Q90" s="126">
        <f t="shared" si="15"/>
        <v>41.87</v>
      </c>
      <c r="R90" s="126">
        <f t="shared" si="16"/>
        <v>45.92</v>
      </c>
      <c r="S90" s="37"/>
      <c r="T90" s="127">
        <v>37.44</v>
      </c>
      <c r="U90" s="128">
        <f>ROUND(ROUND(T90,2)*(1+'General Inputs'!K$20)*(1-Z90)+'General Inputs'!K$28,2)</f>
        <v>38.78</v>
      </c>
      <c r="V90" s="128">
        <f>ROUND(ROUND(U90,2)*(1+'General Inputs'!L$20)*(1-AA90)+'General Inputs'!L$28,2)</f>
        <v>39.78</v>
      </c>
      <c r="W90" s="128">
        <f>ROUND(ROUND(V90,2)*(1+'General Inputs'!M$20)*(1-AB90)+'General Inputs'!M$28,2)</f>
        <v>41.87</v>
      </c>
      <c r="X90" s="128">
        <f>ROUND(ROUND(W90,2)*(1+'General Inputs'!N$20)*(1-AC90)+'General Inputs'!N$28,2)</f>
        <v>45.92</v>
      </c>
      <c r="Y90" s="129"/>
      <c r="Z90" s="149">
        <f>IF(T90="",0,'General Inputs'!K$23)</f>
        <v>-1.7000000000000001E-2</v>
      </c>
      <c r="AA90" s="149">
        <f>IF(U90="",0,'General Inputs'!L$23)</f>
        <v>-1.7000000000000001E-2</v>
      </c>
      <c r="AB90" s="149">
        <f>IF(V90="",0,'General Inputs'!M$23)</f>
        <v>-1.7000000000000001E-2</v>
      </c>
      <c r="AC90" s="149">
        <f>IF(W90="",0,'General Inputs'!N$23)</f>
        <v>-1.7000000000000001E-2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442</v>
      </c>
      <c r="D91" s="124"/>
      <c r="E91" s="54" t="s">
        <v>33</v>
      </c>
      <c r="F91" s="54"/>
      <c r="G91" s="61"/>
      <c r="H91" s="62">
        <f t="shared" si="9"/>
        <v>45.92</v>
      </c>
      <c r="I91" s="125"/>
      <c r="J91" s="62">
        <f t="shared" si="10"/>
        <v>45.92</v>
      </c>
      <c r="K91" s="125"/>
      <c r="L91" s="125" t="str">
        <f t="shared" si="11"/>
        <v>COMPLIANT</v>
      </c>
      <c r="M91" s="37"/>
      <c r="N91" s="126">
        <f t="shared" si="12"/>
        <v>37.44</v>
      </c>
      <c r="O91" s="126">
        <f t="shared" si="13"/>
        <v>38.78</v>
      </c>
      <c r="P91" s="126">
        <f t="shared" si="14"/>
        <v>39.78</v>
      </c>
      <c r="Q91" s="126">
        <f t="shared" si="15"/>
        <v>41.87</v>
      </c>
      <c r="R91" s="126">
        <f t="shared" si="16"/>
        <v>45.92</v>
      </c>
      <c r="S91" s="37"/>
      <c r="T91" s="127">
        <v>37.44</v>
      </c>
      <c r="U91" s="128">
        <f>ROUND(ROUND(T91,2)*(1+'General Inputs'!K$20)*(1-Z91)+'General Inputs'!K$28,2)</f>
        <v>38.78</v>
      </c>
      <c r="V91" s="128">
        <f>ROUND(ROUND(U91,2)*(1+'General Inputs'!L$20)*(1-AA91)+'General Inputs'!L$28,2)</f>
        <v>39.78</v>
      </c>
      <c r="W91" s="128">
        <f>ROUND(ROUND(V91,2)*(1+'General Inputs'!M$20)*(1-AB91)+'General Inputs'!M$28,2)</f>
        <v>41.87</v>
      </c>
      <c r="X91" s="128">
        <f>ROUND(ROUND(W91,2)*(1+'General Inputs'!N$20)*(1-AC91)+'General Inputs'!N$28,2)</f>
        <v>45.92</v>
      </c>
      <c r="Y91" s="129"/>
      <c r="Z91" s="149">
        <f>IF(T91="",0,'General Inputs'!K$23)</f>
        <v>-1.7000000000000001E-2</v>
      </c>
      <c r="AA91" s="149">
        <f>IF(U91="",0,'General Inputs'!L$23)</f>
        <v>-1.7000000000000001E-2</v>
      </c>
      <c r="AB91" s="149">
        <f>IF(V91="",0,'General Inputs'!M$23)</f>
        <v>-1.7000000000000001E-2</v>
      </c>
      <c r="AC91" s="149">
        <f>IF(W91="",0,'General Inputs'!N$23)</f>
        <v>-1.7000000000000001E-2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 t="s">
        <v>443</v>
      </c>
      <c r="D92" s="124"/>
      <c r="E92" s="54" t="s">
        <v>33</v>
      </c>
      <c r="F92" s="54"/>
      <c r="G92" s="61"/>
      <c r="H92" s="62">
        <f t="shared" si="9"/>
        <v>56.26</v>
      </c>
      <c r="I92" s="125"/>
      <c r="J92" s="62">
        <f t="shared" si="10"/>
        <v>56.26</v>
      </c>
      <c r="K92" s="125"/>
      <c r="L92" s="125" t="str">
        <f t="shared" si="11"/>
        <v>COMPLIANT</v>
      </c>
      <c r="M92" s="37"/>
      <c r="N92" s="126">
        <f t="shared" si="12"/>
        <v>45.88</v>
      </c>
      <c r="O92" s="126">
        <f t="shared" si="13"/>
        <v>47.52</v>
      </c>
      <c r="P92" s="126">
        <f t="shared" si="14"/>
        <v>48.74</v>
      </c>
      <c r="Q92" s="126">
        <f t="shared" si="15"/>
        <v>51.3</v>
      </c>
      <c r="R92" s="126">
        <f t="shared" si="16"/>
        <v>56.26</v>
      </c>
      <c r="S92" s="37"/>
      <c r="T92" s="127">
        <v>45.88</v>
      </c>
      <c r="U92" s="128">
        <f>ROUND(ROUND(T92,2)*(1+'General Inputs'!K$20)*(1-Z92)+'General Inputs'!K$28,2)</f>
        <v>47.52</v>
      </c>
      <c r="V92" s="128">
        <f>ROUND(ROUND(U92,2)*(1+'General Inputs'!L$20)*(1-AA92)+'General Inputs'!L$28,2)</f>
        <v>48.74</v>
      </c>
      <c r="W92" s="128">
        <f>ROUND(ROUND(V92,2)*(1+'General Inputs'!M$20)*(1-AB92)+'General Inputs'!M$28,2)</f>
        <v>51.3</v>
      </c>
      <c r="X92" s="128">
        <f>ROUND(ROUND(W92,2)*(1+'General Inputs'!N$20)*(1-AC92)+'General Inputs'!N$28,2)</f>
        <v>56.26</v>
      </c>
      <c r="Y92" s="129"/>
      <c r="Z92" s="149">
        <f>IF(T92="",0,'General Inputs'!K$23)</f>
        <v>-1.7000000000000001E-2</v>
      </c>
      <c r="AA92" s="149">
        <f>IF(U92="",0,'General Inputs'!L$23)</f>
        <v>-1.7000000000000001E-2</v>
      </c>
      <c r="AB92" s="149">
        <f>IF(V92="",0,'General Inputs'!M$23)</f>
        <v>-1.7000000000000001E-2</v>
      </c>
      <c r="AC92" s="149">
        <f>IF(W92="",0,'General Inputs'!N$23)</f>
        <v>-1.7000000000000001E-2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 t="s">
        <v>444</v>
      </c>
      <c r="D93" s="124"/>
      <c r="E93" s="54" t="s">
        <v>33</v>
      </c>
      <c r="F93" s="54"/>
      <c r="G93" s="61"/>
      <c r="H93" s="62">
        <f t="shared" si="9"/>
        <v>58.87</v>
      </c>
      <c r="I93" s="125"/>
      <c r="J93" s="62">
        <f t="shared" si="10"/>
        <v>58.87</v>
      </c>
      <c r="K93" s="125"/>
      <c r="L93" s="125" t="str">
        <f t="shared" si="11"/>
        <v>COMPLIANT</v>
      </c>
      <c r="M93" s="37"/>
      <c r="N93" s="126">
        <f t="shared" si="12"/>
        <v>48.01</v>
      </c>
      <c r="O93" s="126">
        <f t="shared" si="13"/>
        <v>49.72</v>
      </c>
      <c r="P93" s="126">
        <f t="shared" si="14"/>
        <v>51</v>
      </c>
      <c r="Q93" s="126">
        <f t="shared" si="15"/>
        <v>53.68</v>
      </c>
      <c r="R93" s="126">
        <f t="shared" si="16"/>
        <v>58.87</v>
      </c>
      <c r="S93" s="37"/>
      <c r="T93" s="127">
        <v>48.01</v>
      </c>
      <c r="U93" s="128">
        <f>ROUND(ROUND(T93,2)*(1+'General Inputs'!K$20)*(1-Z93)+'General Inputs'!K$28,2)</f>
        <v>49.72</v>
      </c>
      <c r="V93" s="128">
        <f>ROUND(ROUND(U93,2)*(1+'General Inputs'!L$20)*(1-AA93)+'General Inputs'!L$28,2)</f>
        <v>51</v>
      </c>
      <c r="W93" s="128">
        <f>ROUND(ROUND(V93,2)*(1+'General Inputs'!M$20)*(1-AB93)+'General Inputs'!M$28,2)</f>
        <v>53.68</v>
      </c>
      <c r="X93" s="128">
        <f>ROUND(ROUND(W93,2)*(1+'General Inputs'!N$20)*(1-AC93)+'General Inputs'!N$28,2)</f>
        <v>58.87</v>
      </c>
      <c r="Y93" s="129"/>
      <c r="Z93" s="149">
        <f>IF(T93="",0,'General Inputs'!K$23)</f>
        <v>-1.7000000000000001E-2</v>
      </c>
      <c r="AA93" s="149">
        <f>IF(U93="",0,'General Inputs'!L$23)</f>
        <v>-1.7000000000000001E-2</v>
      </c>
      <c r="AB93" s="149">
        <f>IF(V93="",0,'General Inputs'!M$23)</f>
        <v>-1.7000000000000001E-2</v>
      </c>
      <c r="AC93" s="149">
        <f>IF(W93="",0,'General Inputs'!N$23)</f>
        <v>-1.7000000000000001E-2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445</v>
      </c>
      <c r="D94" s="124"/>
      <c r="E94" s="54" t="s">
        <v>33</v>
      </c>
      <c r="F94" s="54"/>
      <c r="G94" s="61"/>
      <c r="H94" s="62">
        <f t="shared" si="9"/>
        <v>59.88</v>
      </c>
      <c r="I94" s="125"/>
      <c r="J94" s="62">
        <f t="shared" si="10"/>
        <v>59.88</v>
      </c>
      <c r="K94" s="125"/>
      <c r="L94" s="125" t="str">
        <f t="shared" si="11"/>
        <v>COMPLIANT</v>
      </c>
      <c r="M94" s="37"/>
      <c r="N94" s="126">
        <f t="shared" si="12"/>
        <v>48.83</v>
      </c>
      <c r="O94" s="126">
        <f t="shared" si="13"/>
        <v>50.57</v>
      </c>
      <c r="P94" s="126">
        <f t="shared" si="14"/>
        <v>51.87</v>
      </c>
      <c r="Q94" s="126">
        <f t="shared" si="15"/>
        <v>54.6</v>
      </c>
      <c r="R94" s="126">
        <f t="shared" si="16"/>
        <v>59.88</v>
      </c>
      <c r="S94" s="37"/>
      <c r="T94" s="127">
        <v>48.83</v>
      </c>
      <c r="U94" s="128">
        <f>ROUND(ROUND(T94,2)*(1+'General Inputs'!K$20)*(1-Z94)+'General Inputs'!K$28,2)</f>
        <v>50.57</v>
      </c>
      <c r="V94" s="128">
        <f>ROUND(ROUND(U94,2)*(1+'General Inputs'!L$20)*(1-AA94)+'General Inputs'!L$28,2)</f>
        <v>51.87</v>
      </c>
      <c r="W94" s="128">
        <f>ROUND(ROUND(V94,2)*(1+'General Inputs'!M$20)*(1-AB94)+'General Inputs'!M$28,2)</f>
        <v>54.6</v>
      </c>
      <c r="X94" s="128">
        <f>ROUND(ROUND(W94,2)*(1+'General Inputs'!N$20)*(1-AC94)+'General Inputs'!N$28,2)</f>
        <v>59.88</v>
      </c>
      <c r="Y94" s="129"/>
      <c r="Z94" s="149">
        <f>IF(T94="",0,'General Inputs'!K$23)</f>
        <v>-1.7000000000000001E-2</v>
      </c>
      <c r="AA94" s="149">
        <f>IF(U94="",0,'General Inputs'!L$23)</f>
        <v>-1.7000000000000001E-2</v>
      </c>
      <c r="AB94" s="149">
        <f>IF(V94="",0,'General Inputs'!M$23)</f>
        <v>-1.7000000000000001E-2</v>
      </c>
      <c r="AC94" s="149">
        <f>IF(W94="",0,'General Inputs'!N$23)</f>
        <v>-1.7000000000000001E-2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446</v>
      </c>
      <c r="D95" s="124"/>
      <c r="E95" s="54" t="s">
        <v>33</v>
      </c>
      <c r="F95" s="54"/>
      <c r="G95" s="61"/>
      <c r="H95" s="62">
        <f t="shared" si="9"/>
        <v>65.09</v>
      </c>
      <c r="I95" s="125"/>
      <c r="J95" s="62">
        <f t="shared" si="10"/>
        <v>65.09</v>
      </c>
      <c r="K95" s="125"/>
      <c r="L95" s="125" t="str">
        <f t="shared" si="11"/>
        <v>COMPLIANT</v>
      </c>
      <c r="M95" s="37"/>
      <c r="N95" s="126">
        <f t="shared" si="12"/>
        <v>53.07</v>
      </c>
      <c r="O95" s="126">
        <f t="shared" si="13"/>
        <v>54.97</v>
      </c>
      <c r="P95" s="126">
        <f t="shared" si="14"/>
        <v>56.39</v>
      </c>
      <c r="Q95" s="126">
        <f t="shared" si="15"/>
        <v>59.35</v>
      </c>
      <c r="R95" s="126">
        <f t="shared" si="16"/>
        <v>65.09</v>
      </c>
      <c r="S95" s="37"/>
      <c r="T95" s="127">
        <v>53.07</v>
      </c>
      <c r="U95" s="128">
        <f>ROUND(ROUND(T95,2)*(1+'General Inputs'!K$20)*(1-Z95)+'General Inputs'!K$28,2)</f>
        <v>54.97</v>
      </c>
      <c r="V95" s="128">
        <f>ROUND(ROUND(U95,2)*(1+'General Inputs'!L$20)*(1-AA95)+'General Inputs'!L$28,2)</f>
        <v>56.39</v>
      </c>
      <c r="W95" s="128">
        <f>ROUND(ROUND(V95,2)*(1+'General Inputs'!M$20)*(1-AB95)+'General Inputs'!M$28,2)</f>
        <v>59.35</v>
      </c>
      <c r="X95" s="128">
        <f>ROUND(ROUND(W95,2)*(1+'General Inputs'!N$20)*(1-AC95)+'General Inputs'!N$28,2)</f>
        <v>65.09</v>
      </c>
      <c r="Y95" s="129"/>
      <c r="Z95" s="149">
        <f>IF(T95="",0,'General Inputs'!K$23)</f>
        <v>-1.7000000000000001E-2</v>
      </c>
      <c r="AA95" s="149">
        <f>IF(U95="",0,'General Inputs'!L$23)</f>
        <v>-1.7000000000000001E-2</v>
      </c>
      <c r="AB95" s="149">
        <f>IF(V95="",0,'General Inputs'!M$23)</f>
        <v>-1.7000000000000001E-2</v>
      </c>
      <c r="AC95" s="149">
        <f>IF(W95="",0,'General Inputs'!N$23)</f>
        <v>-1.7000000000000001E-2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 t="s">
        <v>447</v>
      </c>
      <c r="D96" s="124"/>
      <c r="E96" s="54" t="s">
        <v>33</v>
      </c>
      <c r="F96" s="54"/>
      <c r="G96" s="61"/>
      <c r="H96" s="62">
        <f t="shared" si="9"/>
        <v>47.34</v>
      </c>
      <c r="I96" s="125"/>
      <c r="J96" s="62">
        <f t="shared" si="10"/>
        <v>47.34</v>
      </c>
      <c r="K96" s="125"/>
      <c r="L96" s="125" t="str">
        <f t="shared" si="11"/>
        <v>COMPLIANT</v>
      </c>
      <c r="M96" s="37"/>
      <c r="N96" s="126">
        <f t="shared" si="12"/>
        <v>38.6</v>
      </c>
      <c r="O96" s="126">
        <f t="shared" si="13"/>
        <v>39.979999999999997</v>
      </c>
      <c r="P96" s="126">
        <f t="shared" si="14"/>
        <v>41.01</v>
      </c>
      <c r="Q96" s="126">
        <f t="shared" si="15"/>
        <v>43.17</v>
      </c>
      <c r="R96" s="126">
        <f t="shared" si="16"/>
        <v>47.34</v>
      </c>
      <c r="S96" s="37"/>
      <c r="T96" s="127">
        <v>38.6</v>
      </c>
      <c r="U96" s="128">
        <f>ROUND(ROUND(T96,2)*(1+'General Inputs'!K$20)*(1-Z96)+'General Inputs'!K$28,2)</f>
        <v>39.979999999999997</v>
      </c>
      <c r="V96" s="128">
        <f>ROUND(ROUND(U96,2)*(1+'General Inputs'!L$20)*(1-AA96)+'General Inputs'!L$28,2)</f>
        <v>41.01</v>
      </c>
      <c r="W96" s="128">
        <f>ROUND(ROUND(V96,2)*(1+'General Inputs'!M$20)*(1-AB96)+'General Inputs'!M$28,2)</f>
        <v>43.17</v>
      </c>
      <c r="X96" s="128">
        <f>ROUND(ROUND(W96,2)*(1+'General Inputs'!N$20)*(1-AC96)+'General Inputs'!N$28,2)</f>
        <v>47.34</v>
      </c>
      <c r="Y96" s="129"/>
      <c r="Z96" s="149">
        <f>IF(T96="",0,'General Inputs'!K$23)</f>
        <v>-1.7000000000000001E-2</v>
      </c>
      <c r="AA96" s="149">
        <f>IF(U96="",0,'General Inputs'!L$23)</f>
        <v>-1.7000000000000001E-2</v>
      </c>
      <c r="AB96" s="149">
        <f>IF(V96="",0,'General Inputs'!M$23)</f>
        <v>-1.7000000000000001E-2</v>
      </c>
      <c r="AC96" s="149">
        <f>IF(W96="",0,'General Inputs'!N$23)</f>
        <v>-1.7000000000000001E-2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 t="s">
        <v>448</v>
      </c>
      <c r="D97" s="124"/>
      <c r="E97" s="54" t="s">
        <v>33</v>
      </c>
      <c r="F97" s="54"/>
      <c r="G97" s="61"/>
      <c r="H97" s="62">
        <f t="shared" si="9"/>
        <v>65.36</v>
      </c>
      <c r="I97" s="125"/>
      <c r="J97" s="62">
        <f t="shared" si="10"/>
        <v>65.36</v>
      </c>
      <c r="K97" s="125"/>
      <c r="L97" s="125" t="str">
        <f t="shared" si="11"/>
        <v>COMPLIANT</v>
      </c>
      <c r="M97" s="37"/>
      <c r="N97" s="126">
        <f t="shared" si="12"/>
        <v>53.3</v>
      </c>
      <c r="O97" s="126">
        <f t="shared" si="13"/>
        <v>55.2</v>
      </c>
      <c r="P97" s="126">
        <f t="shared" si="14"/>
        <v>56.62</v>
      </c>
      <c r="Q97" s="126">
        <f t="shared" si="15"/>
        <v>59.6</v>
      </c>
      <c r="R97" s="126">
        <f t="shared" si="16"/>
        <v>65.36</v>
      </c>
      <c r="S97" s="37"/>
      <c r="T97" s="127">
        <v>53.3</v>
      </c>
      <c r="U97" s="128">
        <f>ROUND(ROUND(T97,2)*(1+'General Inputs'!K$20)*(1-Z97)+'General Inputs'!K$28,2)</f>
        <v>55.2</v>
      </c>
      <c r="V97" s="128">
        <f>ROUND(ROUND(U97,2)*(1+'General Inputs'!L$20)*(1-AA97)+'General Inputs'!L$28,2)</f>
        <v>56.62</v>
      </c>
      <c r="W97" s="128">
        <f>ROUND(ROUND(V97,2)*(1+'General Inputs'!M$20)*(1-AB97)+'General Inputs'!M$28,2)</f>
        <v>59.6</v>
      </c>
      <c r="X97" s="128">
        <f>ROUND(ROUND(W97,2)*(1+'General Inputs'!N$20)*(1-AC97)+'General Inputs'!N$28,2)</f>
        <v>65.36</v>
      </c>
      <c r="Y97" s="129"/>
      <c r="Z97" s="149">
        <f>IF(T97="",0,'General Inputs'!K$23)</f>
        <v>-1.7000000000000001E-2</v>
      </c>
      <c r="AA97" s="149">
        <f>IF(U97="",0,'General Inputs'!L$23)</f>
        <v>-1.7000000000000001E-2</v>
      </c>
      <c r="AB97" s="149">
        <f>IF(V97="",0,'General Inputs'!M$23)</f>
        <v>-1.7000000000000001E-2</v>
      </c>
      <c r="AC97" s="149">
        <f>IF(W97="",0,'General Inputs'!N$23)</f>
        <v>-1.7000000000000001E-2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449</v>
      </c>
      <c r="D98" s="124"/>
      <c r="E98" s="54" t="s">
        <v>33</v>
      </c>
      <c r="F98" s="54"/>
      <c r="G98" s="61"/>
      <c r="H98" s="62">
        <f t="shared" si="9"/>
        <v>65.09</v>
      </c>
      <c r="I98" s="125"/>
      <c r="J98" s="62">
        <f t="shared" si="10"/>
        <v>65.09</v>
      </c>
      <c r="K98" s="125"/>
      <c r="L98" s="125" t="str">
        <f t="shared" si="11"/>
        <v>COMPLIANT</v>
      </c>
      <c r="M98" s="37"/>
      <c r="N98" s="126">
        <f t="shared" si="12"/>
        <v>53.07</v>
      </c>
      <c r="O98" s="126">
        <f t="shared" si="13"/>
        <v>54.97</v>
      </c>
      <c r="P98" s="126">
        <f t="shared" si="14"/>
        <v>56.39</v>
      </c>
      <c r="Q98" s="126">
        <f t="shared" si="15"/>
        <v>59.35</v>
      </c>
      <c r="R98" s="126">
        <f t="shared" si="16"/>
        <v>65.09</v>
      </c>
      <c r="S98" s="37"/>
      <c r="T98" s="127">
        <v>53.07</v>
      </c>
      <c r="U98" s="128">
        <f>ROUND(ROUND(T98,2)*(1+'General Inputs'!K$20)*(1-Z98)+'General Inputs'!K$28,2)</f>
        <v>54.97</v>
      </c>
      <c r="V98" s="128">
        <f>ROUND(ROUND(U98,2)*(1+'General Inputs'!L$20)*(1-AA98)+'General Inputs'!L$28,2)</f>
        <v>56.39</v>
      </c>
      <c r="W98" s="128">
        <f>ROUND(ROUND(V98,2)*(1+'General Inputs'!M$20)*(1-AB98)+'General Inputs'!M$28,2)</f>
        <v>59.35</v>
      </c>
      <c r="X98" s="128">
        <f>ROUND(ROUND(W98,2)*(1+'General Inputs'!N$20)*(1-AC98)+'General Inputs'!N$28,2)</f>
        <v>65.09</v>
      </c>
      <c r="Y98" s="129"/>
      <c r="Z98" s="149">
        <f>IF(T98="",0,'General Inputs'!K$23)</f>
        <v>-1.7000000000000001E-2</v>
      </c>
      <c r="AA98" s="149">
        <f>IF(U98="",0,'General Inputs'!L$23)</f>
        <v>-1.7000000000000001E-2</v>
      </c>
      <c r="AB98" s="149">
        <f>IF(V98="",0,'General Inputs'!M$23)</f>
        <v>-1.7000000000000001E-2</v>
      </c>
      <c r="AC98" s="149">
        <f>IF(W98="",0,'General Inputs'!N$23)</f>
        <v>-1.7000000000000001E-2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 t="s">
        <v>450</v>
      </c>
      <c r="D99" s="124"/>
      <c r="E99" s="54" t="s">
        <v>33</v>
      </c>
      <c r="F99" s="54"/>
      <c r="G99" s="61"/>
      <c r="H99" s="62">
        <f t="shared" si="9"/>
        <v>55.82</v>
      </c>
      <c r="I99" s="125"/>
      <c r="J99" s="62">
        <f t="shared" si="10"/>
        <v>55.82</v>
      </c>
      <c r="K99" s="125"/>
      <c r="L99" s="125" t="str">
        <f t="shared" si="11"/>
        <v>COMPLIANT</v>
      </c>
      <c r="M99" s="37"/>
      <c r="N99" s="126">
        <f t="shared" si="12"/>
        <v>45.52</v>
      </c>
      <c r="O99" s="126">
        <f t="shared" si="13"/>
        <v>47.15</v>
      </c>
      <c r="P99" s="126">
        <f t="shared" si="14"/>
        <v>48.36</v>
      </c>
      <c r="Q99" s="126">
        <f t="shared" si="15"/>
        <v>50.9</v>
      </c>
      <c r="R99" s="126">
        <f t="shared" si="16"/>
        <v>55.82</v>
      </c>
      <c r="S99" s="37"/>
      <c r="T99" s="127">
        <v>45.52</v>
      </c>
      <c r="U99" s="128">
        <f>ROUND(ROUND(T99,2)*(1+'General Inputs'!K$20)*(1-Z99)+'General Inputs'!K$28,2)</f>
        <v>47.15</v>
      </c>
      <c r="V99" s="128">
        <f>ROUND(ROUND(U99,2)*(1+'General Inputs'!L$20)*(1-AA99)+'General Inputs'!L$28,2)</f>
        <v>48.36</v>
      </c>
      <c r="W99" s="128">
        <f>ROUND(ROUND(V99,2)*(1+'General Inputs'!M$20)*(1-AB99)+'General Inputs'!M$28,2)</f>
        <v>50.9</v>
      </c>
      <c r="X99" s="128">
        <f>ROUND(ROUND(W99,2)*(1+'General Inputs'!N$20)*(1-AC99)+'General Inputs'!N$28,2)</f>
        <v>55.82</v>
      </c>
      <c r="Y99" s="129"/>
      <c r="Z99" s="149">
        <f>IF(T99="",0,'General Inputs'!K$23)</f>
        <v>-1.7000000000000001E-2</v>
      </c>
      <c r="AA99" s="149">
        <f>IF(U99="",0,'General Inputs'!L$23)</f>
        <v>-1.7000000000000001E-2</v>
      </c>
      <c r="AB99" s="149">
        <f>IF(V99="",0,'General Inputs'!M$23)</f>
        <v>-1.7000000000000001E-2</v>
      </c>
      <c r="AC99" s="149">
        <f>IF(W99="",0,'General Inputs'!N$23)</f>
        <v>-1.7000000000000001E-2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4" t="s">
        <v>451</v>
      </c>
      <c r="D100" s="124"/>
      <c r="E100" s="54" t="s">
        <v>33</v>
      </c>
      <c r="F100" s="54"/>
      <c r="G100" s="61"/>
      <c r="H100" s="62">
        <f t="shared" si="9"/>
        <v>56.29</v>
      </c>
      <c r="I100" s="125"/>
      <c r="J100" s="62">
        <f t="shared" si="10"/>
        <v>56.29</v>
      </c>
      <c r="K100" s="125"/>
      <c r="L100" s="125" t="str">
        <f t="shared" si="11"/>
        <v>COMPLIANT</v>
      </c>
      <c r="M100" s="37"/>
      <c r="N100" s="126">
        <f t="shared" si="12"/>
        <v>45.91</v>
      </c>
      <c r="O100" s="126">
        <f t="shared" si="13"/>
        <v>47.55</v>
      </c>
      <c r="P100" s="126">
        <f t="shared" si="14"/>
        <v>48.77</v>
      </c>
      <c r="Q100" s="126">
        <f t="shared" si="15"/>
        <v>51.33</v>
      </c>
      <c r="R100" s="126">
        <f t="shared" si="16"/>
        <v>56.29</v>
      </c>
      <c r="S100" s="37"/>
      <c r="T100" s="127">
        <v>45.91</v>
      </c>
      <c r="U100" s="128">
        <f>ROUND(ROUND(T100,2)*(1+'General Inputs'!K$20)*(1-Z100)+'General Inputs'!K$28,2)</f>
        <v>47.55</v>
      </c>
      <c r="V100" s="128">
        <f>ROUND(ROUND(U100,2)*(1+'General Inputs'!L$20)*(1-AA100)+'General Inputs'!L$28,2)</f>
        <v>48.77</v>
      </c>
      <c r="W100" s="128">
        <f>ROUND(ROUND(V100,2)*(1+'General Inputs'!M$20)*(1-AB100)+'General Inputs'!M$28,2)</f>
        <v>51.33</v>
      </c>
      <c r="X100" s="128">
        <f>ROUND(ROUND(W100,2)*(1+'General Inputs'!N$20)*(1-AC100)+'General Inputs'!N$28,2)</f>
        <v>56.29</v>
      </c>
      <c r="Y100" s="129"/>
      <c r="Z100" s="149">
        <f>IF(T100="",0,'General Inputs'!K$23)</f>
        <v>-1.7000000000000001E-2</v>
      </c>
      <c r="AA100" s="149">
        <f>IF(U100="",0,'General Inputs'!L$23)</f>
        <v>-1.7000000000000001E-2</v>
      </c>
      <c r="AB100" s="149">
        <f>IF(V100="",0,'General Inputs'!M$23)</f>
        <v>-1.7000000000000001E-2</v>
      </c>
      <c r="AC100" s="149">
        <f>IF(W100="",0,'General Inputs'!N$23)</f>
        <v>-1.7000000000000001E-2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 t="s">
        <v>452</v>
      </c>
      <c r="D101" s="124"/>
      <c r="E101" s="54" t="s">
        <v>33</v>
      </c>
      <c r="F101" s="54"/>
      <c r="G101" s="61"/>
      <c r="H101" s="62">
        <f t="shared" si="9"/>
        <v>57.99</v>
      </c>
      <c r="I101" s="125"/>
      <c r="J101" s="62">
        <f t="shared" si="10"/>
        <v>57.99</v>
      </c>
      <c r="K101" s="125"/>
      <c r="L101" s="125" t="str">
        <f t="shared" si="11"/>
        <v>COMPLIANT</v>
      </c>
      <c r="M101" s="37"/>
      <c r="N101" s="126">
        <f t="shared" si="12"/>
        <v>47.29</v>
      </c>
      <c r="O101" s="126">
        <f t="shared" si="13"/>
        <v>48.98</v>
      </c>
      <c r="P101" s="126">
        <f t="shared" si="14"/>
        <v>50.24</v>
      </c>
      <c r="Q101" s="126">
        <f t="shared" si="15"/>
        <v>52.88</v>
      </c>
      <c r="R101" s="126">
        <f t="shared" si="16"/>
        <v>57.99</v>
      </c>
      <c r="S101" s="37"/>
      <c r="T101" s="127">
        <v>47.29</v>
      </c>
      <c r="U101" s="128">
        <f>ROUND(ROUND(T101,2)*(1+'General Inputs'!K$20)*(1-Z101)+'General Inputs'!K$28,2)</f>
        <v>48.98</v>
      </c>
      <c r="V101" s="128">
        <f>ROUND(ROUND(U101,2)*(1+'General Inputs'!L$20)*(1-AA101)+'General Inputs'!L$28,2)</f>
        <v>50.24</v>
      </c>
      <c r="W101" s="128">
        <f>ROUND(ROUND(V101,2)*(1+'General Inputs'!M$20)*(1-AB101)+'General Inputs'!M$28,2)</f>
        <v>52.88</v>
      </c>
      <c r="X101" s="128">
        <f>ROUND(ROUND(W101,2)*(1+'General Inputs'!N$20)*(1-AC101)+'General Inputs'!N$28,2)</f>
        <v>57.99</v>
      </c>
      <c r="Y101" s="129"/>
      <c r="Z101" s="149">
        <f>IF(T101="",0,'General Inputs'!K$23)</f>
        <v>-1.7000000000000001E-2</v>
      </c>
      <c r="AA101" s="149">
        <f>IF(U101="",0,'General Inputs'!L$23)</f>
        <v>-1.7000000000000001E-2</v>
      </c>
      <c r="AB101" s="149">
        <f>IF(V101="",0,'General Inputs'!M$23)</f>
        <v>-1.7000000000000001E-2</v>
      </c>
      <c r="AC101" s="149">
        <f>IF(W101="",0,'General Inputs'!N$23)</f>
        <v>-1.7000000000000001E-2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453</v>
      </c>
      <c r="D102" s="124"/>
      <c r="E102" s="54" t="s">
        <v>33</v>
      </c>
      <c r="F102" s="54"/>
      <c r="G102" s="61"/>
      <c r="H102" s="62">
        <f t="shared" si="9"/>
        <v>45.42</v>
      </c>
      <c r="I102" s="125"/>
      <c r="J102" s="62">
        <f t="shared" si="10"/>
        <v>45.42</v>
      </c>
      <c r="K102" s="125"/>
      <c r="L102" s="125" t="str">
        <f t="shared" si="11"/>
        <v>COMPLIANT</v>
      </c>
      <c r="M102" s="37"/>
      <c r="N102" s="126">
        <f t="shared" si="12"/>
        <v>37.04</v>
      </c>
      <c r="O102" s="126">
        <f t="shared" si="13"/>
        <v>38.36</v>
      </c>
      <c r="P102" s="126">
        <f t="shared" si="14"/>
        <v>39.35</v>
      </c>
      <c r="Q102" s="126">
        <f t="shared" si="15"/>
        <v>41.42</v>
      </c>
      <c r="R102" s="126">
        <f t="shared" si="16"/>
        <v>45.42</v>
      </c>
      <c r="S102" s="37"/>
      <c r="T102" s="127">
        <v>37.04</v>
      </c>
      <c r="U102" s="128">
        <f>ROUND(ROUND(T102,2)*(1+'General Inputs'!K$20)*(1-Z102)+'General Inputs'!K$28,2)</f>
        <v>38.36</v>
      </c>
      <c r="V102" s="128">
        <f>ROUND(ROUND(U102,2)*(1+'General Inputs'!L$20)*(1-AA102)+'General Inputs'!L$28,2)</f>
        <v>39.35</v>
      </c>
      <c r="W102" s="128">
        <f>ROUND(ROUND(V102,2)*(1+'General Inputs'!M$20)*(1-AB102)+'General Inputs'!M$28,2)</f>
        <v>41.42</v>
      </c>
      <c r="X102" s="128">
        <f>ROUND(ROUND(W102,2)*(1+'General Inputs'!N$20)*(1-AC102)+'General Inputs'!N$28,2)</f>
        <v>45.42</v>
      </c>
      <c r="Y102" s="129"/>
      <c r="Z102" s="149">
        <f>IF(T102="",0,'General Inputs'!K$23)</f>
        <v>-1.7000000000000001E-2</v>
      </c>
      <c r="AA102" s="149">
        <f>IF(U102="",0,'General Inputs'!L$23)</f>
        <v>-1.7000000000000001E-2</v>
      </c>
      <c r="AB102" s="149">
        <f>IF(V102="",0,'General Inputs'!M$23)</f>
        <v>-1.7000000000000001E-2</v>
      </c>
      <c r="AC102" s="149">
        <f>IF(W102="",0,'General Inputs'!N$23)</f>
        <v>-1.7000000000000001E-2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 t="s">
        <v>454</v>
      </c>
      <c r="D103" s="124"/>
      <c r="E103" s="54" t="s">
        <v>33</v>
      </c>
      <c r="F103" s="54"/>
      <c r="G103" s="61"/>
      <c r="H103" s="62">
        <f t="shared" si="9"/>
        <v>63.25</v>
      </c>
      <c r="I103" s="125"/>
      <c r="J103" s="62">
        <f t="shared" si="10"/>
        <v>63.25</v>
      </c>
      <c r="K103" s="125"/>
      <c r="L103" s="125" t="str">
        <f t="shared" si="11"/>
        <v>COMPLIANT</v>
      </c>
      <c r="M103" s="37"/>
      <c r="N103" s="126">
        <f t="shared" si="12"/>
        <v>51.58</v>
      </c>
      <c r="O103" s="126">
        <f t="shared" si="13"/>
        <v>53.42</v>
      </c>
      <c r="P103" s="126">
        <f t="shared" si="14"/>
        <v>54.8</v>
      </c>
      <c r="Q103" s="126">
        <f t="shared" si="15"/>
        <v>57.68</v>
      </c>
      <c r="R103" s="126">
        <f t="shared" si="16"/>
        <v>63.25</v>
      </c>
      <c r="S103" s="37"/>
      <c r="T103" s="127">
        <v>51.58</v>
      </c>
      <c r="U103" s="128">
        <f>ROUND(ROUND(T103,2)*(1+'General Inputs'!K$20)*(1-Z103)+'General Inputs'!K$28,2)</f>
        <v>53.42</v>
      </c>
      <c r="V103" s="128">
        <f>ROUND(ROUND(U103,2)*(1+'General Inputs'!L$20)*(1-AA103)+'General Inputs'!L$28,2)</f>
        <v>54.8</v>
      </c>
      <c r="W103" s="128">
        <f>ROUND(ROUND(V103,2)*(1+'General Inputs'!M$20)*(1-AB103)+'General Inputs'!M$28,2)</f>
        <v>57.68</v>
      </c>
      <c r="X103" s="128">
        <f>ROUND(ROUND(W103,2)*(1+'General Inputs'!N$20)*(1-AC103)+'General Inputs'!N$28,2)</f>
        <v>63.25</v>
      </c>
      <c r="Y103" s="129"/>
      <c r="Z103" s="149">
        <f>IF(T103="",0,'General Inputs'!K$23)</f>
        <v>-1.7000000000000001E-2</v>
      </c>
      <c r="AA103" s="149">
        <f>IF(U103="",0,'General Inputs'!L$23)</f>
        <v>-1.7000000000000001E-2</v>
      </c>
      <c r="AB103" s="149">
        <f>IF(V103="",0,'General Inputs'!M$23)</f>
        <v>-1.7000000000000001E-2</v>
      </c>
      <c r="AC103" s="149">
        <f>IF(W103="",0,'General Inputs'!N$23)</f>
        <v>-1.7000000000000001E-2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455</v>
      </c>
      <c r="D104" s="124"/>
      <c r="E104" s="54" t="s">
        <v>33</v>
      </c>
      <c r="F104" s="54"/>
      <c r="G104" s="61"/>
      <c r="H104" s="62">
        <f t="shared" si="9"/>
        <v>45.41</v>
      </c>
      <c r="I104" s="125"/>
      <c r="J104" s="62">
        <f t="shared" si="10"/>
        <v>45.41</v>
      </c>
      <c r="K104" s="125"/>
      <c r="L104" s="125" t="str">
        <f t="shared" si="11"/>
        <v>COMPLIANT</v>
      </c>
      <c r="M104" s="37"/>
      <c r="N104" s="126">
        <f t="shared" si="12"/>
        <v>37.03</v>
      </c>
      <c r="O104" s="126">
        <f t="shared" si="13"/>
        <v>38.35</v>
      </c>
      <c r="P104" s="126">
        <f t="shared" si="14"/>
        <v>39.340000000000003</v>
      </c>
      <c r="Q104" s="126">
        <f t="shared" si="15"/>
        <v>41.41</v>
      </c>
      <c r="R104" s="126">
        <f t="shared" si="16"/>
        <v>45.41</v>
      </c>
      <c r="S104" s="37"/>
      <c r="T104" s="127">
        <v>37.03</v>
      </c>
      <c r="U104" s="128">
        <f>ROUND(ROUND(T104,2)*(1+'General Inputs'!K$20)*(1-Z104)+'General Inputs'!K$28,2)</f>
        <v>38.35</v>
      </c>
      <c r="V104" s="128">
        <f>ROUND(ROUND(U104,2)*(1+'General Inputs'!L$20)*(1-AA104)+'General Inputs'!L$28,2)</f>
        <v>39.340000000000003</v>
      </c>
      <c r="W104" s="128">
        <f>ROUND(ROUND(V104,2)*(1+'General Inputs'!M$20)*(1-AB104)+'General Inputs'!M$28,2)</f>
        <v>41.41</v>
      </c>
      <c r="X104" s="128">
        <f>ROUND(ROUND(W104,2)*(1+'General Inputs'!N$20)*(1-AC104)+'General Inputs'!N$28,2)</f>
        <v>45.41</v>
      </c>
      <c r="Y104" s="129"/>
      <c r="Z104" s="149">
        <f>IF(T104="",0,'General Inputs'!K$23)</f>
        <v>-1.7000000000000001E-2</v>
      </c>
      <c r="AA104" s="149">
        <f>IF(U104="",0,'General Inputs'!L$23)</f>
        <v>-1.7000000000000001E-2</v>
      </c>
      <c r="AB104" s="149">
        <f>IF(V104="",0,'General Inputs'!M$23)</f>
        <v>-1.7000000000000001E-2</v>
      </c>
      <c r="AC104" s="149">
        <f>IF(W104="",0,'General Inputs'!N$23)</f>
        <v>-1.7000000000000001E-2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 t="s">
        <v>456</v>
      </c>
      <c r="D105" s="124"/>
      <c r="E105" s="54" t="s">
        <v>33</v>
      </c>
      <c r="F105" s="54"/>
      <c r="G105" s="61"/>
      <c r="H105" s="62">
        <f t="shared" si="9"/>
        <v>45.23</v>
      </c>
      <c r="I105" s="125"/>
      <c r="J105" s="62">
        <f t="shared" si="10"/>
        <v>45.23</v>
      </c>
      <c r="K105" s="125"/>
      <c r="L105" s="125" t="str">
        <f t="shared" si="11"/>
        <v>COMPLIANT</v>
      </c>
      <c r="M105" s="37"/>
      <c r="N105" s="126">
        <f t="shared" si="12"/>
        <v>36.880000000000003</v>
      </c>
      <c r="O105" s="126">
        <f t="shared" si="13"/>
        <v>38.200000000000003</v>
      </c>
      <c r="P105" s="126">
        <f t="shared" si="14"/>
        <v>39.18</v>
      </c>
      <c r="Q105" s="126">
        <f t="shared" si="15"/>
        <v>41.24</v>
      </c>
      <c r="R105" s="126">
        <f t="shared" si="16"/>
        <v>45.23</v>
      </c>
      <c r="S105" s="37"/>
      <c r="T105" s="127">
        <v>36.880000000000003</v>
      </c>
      <c r="U105" s="128">
        <f>ROUND(ROUND(T105,2)*(1+'General Inputs'!K$20)*(1-Z105)+'General Inputs'!K$28,2)</f>
        <v>38.200000000000003</v>
      </c>
      <c r="V105" s="128">
        <f>ROUND(ROUND(U105,2)*(1+'General Inputs'!L$20)*(1-AA105)+'General Inputs'!L$28,2)</f>
        <v>39.18</v>
      </c>
      <c r="W105" s="128">
        <f>ROUND(ROUND(V105,2)*(1+'General Inputs'!M$20)*(1-AB105)+'General Inputs'!M$28,2)</f>
        <v>41.24</v>
      </c>
      <c r="X105" s="128">
        <f>ROUND(ROUND(W105,2)*(1+'General Inputs'!N$20)*(1-AC105)+'General Inputs'!N$28,2)</f>
        <v>45.23</v>
      </c>
      <c r="Y105" s="129"/>
      <c r="Z105" s="149">
        <f>IF(T105="",0,'General Inputs'!K$23)</f>
        <v>-1.7000000000000001E-2</v>
      </c>
      <c r="AA105" s="149">
        <f>IF(U105="",0,'General Inputs'!L$23)</f>
        <v>-1.7000000000000001E-2</v>
      </c>
      <c r="AB105" s="149">
        <f>IF(V105="",0,'General Inputs'!M$23)</f>
        <v>-1.7000000000000001E-2</v>
      </c>
      <c r="AC105" s="149">
        <f>IF(W105="",0,'General Inputs'!N$23)</f>
        <v>-1.7000000000000001E-2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457</v>
      </c>
      <c r="D106" s="124"/>
      <c r="E106" s="54" t="s">
        <v>33</v>
      </c>
      <c r="F106" s="54"/>
      <c r="G106" s="61"/>
      <c r="H106" s="62">
        <f t="shared" si="9"/>
        <v>45.23</v>
      </c>
      <c r="I106" s="125"/>
      <c r="J106" s="62">
        <f t="shared" si="10"/>
        <v>45.23</v>
      </c>
      <c r="K106" s="125"/>
      <c r="L106" s="125" t="str">
        <f t="shared" si="11"/>
        <v>COMPLIANT</v>
      </c>
      <c r="M106" s="37"/>
      <c r="N106" s="126">
        <f t="shared" si="12"/>
        <v>36.880000000000003</v>
      </c>
      <c r="O106" s="126">
        <f t="shared" si="13"/>
        <v>38.200000000000003</v>
      </c>
      <c r="P106" s="126">
        <f t="shared" si="14"/>
        <v>39.18</v>
      </c>
      <c r="Q106" s="126">
        <f t="shared" si="15"/>
        <v>41.24</v>
      </c>
      <c r="R106" s="126">
        <f t="shared" si="16"/>
        <v>45.23</v>
      </c>
      <c r="S106" s="37"/>
      <c r="T106" s="127">
        <v>36.880000000000003</v>
      </c>
      <c r="U106" s="128">
        <f>ROUND(ROUND(T106,2)*(1+'General Inputs'!K$20)*(1-Z106)+'General Inputs'!K$28,2)</f>
        <v>38.200000000000003</v>
      </c>
      <c r="V106" s="128">
        <f>ROUND(ROUND(U106,2)*(1+'General Inputs'!L$20)*(1-AA106)+'General Inputs'!L$28,2)</f>
        <v>39.18</v>
      </c>
      <c r="W106" s="128">
        <f>ROUND(ROUND(V106,2)*(1+'General Inputs'!M$20)*(1-AB106)+'General Inputs'!M$28,2)</f>
        <v>41.24</v>
      </c>
      <c r="X106" s="128">
        <f>ROUND(ROUND(W106,2)*(1+'General Inputs'!N$20)*(1-AC106)+'General Inputs'!N$28,2)</f>
        <v>45.23</v>
      </c>
      <c r="Y106" s="129"/>
      <c r="Z106" s="149">
        <f>IF(T106="",0,'General Inputs'!K$23)</f>
        <v>-1.7000000000000001E-2</v>
      </c>
      <c r="AA106" s="149">
        <f>IF(U106="",0,'General Inputs'!L$23)</f>
        <v>-1.7000000000000001E-2</v>
      </c>
      <c r="AB106" s="149">
        <f>IF(V106="",0,'General Inputs'!M$23)</f>
        <v>-1.7000000000000001E-2</v>
      </c>
      <c r="AC106" s="149">
        <f>IF(W106="",0,'General Inputs'!N$23)</f>
        <v>-1.7000000000000001E-2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458</v>
      </c>
      <c r="D107" s="124"/>
      <c r="E107" s="54" t="s">
        <v>33</v>
      </c>
      <c r="F107" s="54"/>
      <c r="G107" s="61"/>
      <c r="H107" s="62">
        <f t="shared" si="9"/>
        <v>58.02</v>
      </c>
      <c r="I107" s="125"/>
      <c r="J107" s="62">
        <f t="shared" si="10"/>
        <v>58.02</v>
      </c>
      <c r="K107" s="125"/>
      <c r="L107" s="125" t="str">
        <f t="shared" si="11"/>
        <v>COMPLIANT</v>
      </c>
      <c r="M107" s="37"/>
      <c r="N107" s="126">
        <f t="shared" si="12"/>
        <v>47.32</v>
      </c>
      <c r="O107" s="126">
        <f t="shared" si="13"/>
        <v>49.01</v>
      </c>
      <c r="P107" s="126">
        <f t="shared" si="14"/>
        <v>50.27</v>
      </c>
      <c r="Q107" s="126">
        <f t="shared" si="15"/>
        <v>52.91</v>
      </c>
      <c r="R107" s="126">
        <f t="shared" si="16"/>
        <v>58.02</v>
      </c>
      <c r="S107" s="37"/>
      <c r="T107" s="127">
        <v>47.32</v>
      </c>
      <c r="U107" s="128">
        <f>ROUND(ROUND(T107,2)*(1+'General Inputs'!K$20)*(1-Z107)+'General Inputs'!K$28,2)</f>
        <v>49.01</v>
      </c>
      <c r="V107" s="128">
        <f>ROUND(ROUND(U107,2)*(1+'General Inputs'!L$20)*(1-AA107)+'General Inputs'!L$28,2)</f>
        <v>50.27</v>
      </c>
      <c r="W107" s="128">
        <f>ROUND(ROUND(V107,2)*(1+'General Inputs'!M$20)*(1-AB107)+'General Inputs'!M$28,2)</f>
        <v>52.91</v>
      </c>
      <c r="X107" s="128">
        <f>ROUND(ROUND(W107,2)*(1+'General Inputs'!N$20)*(1-AC107)+'General Inputs'!N$28,2)</f>
        <v>58.02</v>
      </c>
      <c r="Y107" s="129"/>
      <c r="Z107" s="149">
        <f>IF(T107="",0,'General Inputs'!K$23)</f>
        <v>-1.7000000000000001E-2</v>
      </c>
      <c r="AA107" s="149">
        <f>IF(U107="",0,'General Inputs'!L$23)</f>
        <v>-1.7000000000000001E-2</v>
      </c>
      <c r="AB107" s="149">
        <f>IF(V107="",0,'General Inputs'!M$23)</f>
        <v>-1.7000000000000001E-2</v>
      </c>
      <c r="AC107" s="149">
        <f>IF(W107="",0,'General Inputs'!N$23)</f>
        <v>-1.7000000000000001E-2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/>
      <c r="D108" s="124"/>
      <c r="E108" s="54"/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-1.7000000000000001E-2</v>
      </c>
      <c r="AB108" s="149">
        <f>IF(V108="",0,'General Inputs'!M$23)</f>
        <v>-1.7000000000000001E-2</v>
      </c>
      <c r="AC108" s="149">
        <f>IF(W108="",0,'General Inputs'!N$23)</f>
        <v>-1.7000000000000001E-2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-1.7000000000000001E-2</v>
      </c>
      <c r="AB109" s="149">
        <f>IF(V109="",0,'General Inputs'!M$23)</f>
        <v>-1.7000000000000001E-2</v>
      </c>
      <c r="AC109" s="149">
        <f>IF(W109="",0,'General Inputs'!N$23)</f>
        <v>-1.7000000000000001E-2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-1.7000000000000001E-2</v>
      </c>
      <c r="AB110" s="149">
        <f>IF(V110="",0,'General Inputs'!M$23)</f>
        <v>-1.7000000000000001E-2</v>
      </c>
      <c r="AC110" s="149">
        <f>IF(W110="",0,'General Inputs'!N$23)</f>
        <v>-1.7000000000000001E-2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-1.7000000000000001E-2</v>
      </c>
      <c r="AB111" s="149">
        <f>IF(V111="",0,'General Inputs'!M$23)</f>
        <v>-1.7000000000000001E-2</v>
      </c>
      <c r="AC111" s="149">
        <f>IF(W111="",0,'General Inputs'!N$23)</f>
        <v>-1.7000000000000001E-2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-1.7000000000000001E-2</v>
      </c>
      <c r="AB112" s="149">
        <f>IF(V112="",0,'General Inputs'!M$23)</f>
        <v>-1.7000000000000001E-2</v>
      </c>
      <c r="AC112" s="149">
        <f>IF(W112="",0,'General Inputs'!N$23)</f>
        <v>-1.7000000000000001E-2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-1.7000000000000001E-2</v>
      </c>
      <c r="AB113" s="149">
        <f>IF(V113="",0,'General Inputs'!M$23)</f>
        <v>-1.7000000000000001E-2</v>
      </c>
      <c r="AC113" s="149">
        <f>IF(W113="",0,'General Inputs'!N$23)</f>
        <v>-1.7000000000000001E-2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-1.7000000000000001E-2</v>
      </c>
      <c r="AB114" s="149">
        <f>IF(V114="",0,'General Inputs'!M$23)</f>
        <v>-1.7000000000000001E-2</v>
      </c>
      <c r="AC114" s="149">
        <f>IF(W114="",0,'General Inputs'!N$23)</f>
        <v>-1.7000000000000001E-2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-1.7000000000000001E-2</v>
      </c>
      <c r="AB115" s="149">
        <f>IF(V115="",0,'General Inputs'!M$23)</f>
        <v>-1.7000000000000001E-2</v>
      </c>
      <c r="AC115" s="149">
        <f>IF(W115="",0,'General Inputs'!N$23)</f>
        <v>-1.7000000000000001E-2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-1.7000000000000001E-2</v>
      </c>
      <c r="AB116" s="149">
        <f>IF(V116="",0,'General Inputs'!M$23)</f>
        <v>-1.7000000000000001E-2</v>
      </c>
      <c r="AC116" s="149">
        <f>IF(W116="",0,'General Inputs'!N$23)</f>
        <v>-1.7000000000000001E-2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-1.7000000000000001E-2</v>
      </c>
      <c r="AB117" s="149">
        <f>IF(V117="",0,'General Inputs'!M$23)</f>
        <v>-1.7000000000000001E-2</v>
      </c>
      <c r="AC117" s="149">
        <f>IF(W117="",0,'General Inputs'!N$23)</f>
        <v>-1.7000000000000001E-2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-1.7000000000000001E-2</v>
      </c>
      <c r="AB118" s="149">
        <f>IF(V118="",0,'General Inputs'!M$23)</f>
        <v>-1.7000000000000001E-2</v>
      </c>
      <c r="AC118" s="149">
        <f>IF(W118="",0,'General Inputs'!N$23)</f>
        <v>-1.7000000000000001E-2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-1.7000000000000001E-2</v>
      </c>
      <c r="AB119" s="149">
        <f>IF(V119="",0,'General Inputs'!M$23)</f>
        <v>-1.7000000000000001E-2</v>
      </c>
      <c r="AC119" s="149">
        <f>IF(W119="",0,'General Inputs'!N$23)</f>
        <v>-1.7000000000000001E-2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-1.7000000000000001E-2</v>
      </c>
      <c r="AB120" s="149">
        <f>IF(V120="",0,'General Inputs'!M$23)</f>
        <v>-1.7000000000000001E-2</v>
      </c>
      <c r="AC120" s="149">
        <f>IF(W120="",0,'General Inputs'!N$23)</f>
        <v>-1.7000000000000001E-2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-1.7000000000000001E-2</v>
      </c>
      <c r="AB121" s="149">
        <f>IF(V121="",0,'General Inputs'!M$23)</f>
        <v>-1.7000000000000001E-2</v>
      </c>
      <c r="AC121" s="149">
        <f>IF(W121="",0,'General Inputs'!N$23)</f>
        <v>-1.7000000000000001E-2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-1.7000000000000001E-2</v>
      </c>
      <c r="AB122" s="149">
        <f>IF(V122="",0,'General Inputs'!M$23)</f>
        <v>-1.7000000000000001E-2</v>
      </c>
      <c r="AC122" s="149">
        <f>IF(W122="",0,'General Inputs'!N$23)</f>
        <v>-1.7000000000000001E-2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-1.7000000000000001E-2</v>
      </c>
      <c r="AB123" s="149">
        <f>IF(V123="",0,'General Inputs'!M$23)</f>
        <v>-1.7000000000000001E-2</v>
      </c>
      <c r="AC123" s="149">
        <f>IF(W123="",0,'General Inputs'!N$23)</f>
        <v>-1.7000000000000001E-2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-1.7000000000000001E-2</v>
      </c>
      <c r="AB124" s="149">
        <f>IF(V124="",0,'General Inputs'!M$23)</f>
        <v>-1.7000000000000001E-2</v>
      </c>
      <c r="AC124" s="149">
        <f>IF(W124="",0,'General Inputs'!N$23)</f>
        <v>-1.7000000000000001E-2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-1.7000000000000001E-2</v>
      </c>
      <c r="AB125" s="149">
        <f>IF(V125="",0,'General Inputs'!M$23)</f>
        <v>-1.7000000000000001E-2</v>
      </c>
      <c r="AC125" s="149">
        <f>IF(W125="",0,'General Inputs'!N$23)</f>
        <v>-1.7000000000000001E-2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-1.7000000000000001E-2</v>
      </c>
      <c r="AB126" s="149">
        <f>IF(V126="",0,'General Inputs'!M$23)</f>
        <v>-1.7000000000000001E-2</v>
      </c>
      <c r="AC126" s="149">
        <f>IF(W126="",0,'General Inputs'!N$23)</f>
        <v>-1.7000000000000001E-2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-1.7000000000000001E-2</v>
      </c>
      <c r="AB127" s="149">
        <f>IF(V127="",0,'General Inputs'!M$23)</f>
        <v>-1.7000000000000001E-2</v>
      </c>
      <c r="AC127" s="149">
        <f>IF(W127="",0,'General Inputs'!N$23)</f>
        <v>-1.7000000000000001E-2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-1.7000000000000001E-2</v>
      </c>
      <c r="AB128" s="149">
        <f>IF(V128="",0,'General Inputs'!M$23)</f>
        <v>-1.7000000000000001E-2</v>
      </c>
      <c r="AC128" s="149">
        <f>IF(W128="",0,'General Inputs'!N$23)</f>
        <v>-1.7000000000000001E-2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-1.7000000000000001E-2</v>
      </c>
      <c r="AB129" s="149">
        <f>IF(V129="",0,'General Inputs'!M$23)</f>
        <v>-1.7000000000000001E-2</v>
      </c>
      <c r="AC129" s="149">
        <f>IF(W129="",0,'General Inputs'!N$23)</f>
        <v>-1.7000000000000001E-2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-1.7000000000000001E-2</v>
      </c>
      <c r="AB130" s="149">
        <f>IF(V130="",0,'General Inputs'!M$23)</f>
        <v>-1.7000000000000001E-2</v>
      </c>
      <c r="AC130" s="149">
        <f>IF(W130="",0,'General Inputs'!N$23)</f>
        <v>-1.7000000000000001E-2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-1.7000000000000001E-2</v>
      </c>
      <c r="AB131" s="149">
        <f>IF(V131="",0,'General Inputs'!M$23)</f>
        <v>-1.7000000000000001E-2</v>
      </c>
      <c r="AC131" s="149">
        <f>IF(W131="",0,'General Inputs'!N$23)</f>
        <v>-1.7000000000000001E-2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-1.7000000000000001E-2</v>
      </c>
      <c r="AB132" s="149">
        <f>IF(V132="",0,'General Inputs'!M$23)</f>
        <v>-1.7000000000000001E-2</v>
      </c>
      <c r="AC132" s="149">
        <f>IF(W132="",0,'General Inputs'!N$23)</f>
        <v>-1.7000000000000001E-2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-1.7000000000000001E-2</v>
      </c>
      <c r="AB133" s="149">
        <f>IF(V133="",0,'General Inputs'!M$23)</f>
        <v>-1.7000000000000001E-2</v>
      </c>
      <c r="AC133" s="149">
        <f>IF(W133="",0,'General Inputs'!N$23)</f>
        <v>-1.7000000000000001E-2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-1.7000000000000001E-2</v>
      </c>
      <c r="AB134" s="149">
        <f>IF(V134="",0,'General Inputs'!M$23)</f>
        <v>-1.7000000000000001E-2</v>
      </c>
      <c r="AC134" s="149">
        <f>IF(W134="",0,'General Inputs'!N$23)</f>
        <v>-1.7000000000000001E-2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-1.7000000000000001E-2</v>
      </c>
      <c r="AB135" s="149">
        <f>IF(V135="",0,'General Inputs'!M$23)</f>
        <v>-1.7000000000000001E-2</v>
      </c>
      <c r="AC135" s="149">
        <f>IF(W135="",0,'General Inputs'!N$23)</f>
        <v>-1.7000000000000001E-2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-1.7000000000000001E-2</v>
      </c>
      <c r="AB136" s="149">
        <f>IF(V136="",0,'General Inputs'!M$23)</f>
        <v>-1.7000000000000001E-2</v>
      </c>
      <c r="AC136" s="149">
        <f>IF(W136="",0,'General Inputs'!N$23)</f>
        <v>-1.7000000000000001E-2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-1.7000000000000001E-2</v>
      </c>
      <c r="AB137" s="149">
        <f>IF(V137="",0,'General Inputs'!M$23)</f>
        <v>-1.7000000000000001E-2</v>
      </c>
      <c r="AC137" s="149">
        <f>IF(W137="",0,'General Inputs'!N$23)</f>
        <v>-1.7000000000000001E-2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-1.7000000000000001E-2</v>
      </c>
      <c r="AB138" s="149">
        <f>IF(V138="",0,'General Inputs'!M$23)</f>
        <v>-1.7000000000000001E-2</v>
      </c>
      <c r="AC138" s="149">
        <f>IF(W138="",0,'General Inputs'!N$23)</f>
        <v>-1.7000000000000001E-2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-1.7000000000000001E-2</v>
      </c>
      <c r="AB139" s="149">
        <f>IF(V139="",0,'General Inputs'!M$23)</f>
        <v>-1.7000000000000001E-2</v>
      </c>
      <c r="AC139" s="149">
        <f>IF(W139="",0,'General Inputs'!N$23)</f>
        <v>-1.7000000000000001E-2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-1.7000000000000001E-2</v>
      </c>
      <c r="AB140" s="149">
        <f>IF(V140="",0,'General Inputs'!M$23)</f>
        <v>-1.7000000000000001E-2</v>
      </c>
      <c r="AC140" s="149">
        <f>IF(W140="",0,'General Inputs'!N$23)</f>
        <v>-1.7000000000000001E-2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-1.7000000000000001E-2</v>
      </c>
      <c r="AB141" s="149">
        <f>IF(V141="",0,'General Inputs'!M$23)</f>
        <v>-1.7000000000000001E-2</v>
      </c>
      <c r="AC141" s="149">
        <f>IF(W141="",0,'General Inputs'!N$23)</f>
        <v>-1.7000000000000001E-2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-1.7000000000000001E-2</v>
      </c>
      <c r="AB142" s="149">
        <f>IF(V142="",0,'General Inputs'!M$23)</f>
        <v>-1.7000000000000001E-2</v>
      </c>
      <c r="AC142" s="149">
        <f>IF(W142="",0,'General Inputs'!N$23)</f>
        <v>-1.7000000000000001E-2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-1.7000000000000001E-2</v>
      </c>
      <c r="AB143" s="149">
        <f>IF(V143="",0,'General Inputs'!M$23)</f>
        <v>-1.7000000000000001E-2</v>
      </c>
      <c r="AC143" s="149">
        <f>IF(W143="",0,'General Inputs'!N$23)</f>
        <v>-1.7000000000000001E-2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-1.7000000000000001E-2</v>
      </c>
      <c r="AB144" s="149">
        <f>IF(V144="",0,'General Inputs'!M$23)</f>
        <v>-1.7000000000000001E-2</v>
      </c>
      <c r="AC144" s="149">
        <f>IF(W144="",0,'General Inputs'!N$23)</f>
        <v>-1.7000000000000001E-2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-1.7000000000000001E-2</v>
      </c>
      <c r="AB145" s="149">
        <f>IF(V145="",0,'General Inputs'!M$23)</f>
        <v>-1.7000000000000001E-2</v>
      </c>
      <c r="AC145" s="149">
        <f>IF(W145="",0,'General Inputs'!N$23)</f>
        <v>-1.7000000000000001E-2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-1.7000000000000001E-2</v>
      </c>
      <c r="AB146" s="149">
        <f>IF(V146="",0,'General Inputs'!M$23)</f>
        <v>-1.7000000000000001E-2</v>
      </c>
      <c r="AC146" s="149">
        <f>IF(W146="",0,'General Inputs'!N$23)</f>
        <v>-1.7000000000000001E-2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-1.7000000000000001E-2</v>
      </c>
      <c r="AB147" s="149">
        <f>IF(V147="",0,'General Inputs'!M$23)</f>
        <v>-1.7000000000000001E-2</v>
      </c>
      <c r="AC147" s="149">
        <f>IF(W147="",0,'General Inputs'!N$23)</f>
        <v>-1.7000000000000001E-2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-1.7000000000000001E-2</v>
      </c>
      <c r="AB148" s="149">
        <f>IF(V148="",0,'General Inputs'!M$23)</f>
        <v>-1.7000000000000001E-2</v>
      </c>
      <c r="AC148" s="149">
        <f>IF(W148="",0,'General Inputs'!N$23)</f>
        <v>-1.7000000000000001E-2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-1.7000000000000001E-2</v>
      </c>
      <c r="AB149" s="149">
        <f>IF(V149="",0,'General Inputs'!M$23)</f>
        <v>-1.7000000000000001E-2</v>
      </c>
      <c r="AC149" s="149">
        <f>IF(W149="",0,'General Inputs'!N$23)</f>
        <v>-1.7000000000000001E-2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-1.7000000000000001E-2</v>
      </c>
      <c r="AB150" s="149">
        <f>IF(V150="",0,'General Inputs'!M$23)</f>
        <v>-1.7000000000000001E-2</v>
      </c>
      <c r="AC150" s="149">
        <f>IF(W150="",0,'General Inputs'!N$23)</f>
        <v>-1.7000000000000001E-2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-1.7000000000000001E-2</v>
      </c>
      <c r="AB151" s="149">
        <f>IF(V151="",0,'General Inputs'!M$23)</f>
        <v>-1.7000000000000001E-2</v>
      </c>
      <c r="AC151" s="149">
        <f>IF(W151="",0,'General Inputs'!N$23)</f>
        <v>-1.7000000000000001E-2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-1.7000000000000001E-2</v>
      </c>
      <c r="AB152" s="149">
        <f>IF(V152="",0,'General Inputs'!M$23)</f>
        <v>-1.7000000000000001E-2</v>
      </c>
      <c r="AC152" s="149">
        <f>IF(W152="",0,'General Inputs'!N$23)</f>
        <v>-1.7000000000000001E-2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-1.7000000000000001E-2</v>
      </c>
      <c r="AB153" s="149">
        <f>IF(V153="",0,'General Inputs'!M$23)</f>
        <v>-1.7000000000000001E-2</v>
      </c>
      <c r="AC153" s="149">
        <f>IF(W153="",0,'General Inputs'!N$23)</f>
        <v>-1.7000000000000001E-2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-1.7000000000000001E-2</v>
      </c>
      <c r="AB154" s="149">
        <f>IF(V154="",0,'General Inputs'!M$23)</f>
        <v>-1.7000000000000001E-2</v>
      </c>
      <c r="AC154" s="149">
        <f>IF(W154="",0,'General Inputs'!N$23)</f>
        <v>-1.7000000000000001E-2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-1.7000000000000001E-2</v>
      </c>
      <c r="AB155" s="149">
        <f>IF(V155="",0,'General Inputs'!M$23)</f>
        <v>-1.7000000000000001E-2</v>
      </c>
      <c r="AC155" s="149">
        <f>IF(W155="",0,'General Inputs'!N$23)</f>
        <v>-1.7000000000000001E-2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-1.7000000000000001E-2</v>
      </c>
      <c r="AB156" s="149">
        <f>IF(V156="",0,'General Inputs'!M$23)</f>
        <v>-1.7000000000000001E-2</v>
      </c>
      <c r="AC156" s="149">
        <f>IF(W156="",0,'General Inputs'!N$23)</f>
        <v>-1.7000000000000001E-2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-1.7000000000000001E-2</v>
      </c>
      <c r="AB157" s="149">
        <f>IF(V157="",0,'General Inputs'!M$23)</f>
        <v>-1.7000000000000001E-2</v>
      </c>
      <c r="AC157" s="149">
        <f>IF(W157="",0,'General Inputs'!N$23)</f>
        <v>-1.7000000000000001E-2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-1.7000000000000001E-2</v>
      </c>
      <c r="AB158" s="149">
        <f>IF(V158="",0,'General Inputs'!M$23)</f>
        <v>-1.7000000000000001E-2</v>
      </c>
      <c r="AC158" s="149">
        <f>IF(W158="",0,'General Inputs'!N$23)</f>
        <v>-1.7000000000000001E-2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-1.7000000000000001E-2</v>
      </c>
      <c r="AB159" s="149">
        <f>IF(V159="",0,'General Inputs'!M$23)</f>
        <v>-1.7000000000000001E-2</v>
      </c>
      <c r="AC159" s="149">
        <f>IF(W159="",0,'General Inputs'!N$23)</f>
        <v>-1.7000000000000001E-2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-1.7000000000000001E-2</v>
      </c>
      <c r="AB160" s="149">
        <f>IF(V160="",0,'General Inputs'!M$23)</f>
        <v>-1.7000000000000001E-2</v>
      </c>
      <c r="AC160" s="149">
        <f>IF(W160="",0,'General Inputs'!N$23)</f>
        <v>-1.7000000000000001E-2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-1.7000000000000001E-2</v>
      </c>
      <c r="AB161" s="149">
        <f>IF(V161="",0,'General Inputs'!M$23)</f>
        <v>-1.7000000000000001E-2</v>
      </c>
      <c r="AC161" s="149">
        <f>IF(W161="",0,'General Inputs'!N$23)</f>
        <v>-1.7000000000000001E-2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-1.7000000000000001E-2</v>
      </c>
      <c r="AB162" s="149">
        <f>IF(V162="",0,'General Inputs'!M$23)</f>
        <v>-1.7000000000000001E-2</v>
      </c>
      <c r="AC162" s="149">
        <f>IF(W162="",0,'General Inputs'!N$23)</f>
        <v>-1.7000000000000001E-2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-1.7000000000000001E-2</v>
      </c>
      <c r="AB163" s="149">
        <f>IF(V163="",0,'General Inputs'!M$23)</f>
        <v>-1.7000000000000001E-2</v>
      </c>
      <c r="AC163" s="149">
        <f>IF(W163="",0,'General Inputs'!N$23)</f>
        <v>-1.7000000000000001E-2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-1.7000000000000001E-2</v>
      </c>
      <c r="AB164" s="149">
        <f>IF(V164="",0,'General Inputs'!M$23)</f>
        <v>-1.7000000000000001E-2</v>
      </c>
      <c r="AC164" s="149">
        <f>IF(W164="",0,'General Inputs'!N$23)</f>
        <v>-1.7000000000000001E-2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-1.7000000000000001E-2</v>
      </c>
      <c r="AB165" s="149">
        <f>IF(V165="",0,'General Inputs'!M$23)</f>
        <v>-1.7000000000000001E-2</v>
      </c>
      <c r="AC165" s="149">
        <f>IF(W165="",0,'General Inputs'!N$23)</f>
        <v>-1.7000000000000001E-2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-1.7000000000000001E-2</v>
      </c>
      <c r="AB166" s="149">
        <f>IF(V166="",0,'General Inputs'!M$23)</f>
        <v>-1.7000000000000001E-2</v>
      </c>
      <c r="AC166" s="149">
        <f>IF(W166="",0,'General Inputs'!N$23)</f>
        <v>-1.7000000000000001E-2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-1.7000000000000001E-2</v>
      </c>
      <c r="AB167" s="149">
        <f>IF(V167="",0,'General Inputs'!M$23)</f>
        <v>-1.7000000000000001E-2</v>
      </c>
      <c r="AC167" s="149">
        <f>IF(W167="",0,'General Inputs'!N$23)</f>
        <v>-1.7000000000000001E-2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-1.7000000000000001E-2</v>
      </c>
      <c r="AB168" s="149">
        <f>IF(V168="",0,'General Inputs'!M$23)</f>
        <v>-1.7000000000000001E-2</v>
      </c>
      <c r="AC168" s="149">
        <f>IF(W168="",0,'General Inputs'!N$23)</f>
        <v>-1.7000000000000001E-2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-1.7000000000000001E-2</v>
      </c>
      <c r="AB169" s="149">
        <f>IF(V169="",0,'General Inputs'!M$23)</f>
        <v>-1.7000000000000001E-2</v>
      </c>
      <c r="AC169" s="149">
        <f>IF(W169="",0,'General Inputs'!N$23)</f>
        <v>-1.7000000000000001E-2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-1.7000000000000001E-2</v>
      </c>
      <c r="AB170" s="149">
        <f>IF(V170="",0,'General Inputs'!M$23)</f>
        <v>-1.7000000000000001E-2</v>
      </c>
      <c r="AC170" s="149">
        <f>IF(W170="",0,'General Inputs'!N$23)</f>
        <v>-1.7000000000000001E-2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-1.7000000000000001E-2</v>
      </c>
      <c r="AB171" s="149">
        <f>IF(V171="",0,'General Inputs'!M$23)</f>
        <v>-1.7000000000000001E-2</v>
      </c>
      <c r="AC171" s="149">
        <f>IF(W171="",0,'General Inputs'!N$23)</f>
        <v>-1.7000000000000001E-2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-1.7000000000000001E-2</v>
      </c>
      <c r="AB172" s="149">
        <f>IF(V172="",0,'General Inputs'!M$23)</f>
        <v>-1.7000000000000001E-2</v>
      </c>
      <c r="AC172" s="149">
        <f>IF(W172="",0,'General Inputs'!N$23)</f>
        <v>-1.7000000000000001E-2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-1.7000000000000001E-2</v>
      </c>
      <c r="AB173" s="149">
        <f>IF(V173="",0,'General Inputs'!M$23)</f>
        <v>-1.7000000000000001E-2</v>
      </c>
      <c r="AC173" s="149">
        <f>IF(W173="",0,'General Inputs'!N$23)</f>
        <v>-1.7000000000000001E-2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-1.7000000000000001E-2</v>
      </c>
      <c r="AB174" s="149">
        <f>IF(V174="",0,'General Inputs'!M$23)</f>
        <v>-1.7000000000000001E-2</v>
      </c>
      <c r="AC174" s="149">
        <f>IF(W174="",0,'General Inputs'!N$23)</f>
        <v>-1.7000000000000001E-2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-1.7000000000000001E-2</v>
      </c>
      <c r="AB175" s="149">
        <f>IF(V175="",0,'General Inputs'!M$23)</f>
        <v>-1.7000000000000001E-2</v>
      </c>
      <c r="AC175" s="149">
        <f>IF(W175="",0,'General Inputs'!N$23)</f>
        <v>-1.7000000000000001E-2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-1.7000000000000001E-2</v>
      </c>
      <c r="AB176" s="149">
        <f>IF(V176="",0,'General Inputs'!M$23)</f>
        <v>-1.7000000000000001E-2</v>
      </c>
      <c r="AC176" s="149">
        <f>IF(W176="",0,'General Inputs'!N$23)</f>
        <v>-1.7000000000000001E-2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-1.7000000000000001E-2</v>
      </c>
      <c r="AB177" s="149">
        <f>IF(V177="",0,'General Inputs'!M$23)</f>
        <v>-1.7000000000000001E-2</v>
      </c>
      <c r="AC177" s="149">
        <f>IF(W177="",0,'General Inputs'!N$23)</f>
        <v>-1.7000000000000001E-2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-1.7000000000000001E-2</v>
      </c>
      <c r="AB178" s="149">
        <f>IF(V178="",0,'General Inputs'!M$23)</f>
        <v>-1.7000000000000001E-2</v>
      </c>
      <c r="AC178" s="149">
        <f>IF(W178="",0,'General Inputs'!N$23)</f>
        <v>-1.7000000000000001E-2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-1.7000000000000001E-2</v>
      </c>
      <c r="AB179" s="149">
        <f>IF(V179="",0,'General Inputs'!M$23)</f>
        <v>-1.7000000000000001E-2</v>
      </c>
      <c r="AC179" s="149">
        <f>IF(W179="",0,'General Inputs'!N$23)</f>
        <v>-1.7000000000000001E-2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-1.7000000000000001E-2</v>
      </c>
      <c r="AB180" s="149">
        <f>IF(V180="",0,'General Inputs'!M$23)</f>
        <v>-1.7000000000000001E-2</v>
      </c>
      <c r="AC180" s="149">
        <f>IF(W180="",0,'General Inputs'!N$23)</f>
        <v>-1.7000000000000001E-2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-1.7000000000000001E-2</v>
      </c>
      <c r="AB181" s="149">
        <f>IF(V181="",0,'General Inputs'!M$23)</f>
        <v>-1.7000000000000001E-2</v>
      </c>
      <c r="AC181" s="149">
        <f>IF(W181="",0,'General Inputs'!N$23)</f>
        <v>-1.7000000000000001E-2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-1.7000000000000001E-2</v>
      </c>
      <c r="AB182" s="149">
        <f>IF(V182="",0,'General Inputs'!M$23)</f>
        <v>-1.7000000000000001E-2</v>
      </c>
      <c r="AC182" s="149">
        <f>IF(W182="",0,'General Inputs'!N$23)</f>
        <v>-1.7000000000000001E-2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-1.7000000000000001E-2</v>
      </c>
      <c r="AB183" s="149">
        <f>IF(V183="",0,'General Inputs'!M$23)</f>
        <v>-1.7000000000000001E-2</v>
      </c>
      <c r="AC183" s="149">
        <f>IF(W183="",0,'General Inputs'!N$23)</f>
        <v>-1.7000000000000001E-2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-1.7000000000000001E-2</v>
      </c>
      <c r="AB184" s="149">
        <f>IF(V184="",0,'General Inputs'!M$23)</f>
        <v>-1.7000000000000001E-2</v>
      </c>
      <c r="AC184" s="149">
        <f>IF(W184="",0,'General Inputs'!N$23)</f>
        <v>-1.7000000000000001E-2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-1.7000000000000001E-2</v>
      </c>
      <c r="AB185" s="149">
        <f>IF(V185="",0,'General Inputs'!M$23)</f>
        <v>-1.7000000000000001E-2</v>
      </c>
      <c r="AC185" s="149">
        <f>IF(W185="",0,'General Inputs'!N$23)</f>
        <v>-1.7000000000000001E-2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-1.7000000000000001E-2</v>
      </c>
      <c r="AB186" s="149">
        <f>IF(V186="",0,'General Inputs'!M$23)</f>
        <v>-1.7000000000000001E-2</v>
      </c>
      <c r="AC186" s="149">
        <f>IF(W186="",0,'General Inputs'!N$23)</f>
        <v>-1.7000000000000001E-2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-1.7000000000000001E-2</v>
      </c>
      <c r="AB187" s="149">
        <f>IF(V187="",0,'General Inputs'!M$23)</f>
        <v>-1.7000000000000001E-2</v>
      </c>
      <c r="AC187" s="149">
        <f>IF(W187="",0,'General Inputs'!N$23)</f>
        <v>-1.7000000000000001E-2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-1.7000000000000001E-2</v>
      </c>
      <c r="AB188" s="149">
        <f>IF(V188="",0,'General Inputs'!M$23)</f>
        <v>-1.7000000000000001E-2</v>
      </c>
      <c r="AC188" s="149">
        <f>IF(W188="",0,'General Inputs'!N$23)</f>
        <v>-1.7000000000000001E-2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-1.7000000000000001E-2</v>
      </c>
      <c r="AB189" s="149">
        <f>IF(V189="",0,'General Inputs'!M$23)</f>
        <v>-1.7000000000000001E-2</v>
      </c>
      <c r="AC189" s="149">
        <f>IF(W189="",0,'General Inputs'!N$23)</f>
        <v>-1.7000000000000001E-2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-1.7000000000000001E-2</v>
      </c>
      <c r="AB190" s="149">
        <f>IF(V190="",0,'General Inputs'!M$23)</f>
        <v>-1.7000000000000001E-2</v>
      </c>
      <c r="AC190" s="149">
        <f>IF(W190="",0,'General Inputs'!N$23)</f>
        <v>-1.7000000000000001E-2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-1.7000000000000001E-2</v>
      </c>
      <c r="AB191" s="149">
        <f>IF(V191="",0,'General Inputs'!M$23)</f>
        <v>-1.7000000000000001E-2</v>
      </c>
      <c r="AC191" s="149">
        <f>IF(W191="",0,'General Inputs'!N$23)</f>
        <v>-1.7000000000000001E-2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-1.7000000000000001E-2</v>
      </c>
      <c r="AB192" s="149">
        <f>IF(V192="",0,'General Inputs'!M$23)</f>
        <v>-1.7000000000000001E-2</v>
      </c>
      <c r="AC192" s="149">
        <f>IF(W192="",0,'General Inputs'!N$23)</f>
        <v>-1.7000000000000001E-2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-1.7000000000000001E-2</v>
      </c>
      <c r="AB193" s="149">
        <f>IF(V193="",0,'General Inputs'!M$23)</f>
        <v>-1.7000000000000001E-2</v>
      </c>
      <c r="AC193" s="149">
        <f>IF(W193="",0,'General Inputs'!N$23)</f>
        <v>-1.7000000000000001E-2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-1.7000000000000001E-2</v>
      </c>
      <c r="AB194" s="149">
        <f>IF(V194="",0,'General Inputs'!M$23)</f>
        <v>-1.7000000000000001E-2</v>
      </c>
      <c r="AC194" s="149">
        <f>IF(W194="",0,'General Inputs'!N$23)</f>
        <v>-1.7000000000000001E-2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-1.7000000000000001E-2</v>
      </c>
      <c r="AB195" s="149">
        <f>IF(V195="",0,'General Inputs'!M$23)</f>
        <v>-1.7000000000000001E-2</v>
      </c>
      <c r="AC195" s="149">
        <f>IF(W195="",0,'General Inputs'!N$23)</f>
        <v>-1.7000000000000001E-2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-1.7000000000000001E-2</v>
      </c>
      <c r="AB196" s="149">
        <f>IF(V196="",0,'General Inputs'!M$23)</f>
        <v>-1.7000000000000001E-2</v>
      </c>
      <c r="AC196" s="149">
        <f>IF(W196="",0,'General Inputs'!N$23)</f>
        <v>-1.7000000000000001E-2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-1.7000000000000001E-2</v>
      </c>
      <c r="AB197" s="149">
        <f>IF(V197="",0,'General Inputs'!M$23)</f>
        <v>-1.7000000000000001E-2</v>
      </c>
      <c r="AC197" s="149">
        <f>IF(W197="",0,'General Inputs'!N$23)</f>
        <v>-1.7000000000000001E-2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-1.7000000000000001E-2</v>
      </c>
      <c r="AB198" s="149">
        <f>IF(V198="",0,'General Inputs'!M$23)</f>
        <v>-1.7000000000000001E-2</v>
      </c>
      <c r="AC198" s="149">
        <f>IF(W198="",0,'General Inputs'!N$23)</f>
        <v>-1.7000000000000001E-2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-1.7000000000000001E-2</v>
      </c>
      <c r="AB199" s="149">
        <f>IF(V199="",0,'General Inputs'!M$23)</f>
        <v>-1.7000000000000001E-2</v>
      </c>
      <c r="AC199" s="149">
        <f>IF(W199="",0,'General Inputs'!N$23)</f>
        <v>-1.7000000000000001E-2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-1.7000000000000001E-2</v>
      </c>
      <c r="AB200" s="149">
        <f>IF(V200="",0,'General Inputs'!M$23)</f>
        <v>-1.7000000000000001E-2</v>
      </c>
      <c r="AC200" s="149">
        <f>IF(W200="",0,'General Inputs'!N$23)</f>
        <v>-1.7000000000000001E-2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-1.7000000000000001E-2</v>
      </c>
      <c r="AB201" s="149">
        <f>IF(V201="",0,'General Inputs'!M$23)</f>
        <v>-1.7000000000000001E-2</v>
      </c>
      <c r="AC201" s="149">
        <f>IF(W201="",0,'General Inputs'!N$23)</f>
        <v>-1.7000000000000001E-2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-1.7000000000000001E-2</v>
      </c>
      <c r="AB202" s="149">
        <f>IF(V202="",0,'General Inputs'!M$23)</f>
        <v>-1.7000000000000001E-2</v>
      </c>
      <c r="AC202" s="149">
        <f>IF(W202="",0,'General Inputs'!N$23)</f>
        <v>-1.7000000000000001E-2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-1.7000000000000001E-2</v>
      </c>
      <c r="AB203" s="149">
        <f>IF(V203="",0,'General Inputs'!M$23)</f>
        <v>-1.7000000000000001E-2</v>
      </c>
      <c r="AC203" s="149">
        <f>IF(W203="",0,'General Inputs'!N$23)</f>
        <v>-1.7000000000000001E-2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-1.7000000000000001E-2</v>
      </c>
      <c r="AB204" s="149">
        <f>IF(V204="",0,'General Inputs'!M$23)</f>
        <v>-1.7000000000000001E-2</v>
      </c>
      <c r="AC204" s="149">
        <f>IF(W204="",0,'General Inputs'!N$23)</f>
        <v>-1.7000000000000001E-2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-1.7000000000000001E-2</v>
      </c>
      <c r="AB205" s="149">
        <f>IF(V205="",0,'General Inputs'!M$23)</f>
        <v>-1.7000000000000001E-2</v>
      </c>
      <c r="AC205" s="149">
        <f>IF(W205="",0,'General Inputs'!N$23)</f>
        <v>-1.7000000000000001E-2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-1.7000000000000001E-2</v>
      </c>
      <c r="AB206" s="149">
        <f>IF(V206="",0,'General Inputs'!M$23)</f>
        <v>-1.7000000000000001E-2</v>
      </c>
      <c r="AC206" s="149">
        <f>IF(W206="",0,'General Inputs'!N$23)</f>
        <v>-1.7000000000000001E-2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-1.7000000000000001E-2</v>
      </c>
      <c r="AB207" s="149">
        <f>IF(V207="",0,'General Inputs'!M$23)</f>
        <v>-1.7000000000000001E-2</v>
      </c>
      <c r="AC207" s="149">
        <f>IF(W207="",0,'General Inputs'!N$23)</f>
        <v>-1.7000000000000001E-2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-1.7000000000000001E-2</v>
      </c>
      <c r="AB208" s="149">
        <f>IF(V208="",0,'General Inputs'!M$23)</f>
        <v>-1.7000000000000001E-2</v>
      </c>
      <c r="AC208" s="149">
        <f>IF(W208="",0,'General Inputs'!N$23)</f>
        <v>-1.7000000000000001E-2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-1.7000000000000001E-2</v>
      </c>
      <c r="AB209" s="149">
        <f>IF(V209="",0,'General Inputs'!M$23)</f>
        <v>-1.7000000000000001E-2</v>
      </c>
      <c r="AC209" s="149">
        <f>IF(W209="",0,'General Inputs'!N$23)</f>
        <v>-1.7000000000000001E-2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-1.7000000000000001E-2</v>
      </c>
      <c r="AB210" s="149">
        <f>IF(V210="",0,'General Inputs'!M$23)</f>
        <v>-1.7000000000000001E-2</v>
      </c>
      <c r="AC210" s="149">
        <f>IF(W210="",0,'General Inputs'!N$23)</f>
        <v>-1.7000000000000001E-2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-1.7000000000000001E-2</v>
      </c>
      <c r="AB211" s="149">
        <f>IF(V211="",0,'General Inputs'!M$23)</f>
        <v>-1.7000000000000001E-2</v>
      </c>
      <c r="AC211" s="149">
        <f>IF(W211="",0,'General Inputs'!N$23)</f>
        <v>-1.7000000000000001E-2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-1.7000000000000001E-2</v>
      </c>
      <c r="AB212" s="149">
        <f>IF(V212="",0,'General Inputs'!M$23)</f>
        <v>-1.7000000000000001E-2</v>
      </c>
      <c r="AC212" s="149">
        <f>IF(W212="",0,'General Inputs'!N$23)</f>
        <v>-1.7000000000000001E-2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-1.7000000000000001E-2</v>
      </c>
      <c r="AB213" s="149">
        <f>IF(V213="",0,'General Inputs'!M$23)</f>
        <v>-1.7000000000000001E-2</v>
      </c>
      <c r="AC213" s="149">
        <f>IF(W213="",0,'General Inputs'!N$23)</f>
        <v>-1.7000000000000001E-2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-1.7000000000000001E-2</v>
      </c>
      <c r="AB214" s="149">
        <f>IF(V214="",0,'General Inputs'!M$23)</f>
        <v>-1.7000000000000001E-2</v>
      </c>
      <c r="AC214" s="149">
        <f>IF(W214="",0,'General Inputs'!N$23)</f>
        <v>-1.7000000000000001E-2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-1.7000000000000001E-2</v>
      </c>
      <c r="AB215" s="149">
        <f>IF(V215="",0,'General Inputs'!M$23)</f>
        <v>-1.7000000000000001E-2</v>
      </c>
      <c r="AC215" s="149">
        <f>IF(W215="",0,'General Inputs'!N$23)</f>
        <v>-1.7000000000000001E-2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-1.7000000000000001E-2</v>
      </c>
      <c r="AB216" s="149">
        <f>IF(V216="",0,'General Inputs'!M$23)</f>
        <v>-1.7000000000000001E-2</v>
      </c>
      <c r="AC216" s="149">
        <f>IF(W216="",0,'General Inputs'!N$23)</f>
        <v>-1.7000000000000001E-2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-1.7000000000000001E-2</v>
      </c>
      <c r="AB217" s="149">
        <f>IF(V217="",0,'General Inputs'!M$23)</f>
        <v>-1.7000000000000001E-2</v>
      </c>
      <c r="AC217" s="149">
        <f>IF(W217="",0,'General Inputs'!N$23)</f>
        <v>-1.7000000000000001E-2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-1.7000000000000001E-2</v>
      </c>
      <c r="AB218" s="149">
        <f>IF(V218="",0,'General Inputs'!M$23)</f>
        <v>-1.7000000000000001E-2</v>
      </c>
      <c r="AC218" s="149">
        <f>IF(W218="",0,'General Inputs'!N$23)</f>
        <v>-1.7000000000000001E-2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-1.7000000000000001E-2</v>
      </c>
      <c r="AB219" s="149">
        <f>IF(V219="",0,'General Inputs'!M$23)</f>
        <v>-1.7000000000000001E-2</v>
      </c>
      <c r="AC219" s="149">
        <f>IF(W219="",0,'General Inputs'!N$23)</f>
        <v>-1.7000000000000001E-2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-1.7000000000000001E-2</v>
      </c>
      <c r="AB220" s="149">
        <f>IF(V220="",0,'General Inputs'!M$23)</f>
        <v>-1.7000000000000001E-2</v>
      </c>
      <c r="AC220" s="149">
        <f>IF(W220="",0,'General Inputs'!N$23)</f>
        <v>-1.7000000000000001E-2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-1.7000000000000001E-2</v>
      </c>
      <c r="AB221" s="149">
        <f>IF(V221="",0,'General Inputs'!M$23)</f>
        <v>-1.7000000000000001E-2</v>
      </c>
      <c r="AC221" s="149">
        <f>IF(W221="",0,'General Inputs'!N$23)</f>
        <v>-1.7000000000000001E-2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-1.7000000000000001E-2</v>
      </c>
      <c r="AB222" s="149">
        <f>IF(V222="",0,'General Inputs'!M$23)</f>
        <v>-1.7000000000000001E-2</v>
      </c>
      <c r="AC222" s="149">
        <f>IF(W222="",0,'General Inputs'!N$23)</f>
        <v>-1.7000000000000001E-2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-1.7000000000000001E-2</v>
      </c>
      <c r="AB223" s="149">
        <f>IF(V223="",0,'General Inputs'!M$23)</f>
        <v>-1.7000000000000001E-2</v>
      </c>
      <c r="AC223" s="149">
        <f>IF(W223="",0,'General Inputs'!N$23)</f>
        <v>-1.7000000000000001E-2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-1.7000000000000001E-2</v>
      </c>
      <c r="AB224" s="149">
        <f>IF(V224="",0,'General Inputs'!M$23)</f>
        <v>-1.7000000000000001E-2</v>
      </c>
      <c r="AC224" s="149">
        <f>IF(W224="",0,'General Inputs'!N$23)</f>
        <v>-1.7000000000000001E-2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-1.7000000000000001E-2</v>
      </c>
      <c r="AB225" s="149">
        <f>IF(V225="",0,'General Inputs'!M$23)</f>
        <v>-1.7000000000000001E-2</v>
      </c>
      <c r="AC225" s="149">
        <f>IF(W225="",0,'General Inputs'!N$23)</f>
        <v>-1.7000000000000001E-2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-1.7000000000000001E-2</v>
      </c>
      <c r="AB226" s="149">
        <f>IF(V226="",0,'General Inputs'!M$23)</f>
        <v>-1.7000000000000001E-2</v>
      </c>
      <c r="AC226" s="149">
        <f>IF(W226="",0,'General Inputs'!N$23)</f>
        <v>-1.7000000000000001E-2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-1.7000000000000001E-2</v>
      </c>
      <c r="AB227" s="149">
        <f>IF(V227="",0,'General Inputs'!M$23)</f>
        <v>-1.7000000000000001E-2</v>
      </c>
      <c r="AC227" s="149">
        <f>IF(W227="",0,'General Inputs'!N$23)</f>
        <v>-1.7000000000000001E-2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-1.7000000000000001E-2</v>
      </c>
      <c r="AB228" s="149">
        <f>IF(V228="",0,'General Inputs'!M$23)</f>
        <v>-1.7000000000000001E-2</v>
      </c>
      <c r="AC228" s="149">
        <f>IF(W228="",0,'General Inputs'!N$23)</f>
        <v>-1.7000000000000001E-2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-1.7000000000000001E-2</v>
      </c>
      <c r="AB229" s="149">
        <f>IF(V229="",0,'General Inputs'!M$23)</f>
        <v>-1.7000000000000001E-2</v>
      </c>
      <c r="AC229" s="149">
        <f>IF(W229="",0,'General Inputs'!N$23)</f>
        <v>-1.7000000000000001E-2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-1.7000000000000001E-2</v>
      </c>
      <c r="AB230" s="149">
        <f>IF(V230="",0,'General Inputs'!M$23)</f>
        <v>-1.7000000000000001E-2</v>
      </c>
      <c r="AC230" s="149">
        <f>IF(W230="",0,'General Inputs'!N$23)</f>
        <v>-1.7000000000000001E-2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-1.7000000000000001E-2</v>
      </c>
      <c r="AB231" s="149">
        <f>IF(V231="",0,'General Inputs'!M$23)</f>
        <v>-1.7000000000000001E-2</v>
      </c>
      <c r="AC231" s="149">
        <f>IF(W231="",0,'General Inputs'!N$23)</f>
        <v>-1.7000000000000001E-2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-1.7000000000000001E-2</v>
      </c>
      <c r="AB232" s="149">
        <f>IF(V232="",0,'General Inputs'!M$23)</f>
        <v>-1.7000000000000001E-2</v>
      </c>
      <c r="AC232" s="149">
        <f>IF(W232="",0,'General Inputs'!N$23)</f>
        <v>-1.7000000000000001E-2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-1.7000000000000001E-2</v>
      </c>
      <c r="AB233" s="149">
        <f>IF(V233="",0,'General Inputs'!M$23)</f>
        <v>-1.7000000000000001E-2</v>
      </c>
      <c r="AC233" s="149">
        <f>IF(W233="",0,'General Inputs'!N$23)</f>
        <v>-1.7000000000000001E-2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-1.7000000000000001E-2</v>
      </c>
      <c r="AB234" s="149">
        <f>IF(V234="",0,'General Inputs'!M$23)</f>
        <v>-1.7000000000000001E-2</v>
      </c>
      <c r="AC234" s="149">
        <f>IF(W234="",0,'General Inputs'!N$23)</f>
        <v>-1.7000000000000001E-2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-1.7000000000000001E-2</v>
      </c>
      <c r="AB235" s="149">
        <f>IF(V235="",0,'General Inputs'!M$23)</f>
        <v>-1.7000000000000001E-2</v>
      </c>
      <c r="AC235" s="149">
        <f>IF(W235="",0,'General Inputs'!N$23)</f>
        <v>-1.7000000000000001E-2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-1.7000000000000001E-2</v>
      </c>
      <c r="AB236" s="149">
        <f>IF(V236="",0,'General Inputs'!M$23)</f>
        <v>-1.7000000000000001E-2</v>
      </c>
      <c r="AC236" s="149">
        <f>IF(W236="",0,'General Inputs'!N$23)</f>
        <v>-1.7000000000000001E-2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-1.7000000000000001E-2</v>
      </c>
      <c r="AB237" s="149">
        <f>IF(V237="",0,'General Inputs'!M$23)</f>
        <v>-1.7000000000000001E-2</v>
      </c>
      <c r="AC237" s="149">
        <f>IF(W237="",0,'General Inputs'!N$23)</f>
        <v>-1.7000000000000001E-2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-1.7000000000000001E-2</v>
      </c>
      <c r="AB238" s="149">
        <f>IF(V238="",0,'General Inputs'!M$23)</f>
        <v>-1.7000000000000001E-2</v>
      </c>
      <c r="AC238" s="149">
        <f>IF(W238="",0,'General Inputs'!N$23)</f>
        <v>-1.7000000000000001E-2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-1.7000000000000001E-2</v>
      </c>
      <c r="AB239" s="149">
        <f>IF(V239="",0,'General Inputs'!M$23)</f>
        <v>-1.7000000000000001E-2</v>
      </c>
      <c r="AC239" s="149">
        <f>IF(W239="",0,'General Inputs'!N$23)</f>
        <v>-1.7000000000000001E-2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-1.7000000000000001E-2</v>
      </c>
      <c r="AB240" s="149">
        <f>IF(V240="",0,'General Inputs'!M$23)</f>
        <v>-1.7000000000000001E-2</v>
      </c>
      <c r="AC240" s="149">
        <f>IF(W240="",0,'General Inputs'!N$23)</f>
        <v>-1.7000000000000001E-2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-1.7000000000000001E-2</v>
      </c>
      <c r="AB241" s="149">
        <f>IF(V241="",0,'General Inputs'!M$23)</f>
        <v>-1.7000000000000001E-2</v>
      </c>
      <c r="AC241" s="149">
        <f>IF(W241="",0,'General Inputs'!N$23)</f>
        <v>-1.7000000000000001E-2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-1.7000000000000001E-2</v>
      </c>
      <c r="AB242" s="149">
        <f>IF(V242="",0,'General Inputs'!M$23)</f>
        <v>-1.7000000000000001E-2</v>
      </c>
      <c r="AC242" s="149">
        <f>IF(W242="",0,'General Inputs'!N$23)</f>
        <v>-1.7000000000000001E-2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-1.7000000000000001E-2</v>
      </c>
      <c r="AB243" s="149">
        <f>IF(V243="",0,'General Inputs'!M$23)</f>
        <v>-1.7000000000000001E-2</v>
      </c>
      <c r="AC243" s="149">
        <f>IF(W243="",0,'General Inputs'!N$23)</f>
        <v>-1.7000000000000001E-2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-1.7000000000000001E-2</v>
      </c>
      <c r="AB244" s="149">
        <f>IF(V244="",0,'General Inputs'!M$23)</f>
        <v>-1.7000000000000001E-2</v>
      </c>
      <c r="AC244" s="149">
        <f>IF(W244="",0,'General Inputs'!N$23)</f>
        <v>-1.7000000000000001E-2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-1.7000000000000001E-2</v>
      </c>
      <c r="AB245" s="149">
        <f>IF(V245="",0,'General Inputs'!M$23)</f>
        <v>-1.7000000000000001E-2</v>
      </c>
      <c r="AC245" s="149">
        <f>IF(W245="",0,'General Inputs'!N$23)</f>
        <v>-1.7000000000000001E-2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-1.7000000000000001E-2</v>
      </c>
      <c r="AB246" s="149">
        <f>IF(V246="",0,'General Inputs'!M$23)</f>
        <v>-1.7000000000000001E-2</v>
      </c>
      <c r="AC246" s="149">
        <f>IF(W246="",0,'General Inputs'!N$23)</f>
        <v>-1.7000000000000001E-2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-1.7000000000000001E-2</v>
      </c>
      <c r="AB247" s="149">
        <f>IF(V247="",0,'General Inputs'!M$23)</f>
        <v>-1.7000000000000001E-2</v>
      </c>
      <c r="AC247" s="149">
        <f>IF(W247="",0,'General Inputs'!N$23)</f>
        <v>-1.7000000000000001E-2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-1.7000000000000001E-2</v>
      </c>
      <c r="AB248" s="149">
        <f>IF(V248="",0,'General Inputs'!M$23)</f>
        <v>-1.7000000000000001E-2</v>
      </c>
      <c r="AC248" s="149">
        <f>IF(W248="",0,'General Inputs'!N$23)</f>
        <v>-1.7000000000000001E-2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-1.7000000000000001E-2</v>
      </c>
      <c r="AB249" s="149">
        <f>IF(V249="",0,'General Inputs'!M$23)</f>
        <v>-1.7000000000000001E-2</v>
      </c>
      <c r="AC249" s="149">
        <f>IF(W249="",0,'General Inputs'!N$23)</f>
        <v>-1.7000000000000001E-2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-1.7000000000000001E-2</v>
      </c>
      <c r="AB250" s="149">
        <f>IF(V250="",0,'General Inputs'!M$23)</f>
        <v>-1.7000000000000001E-2</v>
      </c>
      <c r="AC250" s="149">
        <f>IF(W250="",0,'General Inputs'!N$23)</f>
        <v>-1.7000000000000001E-2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-1.7000000000000001E-2</v>
      </c>
      <c r="AB251" s="149">
        <f>IF(V251="",0,'General Inputs'!M$23)</f>
        <v>-1.7000000000000001E-2</v>
      </c>
      <c r="AC251" s="149">
        <f>IF(W251="",0,'General Inputs'!N$23)</f>
        <v>-1.7000000000000001E-2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-1.7000000000000001E-2</v>
      </c>
      <c r="AB252" s="149">
        <f>IF(V252="",0,'General Inputs'!M$23)</f>
        <v>-1.7000000000000001E-2</v>
      </c>
      <c r="AC252" s="149">
        <f>IF(W252="",0,'General Inputs'!N$23)</f>
        <v>-1.7000000000000001E-2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-1.7000000000000001E-2</v>
      </c>
      <c r="AB253" s="149">
        <f>IF(V253="",0,'General Inputs'!M$23)</f>
        <v>-1.7000000000000001E-2</v>
      </c>
      <c r="AC253" s="149">
        <f>IF(W253="",0,'General Inputs'!N$23)</f>
        <v>-1.7000000000000001E-2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-1.7000000000000001E-2</v>
      </c>
      <c r="AB254" s="149">
        <f>IF(V254="",0,'General Inputs'!M$23)</f>
        <v>-1.7000000000000001E-2</v>
      </c>
      <c r="AC254" s="149">
        <f>IF(W254="",0,'General Inputs'!N$23)</f>
        <v>-1.7000000000000001E-2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-1.7000000000000001E-2</v>
      </c>
      <c r="AB255" s="149">
        <f>IF(V255="",0,'General Inputs'!M$23)</f>
        <v>-1.7000000000000001E-2</v>
      </c>
      <c r="AC255" s="149">
        <f>IF(W255="",0,'General Inputs'!N$23)</f>
        <v>-1.7000000000000001E-2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-1.7000000000000001E-2</v>
      </c>
      <c r="AB256" s="149">
        <f>IF(V256="",0,'General Inputs'!M$23)</f>
        <v>-1.7000000000000001E-2</v>
      </c>
      <c r="AC256" s="149">
        <f>IF(W256="",0,'General Inputs'!N$23)</f>
        <v>-1.7000000000000001E-2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-1.7000000000000001E-2</v>
      </c>
      <c r="AB257" s="149">
        <f>IF(V257="",0,'General Inputs'!M$23)</f>
        <v>-1.7000000000000001E-2</v>
      </c>
      <c r="AC257" s="149">
        <f>IF(W257="",0,'General Inputs'!N$23)</f>
        <v>-1.7000000000000001E-2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-1.7000000000000001E-2</v>
      </c>
      <c r="AB258" s="149">
        <f>IF(V258="",0,'General Inputs'!M$23)</f>
        <v>-1.7000000000000001E-2</v>
      </c>
      <c r="AC258" s="149">
        <f>IF(W258="",0,'General Inputs'!N$23)</f>
        <v>-1.7000000000000001E-2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-1.7000000000000001E-2</v>
      </c>
      <c r="AB259" s="149">
        <f>IF(V259="",0,'General Inputs'!M$23)</f>
        <v>-1.7000000000000001E-2</v>
      </c>
      <c r="AC259" s="149">
        <f>IF(W259="",0,'General Inputs'!N$23)</f>
        <v>-1.7000000000000001E-2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-1.7000000000000001E-2</v>
      </c>
      <c r="AB260" s="149">
        <f>IF(V260="",0,'General Inputs'!M$23)</f>
        <v>-1.7000000000000001E-2</v>
      </c>
      <c r="AC260" s="149">
        <f>IF(W260="",0,'General Inputs'!N$23)</f>
        <v>-1.7000000000000001E-2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-1.7000000000000001E-2</v>
      </c>
      <c r="AB261" s="149">
        <f>IF(V261="",0,'General Inputs'!M$23)</f>
        <v>-1.7000000000000001E-2</v>
      </c>
      <c r="AC261" s="149">
        <f>IF(W261="",0,'General Inputs'!N$23)</f>
        <v>-1.7000000000000001E-2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-1.7000000000000001E-2</v>
      </c>
      <c r="AB262" s="149">
        <f>IF(V262="",0,'General Inputs'!M$23)</f>
        <v>-1.7000000000000001E-2</v>
      </c>
      <c r="AC262" s="149">
        <f>IF(W262="",0,'General Inputs'!N$23)</f>
        <v>-1.7000000000000001E-2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-1.7000000000000001E-2</v>
      </c>
      <c r="AB263" s="149">
        <f>IF(V263="",0,'General Inputs'!M$23)</f>
        <v>-1.7000000000000001E-2</v>
      </c>
      <c r="AC263" s="149">
        <f>IF(W263="",0,'General Inputs'!N$23)</f>
        <v>-1.7000000000000001E-2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-1.7000000000000001E-2</v>
      </c>
      <c r="AB264" s="149">
        <f>IF(V264="",0,'General Inputs'!M$23)</f>
        <v>-1.7000000000000001E-2</v>
      </c>
      <c r="AC264" s="149">
        <f>IF(W264="",0,'General Inputs'!N$23)</f>
        <v>-1.7000000000000001E-2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-1.7000000000000001E-2</v>
      </c>
      <c r="AB265" s="149">
        <f>IF(V265="",0,'General Inputs'!M$23)</f>
        <v>-1.7000000000000001E-2</v>
      </c>
      <c r="AC265" s="149">
        <f>IF(W265="",0,'General Inputs'!N$23)</f>
        <v>-1.7000000000000001E-2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-1.7000000000000001E-2</v>
      </c>
      <c r="AB266" s="149">
        <f>IF(V266="",0,'General Inputs'!M$23)</f>
        <v>-1.7000000000000001E-2</v>
      </c>
      <c r="AC266" s="149">
        <f>IF(W266="",0,'General Inputs'!N$23)</f>
        <v>-1.7000000000000001E-2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-1.7000000000000001E-2</v>
      </c>
      <c r="AB267" s="149">
        <f>IF(V267="",0,'General Inputs'!M$23)</f>
        <v>-1.7000000000000001E-2</v>
      </c>
      <c r="AC267" s="149">
        <f>IF(W267="",0,'General Inputs'!N$23)</f>
        <v>-1.7000000000000001E-2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-1.7000000000000001E-2</v>
      </c>
      <c r="AB268" s="149">
        <f>IF(V268="",0,'General Inputs'!M$23)</f>
        <v>-1.7000000000000001E-2</v>
      </c>
      <c r="AC268" s="149">
        <f>IF(W268="",0,'General Inputs'!N$23)</f>
        <v>-1.7000000000000001E-2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-1.7000000000000001E-2</v>
      </c>
      <c r="AB269" s="149">
        <f>IF(V269="",0,'General Inputs'!M$23)</f>
        <v>-1.7000000000000001E-2</v>
      </c>
      <c r="AC269" s="149">
        <f>IF(W269="",0,'General Inputs'!N$23)</f>
        <v>-1.7000000000000001E-2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-1.7000000000000001E-2</v>
      </c>
      <c r="AB270" s="149">
        <f>IF(V270="",0,'General Inputs'!M$23)</f>
        <v>-1.7000000000000001E-2</v>
      </c>
      <c r="AC270" s="149">
        <f>IF(W270="",0,'General Inputs'!N$23)</f>
        <v>-1.7000000000000001E-2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-1.7000000000000001E-2</v>
      </c>
      <c r="AB271" s="149">
        <f>IF(V271="",0,'General Inputs'!M$23)</f>
        <v>-1.7000000000000001E-2</v>
      </c>
      <c r="AC271" s="149">
        <f>IF(W271="",0,'General Inputs'!N$23)</f>
        <v>-1.7000000000000001E-2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-1.7000000000000001E-2</v>
      </c>
      <c r="AB272" s="149">
        <f>IF(V272="",0,'General Inputs'!M$23)</f>
        <v>-1.7000000000000001E-2</v>
      </c>
      <c r="AC272" s="149">
        <f>IF(W272="",0,'General Inputs'!N$23)</f>
        <v>-1.7000000000000001E-2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-1.7000000000000001E-2</v>
      </c>
      <c r="AB273" s="149">
        <f>IF(V273="",0,'General Inputs'!M$23)</f>
        <v>-1.7000000000000001E-2</v>
      </c>
      <c r="AC273" s="149">
        <f>IF(W273="",0,'General Inputs'!N$23)</f>
        <v>-1.7000000000000001E-2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-1.7000000000000001E-2</v>
      </c>
      <c r="AB274" s="149">
        <f>IF(V274="",0,'General Inputs'!M$23)</f>
        <v>-1.7000000000000001E-2</v>
      </c>
      <c r="AC274" s="149">
        <f>IF(W274="",0,'General Inputs'!N$23)</f>
        <v>-1.7000000000000001E-2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-1.7000000000000001E-2</v>
      </c>
      <c r="AB275" s="149">
        <f>IF(V275="",0,'General Inputs'!M$23)</f>
        <v>-1.7000000000000001E-2</v>
      </c>
      <c r="AC275" s="149">
        <f>IF(W275="",0,'General Inputs'!N$23)</f>
        <v>-1.7000000000000001E-2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-1.7000000000000001E-2</v>
      </c>
      <c r="AB276" s="149">
        <f>IF(V276="",0,'General Inputs'!M$23)</f>
        <v>-1.7000000000000001E-2</v>
      </c>
      <c r="AC276" s="149">
        <f>IF(W276="",0,'General Inputs'!N$23)</f>
        <v>-1.7000000000000001E-2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-1.7000000000000001E-2</v>
      </c>
      <c r="AB277" s="149">
        <f>IF(V277="",0,'General Inputs'!M$23)</f>
        <v>-1.7000000000000001E-2</v>
      </c>
      <c r="AC277" s="149">
        <f>IF(W277="",0,'General Inputs'!N$23)</f>
        <v>-1.7000000000000001E-2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-1.7000000000000001E-2</v>
      </c>
      <c r="AB278" s="149">
        <f>IF(V278="",0,'General Inputs'!M$23)</f>
        <v>-1.7000000000000001E-2</v>
      </c>
      <c r="AC278" s="149">
        <f>IF(W278="",0,'General Inputs'!N$23)</f>
        <v>-1.7000000000000001E-2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-1.7000000000000001E-2</v>
      </c>
      <c r="AB279" s="149">
        <f>IF(V279="",0,'General Inputs'!M$23)</f>
        <v>-1.7000000000000001E-2</v>
      </c>
      <c r="AC279" s="149">
        <f>IF(W279="",0,'General Inputs'!N$23)</f>
        <v>-1.7000000000000001E-2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-1.7000000000000001E-2</v>
      </c>
      <c r="AB280" s="149">
        <f>IF(V280="",0,'General Inputs'!M$23)</f>
        <v>-1.7000000000000001E-2</v>
      </c>
      <c r="AC280" s="149">
        <f>IF(W280="",0,'General Inputs'!N$23)</f>
        <v>-1.7000000000000001E-2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-1.7000000000000001E-2</v>
      </c>
      <c r="AB281" s="149">
        <f>IF(V281="",0,'General Inputs'!M$23)</f>
        <v>-1.7000000000000001E-2</v>
      </c>
      <c r="AC281" s="149">
        <f>IF(W281="",0,'General Inputs'!N$23)</f>
        <v>-1.7000000000000001E-2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-1.7000000000000001E-2</v>
      </c>
      <c r="AB282" s="149">
        <f>IF(V282="",0,'General Inputs'!M$23)</f>
        <v>-1.7000000000000001E-2</v>
      </c>
      <c r="AC282" s="149">
        <f>IF(W282="",0,'General Inputs'!N$23)</f>
        <v>-1.7000000000000001E-2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-1.7000000000000001E-2</v>
      </c>
      <c r="AB283" s="149">
        <f>IF(V283="",0,'General Inputs'!M$23)</f>
        <v>-1.7000000000000001E-2</v>
      </c>
      <c r="AC283" s="149">
        <f>IF(W283="",0,'General Inputs'!N$23)</f>
        <v>-1.7000000000000001E-2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-1.7000000000000001E-2</v>
      </c>
      <c r="AB284" s="149">
        <f>IF(V284="",0,'General Inputs'!M$23)</f>
        <v>-1.7000000000000001E-2</v>
      </c>
      <c r="AC284" s="149">
        <f>IF(W284="",0,'General Inputs'!N$23)</f>
        <v>-1.7000000000000001E-2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-1.7000000000000001E-2</v>
      </c>
      <c r="AB285" s="149">
        <f>IF(V285="",0,'General Inputs'!M$23)</f>
        <v>-1.7000000000000001E-2</v>
      </c>
      <c r="AC285" s="149">
        <f>IF(W285="",0,'General Inputs'!N$23)</f>
        <v>-1.7000000000000001E-2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-1.7000000000000001E-2</v>
      </c>
      <c r="AB286" s="149">
        <f>IF(V286="",0,'General Inputs'!M$23)</f>
        <v>-1.7000000000000001E-2</v>
      </c>
      <c r="AC286" s="149">
        <f>IF(W286="",0,'General Inputs'!N$23)</f>
        <v>-1.7000000000000001E-2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-1.7000000000000001E-2</v>
      </c>
      <c r="AB287" s="149">
        <f>IF(V287="",0,'General Inputs'!M$23)</f>
        <v>-1.7000000000000001E-2</v>
      </c>
      <c r="AC287" s="149">
        <f>IF(W287="",0,'General Inputs'!N$23)</f>
        <v>-1.7000000000000001E-2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-1.7000000000000001E-2</v>
      </c>
      <c r="AB288" s="149">
        <f>IF(V288="",0,'General Inputs'!M$23)</f>
        <v>-1.7000000000000001E-2</v>
      </c>
      <c r="AC288" s="149">
        <f>IF(W288="",0,'General Inputs'!N$23)</f>
        <v>-1.7000000000000001E-2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-1.7000000000000001E-2</v>
      </c>
      <c r="AB289" s="149">
        <f>IF(V289="",0,'General Inputs'!M$23)</f>
        <v>-1.7000000000000001E-2</v>
      </c>
      <c r="AC289" s="149">
        <f>IF(W289="",0,'General Inputs'!N$23)</f>
        <v>-1.7000000000000001E-2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-1.7000000000000001E-2</v>
      </c>
      <c r="AB290" s="149">
        <f>IF(V290="",0,'General Inputs'!M$23)</f>
        <v>-1.7000000000000001E-2</v>
      </c>
      <c r="AC290" s="149">
        <f>IF(W290="",0,'General Inputs'!N$23)</f>
        <v>-1.7000000000000001E-2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-1.7000000000000001E-2</v>
      </c>
      <c r="AB291" s="149">
        <f>IF(V291="",0,'General Inputs'!M$23)</f>
        <v>-1.7000000000000001E-2</v>
      </c>
      <c r="AC291" s="149">
        <f>IF(W291="",0,'General Inputs'!N$23)</f>
        <v>-1.7000000000000001E-2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-1.7000000000000001E-2</v>
      </c>
      <c r="AB292" s="149">
        <f>IF(V292="",0,'General Inputs'!M$23)</f>
        <v>-1.7000000000000001E-2</v>
      </c>
      <c r="AC292" s="149">
        <f>IF(W292="",0,'General Inputs'!N$23)</f>
        <v>-1.7000000000000001E-2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-1.7000000000000001E-2</v>
      </c>
      <c r="AB293" s="149">
        <f>IF(V293="",0,'General Inputs'!M$23)</f>
        <v>-1.7000000000000001E-2</v>
      </c>
      <c r="AC293" s="149">
        <f>IF(W293="",0,'General Inputs'!N$23)</f>
        <v>-1.7000000000000001E-2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-1.7000000000000001E-2</v>
      </c>
      <c r="AB294" s="149">
        <f>IF(V294="",0,'General Inputs'!M$23)</f>
        <v>-1.7000000000000001E-2</v>
      </c>
      <c r="AC294" s="149">
        <f>IF(W294="",0,'General Inputs'!N$23)</f>
        <v>-1.7000000000000001E-2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-1.7000000000000001E-2</v>
      </c>
      <c r="AB295" s="149">
        <f>IF(V295="",0,'General Inputs'!M$23)</f>
        <v>-1.7000000000000001E-2</v>
      </c>
      <c r="AC295" s="149">
        <f>IF(W295="",0,'General Inputs'!N$23)</f>
        <v>-1.7000000000000001E-2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-1.7000000000000001E-2</v>
      </c>
      <c r="AB296" s="149">
        <f>IF(V296="",0,'General Inputs'!M$23)</f>
        <v>-1.7000000000000001E-2</v>
      </c>
      <c r="AC296" s="149">
        <f>IF(W296="",0,'General Inputs'!N$23)</f>
        <v>-1.7000000000000001E-2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-1.7000000000000001E-2</v>
      </c>
      <c r="AB297" s="149">
        <f>IF(V297="",0,'General Inputs'!M$23)</f>
        <v>-1.7000000000000001E-2</v>
      </c>
      <c r="AC297" s="149">
        <f>IF(W297="",0,'General Inputs'!N$23)</f>
        <v>-1.7000000000000001E-2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-1.7000000000000001E-2</v>
      </c>
      <c r="AB298" s="149">
        <f>IF(V298="",0,'General Inputs'!M$23)</f>
        <v>-1.7000000000000001E-2</v>
      </c>
      <c r="AC298" s="149">
        <f>IF(W298="",0,'General Inputs'!N$23)</f>
        <v>-1.7000000000000001E-2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-1.7000000000000001E-2</v>
      </c>
      <c r="AB299" s="149">
        <f>IF(V299="",0,'General Inputs'!M$23)</f>
        <v>-1.7000000000000001E-2</v>
      </c>
      <c r="AC299" s="149">
        <f>IF(W299="",0,'General Inputs'!N$23)</f>
        <v>-1.7000000000000001E-2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-1.7000000000000001E-2</v>
      </c>
      <c r="AB300" s="149">
        <f>IF(V300="",0,'General Inputs'!M$23)</f>
        <v>-1.7000000000000001E-2</v>
      </c>
      <c r="AC300" s="149">
        <f>IF(W300="",0,'General Inputs'!N$23)</f>
        <v>-1.7000000000000001E-2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-1.7000000000000001E-2</v>
      </c>
      <c r="AB301" s="149">
        <f>IF(V301="",0,'General Inputs'!M$23)</f>
        <v>-1.7000000000000001E-2</v>
      </c>
      <c r="AC301" s="149">
        <f>IF(W301="",0,'General Inputs'!N$23)</f>
        <v>-1.7000000000000001E-2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-1.7000000000000001E-2</v>
      </c>
      <c r="AB302" s="149">
        <f>IF(V302="",0,'General Inputs'!M$23)</f>
        <v>-1.7000000000000001E-2</v>
      </c>
      <c r="AC302" s="149">
        <f>IF(W302="",0,'General Inputs'!N$23)</f>
        <v>-1.7000000000000001E-2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-1.7000000000000001E-2</v>
      </c>
      <c r="AB303" s="149">
        <f>IF(V303="",0,'General Inputs'!M$23)</f>
        <v>-1.7000000000000001E-2</v>
      </c>
      <c r="AC303" s="149">
        <f>IF(W303="",0,'General Inputs'!N$23)</f>
        <v>-1.7000000000000001E-2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-1.7000000000000001E-2</v>
      </c>
      <c r="AB304" s="149">
        <f>IF(V304="",0,'General Inputs'!M$23)</f>
        <v>-1.7000000000000001E-2</v>
      </c>
      <c r="AC304" s="149">
        <f>IF(W304="",0,'General Inputs'!N$23)</f>
        <v>-1.7000000000000001E-2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-1.7000000000000001E-2</v>
      </c>
      <c r="AB305" s="149">
        <f>IF(V305="",0,'General Inputs'!M$23)</f>
        <v>-1.7000000000000001E-2</v>
      </c>
      <c r="AC305" s="149">
        <f>IF(W305="",0,'General Inputs'!N$23)</f>
        <v>-1.7000000000000001E-2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E109:E305</xm:sqref>
        </x14:dataValidation>
        <x14:dataValidation type="list" allowBlank="1" showInputMessage="1" showErrorMessage="1" xr:uid="{00000000-0002-0000-0500-000003000000}">
          <x14:formula1>
            <xm:f>'Lookup Tables'!$G$29:$G$37</xm:f>
          </x14:formula1>
          <xm:sqref>F109:F305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R7" sqref="R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257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80" t="s">
        <v>202</v>
      </c>
      <c r="P4" s="180"/>
      <c r="Q4" s="180"/>
      <c r="R4" s="180"/>
      <c r="S4" s="180"/>
      <c r="T4" s="22"/>
      <c r="U4" s="180" t="s">
        <v>203</v>
      </c>
      <c r="V4" s="180"/>
      <c r="W4" s="180"/>
      <c r="X4" s="180"/>
      <c r="Y4" s="180"/>
      <c r="Z4" s="23"/>
      <c r="AA4" s="180" t="s">
        <v>204</v>
      </c>
      <c r="AB4" s="180"/>
      <c r="AC4" s="180"/>
      <c r="AD4" s="180"/>
      <c r="AE4" s="21"/>
      <c r="AF4" s="21"/>
      <c r="AH4" s="21"/>
      <c r="AI4" s="21"/>
      <c r="AJ4" s="21"/>
    </row>
    <row r="5" spans="1:36" ht="12.75" x14ac:dyDescent="0.2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2019–20</v>
      </c>
      <c r="P5" s="26" t="str">
        <f>'Ancillary Network Services'!O5</f>
        <v>2020–21</v>
      </c>
      <c r="Q5" s="26" t="str">
        <f>'Ancillary Network Services'!P5</f>
        <v>2021–22</v>
      </c>
      <c r="R5" s="26" t="str">
        <f>'Ancillary Network Services'!Q5</f>
        <v>2022–23</v>
      </c>
      <c r="S5" s="26" t="str">
        <f>'Ancillary Network Services'!R5</f>
        <v>2023–24</v>
      </c>
      <c r="T5" s="26"/>
      <c r="U5" s="26" t="str">
        <f>'Ancillary Network Services'!T5</f>
        <v>2019–20</v>
      </c>
      <c r="V5" s="26" t="str">
        <f>'Ancillary Network Services'!U5</f>
        <v>2020–21</v>
      </c>
      <c r="W5" s="26" t="str">
        <f>'Ancillary Network Services'!V5</f>
        <v>2021–22</v>
      </c>
      <c r="X5" s="26" t="str">
        <f>'Ancillary Network Services'!W5</f>
        <v>2022–23</v>
      </c>
      <c r="Y5" s="26" t="str">
        <f>'Ancillary Network Services'!X5</f>
        <v>2023–24</v>
      </c>
      <c r="Z5" s="26"/>
      <c r="AA5" s="26" t="str">
        <f>P5</f>
        <v>2020–21</v>
      </c>
      <c r="AB5" s="26" t="str">
        <f>Q5</f>
        <v>2021–22</v>
      </c>
      <c r="AC5" s="26" t="str">
        <f>R5</f>
        <v>2022–23</v>
      </c>
      <c r="AD5" s="26" t="str">
        <f>S5</f>
        <v>2023–24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459</v>
      </c>
      <c r="D7" s="124" t="s">
        <v>460</v>
      </c>
      <c r="E7" s="124"/>
      <c r="F7" s="54" t="s">
        <v>33</v>
      </c>
      <c r="G7" s="54"/>
      <c r="H7" s="61"/>
      <c r="I7" s="62">
        <f t="shared" ref="I7:I36" si="0">_xlfn.IFNA(INDEX($O7:$S7,1,MATCH(forecastyear,$O$5:$S$5,0)),0)</f>
        <v>15.27</v>
      </c>
      <c r="J7" s="125"/>
      <c r="K7" s="62">
        <f t="shared" ref="K7:K36" si="1">_xlfn.IFNA(INDEX($U7:$Y7,1,MATCH(forecastyear,$U$5:$Y$5,0)),0)</f>
        <v>15.27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12.76</v>
      </c>
      <c r="P7" s="126">
        <f t="shared" ref="P7:S7" si="3">V7</f>
        <v>13.13</v>
      </c>
      <c r="Q7" s="126">
        <f t="shared" si="3"/>
        <v>13.39</v>
      </c>
      <c r="R7" s="126">
        <f t="shared" si="3"/>
        <v>14.01</v>
      </c>
      <c r="S7" s="126">
        <f t="shared" si="3"/>
        <v>15.27</v>
      </c>
      <c r="T7" s="175"/>
      <c r="U7" s="127">
        <v>12.76</v>
      </c>
      <c r="V7" s="128">
        <f>ROUND(ROUND(U7,2)*(1+'General Inputs'!K$20)*(1-AA7)+IF(D7="Capital",'General Inputs'!K$30,'General Inputs'!K$29),2)</f>
        <v>13.13</v>
      </c>
      <c r="W7" s="128">
        <f>ROUND(ROUND(V7,2)*(1+'General Inputs'!L$20)*(1-AB7)+IF(E7="Capital",'General Inputs'!L$30,'General Inputs'!L$29),2)</f>
        <v>13.39</v>
      </c>
      <c r="X7" s="128">
        <f>ROUND(ROUND(W7,2)*(1+'General Inputs'!M$20)*(1-AC7)+IF(F7="Capital",'General Inputs'!M$30,'General Inputs'!M$29),2)</f>
        <v>14.01</v>
      </c>
      <c r="Y7" s="128">
        <f>ROUND(ROUND(X7,2)*(1+'General Inputs'!N$20)*(1-AD7)+IF(H7="Capital",'General Inputs'!N$30,'General Inputs'!N$29),2)</f>
        <v>15.27</v>
      </c>
      <c r="Z7" s="129"/>
      <c r="AA7" s="149">
        <f>IF($U7="",0,IF($D7="Capital",'General Inputs'!K$25,'General Inputs'!K$24))</f>
        <v>-1.0740822780314286E-2</v>
      </c>
      <c r="AB7" s="149">
        <f>IF($U7="",0,IF($D7="Capital",'General Inputs'!L$25,'General Inputs'!L$24))</f>
        <v>-1.0740822780314286E-2</v>
      </c>
      <c r="AC7" s="149">
        <f>IF($U7="",0,IF($D7="Capital",'General Inputs'!M$25,'General Inputs'!M$24))</f>
        <v>-1.0740822780314286E-2</v>
      </c>
      <c r="AD7" s="149">
        <f>IF($U7="",0,IF($D7="Capital",'General Inputs'!N$25,'General Inputs'!N$24))</f>
        <v>-1.0740822780314286E-2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459</v>
      </c>
      <c r="D8" s="124" t="s">
        <v>461</v>
      </c>
      <c r="E8" s="124"/>
      <c r="F8" s="54" t="s">
        <v>33</v>
      </c>
      <c r="G8" s="54"/>
      <c r="H8" s="61"/>
      <c r="I8" s="62">
        <f t="shared" si="0"/>
        <v>13.82</v>
      </c>
      <c r="J8" s="125"/>
      <c r="K8" s="62">
        <f t="shared" si="1"/>
        <v>13.82</v>
      </c>
      <c r="L8" s="125"/>
      <c r="M8" s="125" t="str">
        <f t="shared" si="2"/>
        <v>COMPLIANT</v>
      </c>
      <c r="N8" s="37"/>
      <c r="O8" s="126">
        <f t="shared" ref="O8:O36" si="4">U8</f>
        <v>11.55</v>
      </c>
      <c r="P8" s="126">
        <f t="shared" ref="P8:P36" si="5">V8</f>
        <v>11.89</v>
      </c>
      <c r="Q8" s="126">
        <f t="shared" ref="Q8:Q36" si="6">W8</f>
        <v>12.12</v>
      </c>
      <c r="R8" s="126">
        <f t="shared" ref="R8:R36" si="7">X8</f>
        <v>12.68</v>
      </c>
      <c r="S8" s="126">
        <f t="shared" ref="S8:S36" si="8">Y8</f>
        <v>13.82</v>
      </c>
      <c r="T8" s="175"/>
      <c r="U8" s="127">
        <v>11.55</v>
      </c>
      <c r="V8" s="128">
        <f>ROUND(ROUND(U8,2)*(1+'General Inputs'!K$20)*(1-AA8)+IF(D8="Capital",'General Inputs'!K$30,'General Inputs'!K$29),2)</f>
        <v>11.89</v>
      </c>
      <c r="W8" s="128">
        <f>ROUND(ROUND(V8,2)*(1+'General Inputs'!L$20)*(1-AB8)+IF(E8="Capital",'General Inputs'!L$30,'General Inputs'!L$29),2)</f>
        <v>12.12</v>
      </c>
      <c r="X8" s="128">
        <f>ROUND(ROUND(W8,2)*(1+'General Inputs'!M$20)*(1-AC8)+IF(F8="Capital",'General Inputs'!M$30,'General Inputs'!M$29),2)</f>
        <v>12.68</v>
      </c>
      <c r="Y8" s="128">
        <f>ROUND(ROUND(X8,2)*(1+'General Inputs'!N$20)*(1-AD8)+IF(H8="Capital",'General Inputs'!N$30,'General Inputs'!N$29),2)</f>
        <v>13.82</v>
      </c>
      <c r="Z8" s="129"/>
      <c r="AA8" s="149">
        <f>IF($U8="",0,IF($D8="Capital",'General Inputs'!K$25,'General Inputs'!K$24))</f>
        <v>-1.0740822780314286E-2</v>
      </c>
      <c r="AB8" s="149">
        <f>IF($U8="",0,IF($D8="Capital",'General Inputs'!L$25,'General Inputs'!L$24))</f>
        <v>-1.0740822780314286E-2</v>
      </c>
      <c r="AC8" s="149">
        <f>IF($U8="",0,IF($D8="Capital",'General Inputs'!M$25,'General Inputs'!M$24))</f>
        <v>-1.0740822780314286E-2</v>
      </c>
      <c r="AD8" s="149">
        <f>IF($U8="",0,IF($D8="Capital",'General Inputs'!N$25,'General Inputs'!N$24))</f>
        <v>-1.0740822780314286E-2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462</v>
      </c>
      <c r="D9" s="124" t="s">
        <v>460</v>
      </c>
      <c r="E9" s="124"/>
      <c r="F9" s="54" t="s">
        <v>33</v>
      </c>
      <c r="G9" s="54"/>
      <c r="H9" s="61"/>
      <c r="I9" s="62">
        <f t="shared" si="0"/>
        <v>30.53</v>
      </c>
      <c r="J9" s="125"/>
      <c r="K9" s="62">
        <f t="shared" si="1"/>
        <v>30.53</v>
      </c>
      <c r="L9" s="125"/>
      <c r="M9" s="125" t="str">
        <f t="shared" si="2"/>
        <v>COMPLIANT</v>
      </c>
      <c r="N9" s="37"/>
      <c r="O9" s="126">
        <f t="shared" si="4"/>
        <v>25.52</v>
      </c>
      <c r="P9" s="126">
        <f t="shared" si="5"/>
        <v>26.27</v>
      </c>
      <c r="Q9" s="126">
        <f t="shared" si="6"/>
        <v>26.78</v>
      </c>
      <c r="R9" s="126">
        <f t="shared" si="7"/>
        <v>28.01</v>
      </c>
      <c r="S9" s="126">
        <f t="shared" si="8"/>
        <v>30.53</v>
      </c>
      <c r="T9" s="175"/>
      <c r="U9" s="127">
        <v>25.52</v>
      </c>
      <c r="V9" s="128">
        <f>ROUND(ROUND(U9,2)*(1+'General Inputs'!K$20)*(1-AA9)+IF(D9="Capital",'General Inputs'!K$30,'General Inputs'!K$29),2)</f>
        <v>26.27</v>
      </c>
      <c r="W9" s="128">
        <f>ROUND(ROUND(V9,2)*(1+'General Inputs'!L$20)*(1-AB9)+IF(E9="Capital",'General Inputs'!L$30,'General Inputs'!L$29),2)</f>
        <v>26.78</v>
      </c>
      <c r="X9" s="128">
        <f>ROUND(ROUND(W9,2)*(1+'General Inputs'!M$20)*(1-AC9)+IF(F9="Capital",'General Inputs'!M$30,'General Inputs'!M$29),2)</f>
        <v>28.01</v>
      </c>
      <c r="Y9" s="128">
        <f>ROUND(ROUND(X9,2)*(1+'General Inputs'!N$20)*(1-AD9)+IF(H9="Capital",'General Inputs'!N$30,'General Inputs'!N$29),2)</f>
        <v>30.53</v>
      </c>
      <c r="Z9" s="129"/>
      <c r="AA9" s="149">
        <f>IF($U9="",0,IF($D9="Capital",'General Inputs'!K$25,'General Inputs'!K$24))</f>
        <v>-1.0740822780314286E-2</v>
      </c>
      <c r="AB9" s="149">
        <f>IF($U9="",0,IF($D9="Capital",'General Inputs'!L$25,'General Inputs'!L$24))</f>
        <v>-1.0740822780314286E-2</v>
      </c>
      <c r="AC9" s="149">
        <f>IF($U9="",0,IF($D9="Capital",'General Inputs'!M$25,'General Inputs'!M$24))</f>
        <v>-1.0740822780314286E-2</v>
      </c>
      <c r="AD9" s="149">
        <f>IF($U9="",0,IF($D9="Capital",'General Inputs'!N$25,'General Inputs'!N$24))</f>
        <v>-1.0740822780314286E-2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462</v>
      </c>
      <c r="D10" s="124" t="s">
        <v>461</v>
      </c>
      <c r="E10" s="124"/>
      <c r="F10" s="54" t="s">
        <v>33</v>
      </c>
      <c r="G10" s="54"/>
      <c r="H10" s="61"/>
      <c r="I10" s="62">
        <f t="shared" si="0"/>
        <v>27.65</v>
      </c>
      <c r="J10" s="125"/>
      <c r="K10" s="62">
        <f t="shared" si="1"/>
        <v>27.65</v>
      </c>
      <c r="L10" s="125"/>
      <c r="M10" s="125" t="str">
        <f t="shared" si="2"/>
        <v>COMPLIANT</v>
      </c>
      <c r="N10" s="37"/>
      <c r="O10" s="126">
        <f t="shared" si="4"/>
        <v>23.11</v>
      </c>
      <c r="P10" s="126">
        <f t="shared" si="5"/>
        <v>23.79</v>
      </c>
      <c r="Q10" s="126">
        <f t="shared" si="6"/>
        <v>24.25</v>
      </c>
      <c r="R10" s="126">
        <f t="shared" si="7"/>
        <v>25.37</v>
      </c>
      <c r="S10" s="126">
        <f t="shared" si="8"/>
        <v>27.65</v>
      </c>
      <c r="T10" s="175"/>
      <c r="U10" s="127">
        <v>23.11</v>
      </c>
      <c r="V10" s="128">
        <f>ROUND(ROUND(U10,2)*(1+'General Inputs'!K$20)*(1-AA10)+IF(D10="Capital",'General Inputs'!K$30,'General Inputs'!K$29),2)</f>
        <v>23.79</v>
      </c>
      <c r="W10" s="128">
        <f>ROUND(ROUND(V10,2)*(1+'General Inputs'!L$20)*(1-AB10)+IF(E10="Capital",'General Inputs'!L$30,'General Inputs'!L$29),2)</f>
        <v>24.25</v>
      </c>
      <c r="X10" s="128">
        <f>ROUND(ROUND(W10,2)*(1+'General Inputs'!M$20)*(1-AC10)+IF(F10="Capital",'General Inputs'!M$30,'General Inputs'!M$29),2)</f>
        <v>25.37</v>
      </c>
      <c r="Y10" s="128">
        <f>ROUND(ROUND(X10,2)*(1+'General Inputs'!N$20)*(1-AD10)+IF(H10="Capital",'General Inputs'!N$30,'General Inputs'!N$29),2)</f>
        <v>27.65</v>
      </c>
      <c r="Z10" s="129"/>
      <c r="AA10" s="149">
        <f>IF($U10="",0,IF($D10="Capital",'General Inputs'!K$25,'General Inputs'!K$24))</f>
        <v>-1.0740822780314286E-2</v>
      </c>
      <c r="AB10" s="149">
        <f>IF($U10="",0,IF($D10="Capital",'General Inputs'!L$25,'General Inputs'!L$24))</f>
        <v>-1.0740822780314286E-2</v>
      </c>
      <c r="AC10" s="149">
        <f>IF($U10="",0,IF($D10="Capital",'General Inputs'!M$25,'General Inputs'!M$24))</f>
        <v>-1.0740822780314286E-2</v>
      </c>
      <c r="AD10" s="149">
        <f>IF($U10="",0,IF($D10="Capital",'General Inputs'!N$25,'General Inputs'!N$24))</f>
        <v>-1.0740822780314286E-2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463</v>
      </c>
      <c r="D11" s="124" t="s">
        <v>460</v>
      </c>
      <c r="E11" s="124"/>
      <c r="F11" s="54" t="s">
        <v>33</v>
      </c>
      <c r="G11" s="54"/>
      <c r="H11" s="61"/>
      <c r="I11" s="62">
        <f t="shared" si="0"/>
        <v>39.5</v>
      </c>
      <c r="J11" s="125"/>
      <c r="K11" s="62">
        <f t="shared" si="1"/>
        <v>39.5</v>
      </c>
      <c r="L11" s="125"/>
      <c r="M11" s="125" t="str">
        <f t="shared" si="2"/>
        <v>COMPLIANT</v>
      </c>
      <c r="N11" s="37"/>
      <c r="O11" s="126">
        <f t="shared" si="4"/>
        <v>33.01</v>
      </c>
      <c r="P11" s="126">
        <f t="shared" si="5"/>
        <v>33.979999999999997</v>
      </c>
      <c r="Q11" s="126">
        <f t="shared" si="6"/>
        <v>34.64</v>
      </c>
      <c r="R11" s="126">
        <f t="shared" si="7"/>
        <v>36.24</v>
      </c>
      <c r="S11" s="126">
        <f t="shared" si="8"/>
        <v>39.5</v>
      </c>
      <c r="T11" s="37"/>
      <c r="U11" s="127">
        <v>33.01</v>
      </c>
      <c r="V11" s="128">
        <f>ROUND(ROUND(U11,2)*(1+'General Inputs'!K$20)*(1-AA11)+IF(D11="Capital",'General Inputs'!K$30,'General Inputs'!K$29),2)</f>
        <v>33.979999999999997</v>
      </c>
      <c r="W11" s="128">
        <f>ROUND(ROUND(V11,2)*(1+'General Inputs'!L$20)*(1-AB11)+IF(E11="Capital",'General Inputs'!L$30,'General Inputs'!L$29),2)</f>
        <v>34.64</v>
      </c>
      <c r="X11" s="128">
        <f>ROUND(ROUND(W11,2)*(1+'General Inputs'!M$20)*(1-AC11)+IF(F11="Capital",'General Inputs'!M$30,'General Inputs'!M$29),2)</f>
        <v>36.24</v>
      </c>
      <c r="Y11" s="128">
        <f>ROUND(ROUND(X11,2)*(1+'General Inputs'!N$20)*(1-AD11)+IF(H11="Capital",'General Inputs'!N$30,'General Inputs'!N$29),2)</f>
        <v>39.5</v>
      </c>
      <c r="Z11" s="129"/>
      <c r="AA11" s="149">
        <f>IF($U11="",0,IF($D11="Capital",'General Inputs'!K$25,'General Inputs'!K$24))</f>
        <v>-1.0740822780314286E-2</v>
      </c>
      <c r="AB11" s="149">
        <f>IF($U11="",0,IF($D11="Capital",'General Inputs'!L$25,'General Inputs'!L$24))</f>
        <v>-1.0740822780314286E-2</v>
      </c>
      <c r="AC11" s="149">
        <f>IF($U11="",0,IF($D11="Capital",'General Inputs'!M$25,'General Inputs'!M$24))</f>
        <v>-1.0740822780314286E-2</v>
      </c>
      <c r="AD11" s="149">
        <f>IF($U11="",0,IF($D11="Capital",'General Inputs'!N$25,'General Inputs'!N$24))</f>
        <v>-1.0740822780314286E-2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 t="s">
        <v>463</v>
      </c>
      <c r="D12" s="124" t="s">
        <v>461</v>
      </c>
      <c r="E12" s="124"/>
      <c r="F12" s="54" t="s">
        <v>33</v>
      </c>
      <c r="G12" s="54"/>
      <c r="H12" s="61"/>
      <c r="I12" s="62">
        <f t="shared" si="0"/>
        <v>35.76</v>
      </c>
      <c r="J12" s="125"/>
      <c r="K12" s="62">
        <f t="shared" si="1"/>
        <v>35.76</v>
      </c>
      <c r="L12" s="125"/>
      <c r="M12" s="125" t="str">
        <f t="shared" si="2"/>
        <v>COMPLIANT</v>
      </c>
      <c r="N12" s="37"/>
      <c r="O12" s="126">
        <f t="shared" si="4"/>
        <v>29.88</v>
      </c>
      <c r="P12" s="126">
        <f t="shared" si="5"/>
        <v>30.76</v>
      </c>
      <c r="Q12" s="126">
        <f t="shared" si="6"/>
        <v>31.36</v>
      </c>
      <c r="R12" s="126">
        <f t="shared" si="7"/>
        <v>32.81</v>
      </c>
      <c r="S12" s="126">
        <f t="shared" si="8"/>
        <v>35.76</v>
      </c>
      <c r="T12" s="37"/>
      <c r="U12" s="127">
        <v>29.88</v>
      </c>
      <c r="V12" s="128">
        <f>ROUND(ROUND(U12,2)*(1+'General Inputs'!K$20)*(1-AA12)+IF(D12="Capital",'General Inputs'!K$30,'General Inputs'!K$29),2)</f>
        <v>30.76</v>
      </c>
      <c r="W12" s="128">
        <f>ROUND(ROUND(V12,2)*(1+'General Inputs'!L$20)*(1-AB12)+IF(E12="Capital",'General Inputs'!L$30,'General Inputs'!L$29),2)</f>
        <v>31.36</v>
      </c>
      <c r="X12" s="128">
        <f>ROUND(ROUND(W12,2)*(1+'General Inputs'!M$20)*(1-AC12)+IF(F12="Capital",'General Inputs'!M$30,'General Inputs'!M$29),2)</f>
        <v>32.81</v>
      </c>
      <c r="Y12" s="128">
        <f>ROUND(ROUND(X12,2)*(1+'General Inputs'!N$20)*(1-AD12)+IF(H12="Capital",'General Inputs'!N$30,'General Inputs'!N$29),2)</f>
        <v>35.76</v>
      </c>
      <c r="Z12" s="129"/>
      <c r="AA12" s="149">
        <f>IF($U12="",0,IF($D12="Capital",'General Inputs'!K$25,'General Inputs'!K$24))</f>
        <v>-1.0740822780314286E-2</v>
      </c>
      <c r="AB12" s="149">
        <f>IF($U12="",0,IF($D12="Capital",'General Inputs'!L$25,'General Inputs'!L$24))</f>
        <v>-1.0740822780314286E-2</v>
      </c>
      <c r="AC12" s="149">
        <f>IF($U12="",0,IF($D12="Capital",'General Inputs'!M$25,'General Inputs'!M$24))</f>
        <v>-1.0740822780314286E-2</v>
      </c>
      <c r="AD12" s="149">
        <f>IF($U12="",0,IF($D12="Capital",'General Inputs'!N$25,'General Inputs'!N$24))</f>
        <v>-1.0740822780314286E-2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x14ac:dyDescent="0.2">
      <c r="A13" s="35"/>
      <c r="B13" s="35"/>
      <c r="C13" s="124" t="s">
        <v>464</v>
      </c>
      <c r="D13" s="124" t="s">
        <v>460</v>
      </c>
      <c r="E13" s="124"/>
      <c r="F13" s="54" t="s">
        <v>33</v>
      </c>
      <c r="G13" s="54"/>
      <c r="H13" s="61"/>
      <c r="I13" s="62">
        <f t="shared" si="0"/>
        <v>14.76</v>
      </c>
      <c r="J13" s="125"/>
      <c r="K13" s="62">
        <f t="shared" si="1"/>
        <v>14.76</v>
      </c>
      <c r="L13" s="125"/>
      <c r="M13" s="125" t="str">
        <f t="shared" si="2"/>
        <v>COMPLIANT</v>
      </c>
      <c r="N13" s="37"/>
      <c r="O13" s="126">
        <f t="shared" si="4"/>
        <v>12.33</v>
      </c>
      <c r="P13" s="126">
        <f t="shared" si="5"/>
        <v>12.69</v>
      </c>
      <c r="Q13" s="126">
        <f t="shared" si="6"/>
        <v>12.94</v>
      </c>
      <c r="R13" s="126">
        <f t="shared" si="7"/>
        <v>13.54</v>
      </c>
      <c r="S13" s="126">
        <f t="shared" si="8"/>
        <v>14.76</v>
      </c>
      <c r="T13" s="176"/>
      <c r="U13" s="127">
        <v>12.33</v>
      </c>
      <c r="V13" s="128">
        <f>ROUND(ROUND(U13,2)*(1+'General Inputs'!K$20)*(1-AA13)+IF(D13="Capital",'General Inputs'!K$30,'General Inputs'!K$29),2)</f>
        <v>12.69</v>
      </c>
      <c r="W13" s="128">
        <f>ROUND(ROUND(V13,2)*(1+'General Inputs'!L$20)*(1-AB13)+IF(E13="Capital",'General Inputs'!L$30,'General Inputs'!L$29),2)</f>
        <v>12.94</v>
      </c>
      <c r="X13" s="128">
        <f>ROUND(ROUND(W13,2)*(1+'General Inputs'!M$20)*(1-AC13)+IF(F13="Capital",'General Inputs'!M$30,'General Inputs'!M$29),2)</f>
        <v>13.54</v>
      </c>
      <c r="Y13" s="128">
        <f>ROUND(ROUND(X13,2)*(1+'General Inputs'!N$20)*(1-AD13)+IF(H13="Capital",'General Inputs'!N$30,'General Inputs'!N$29),2)</f>
        <v>14.76</v>
      </c>
      <c r="Z13" s="129"/>
      <c r="AA13" s="149">
        <f>IF($U13="",0,IF($D13="Capital",'General Inputs'!K$25,'General Inputs'!K$24))</f>
        <v>-1.0740822780314286E-2</v>
      </c>
      <c r="AB13" s="149">
        <f>IF($U13="",0,IF($D13="Capital",'General Inputs'!L$25,'General Inputs'!L$24))</f>
        <v>-1.0740822780314286E-2</v>
      </c>
      <c r="AC13" s="149">
        <f>IF($U13="",0,IF($D13="Capital",'General Inputs'!M$25,'General Inputs'!M$24))</f>
        <v>-1.0740822780314286E-2</v>
      </c>
      <c r="AD13" s="149">
        <f>IF($U13="",0,IF($D13="Capital",'General Inputs'!N$25,'General Inputs'!N$24))</f>
        <v>-1.0740822780314286E-2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x14ac:dyDescent="0.2">
      <c r="A14" s="35"/>
      <c r="B14" s="35"/>
      <c r="C14" s="124" t="s">
        <v>464</v>
      </c>
      <c r="D14" s="124" t="s">
        <v>461</v>
      </c>
      <c r="E14" s="124"/>
      <c r="F14" s="54" t="s">
        <v>33</v>
      </c>
      <c r="G14" s="54"/>
      <c r="H14" s="61"/>
      <c r="I14" s="62">
        <f t="shared" si="0"/>
        <v>13.36</v>
      </c>
      <c r="J14" s="125"/>
      <c r="K14" s="62">
        <f t="shared" si="1"/>
        <v>13.36</v>
      </c>
      <c r="L14" s="125"/>
      <c r="M14" s="125" t="str">
        <f t="shared" si="2"/>
        <v>COMPLIANT</v>
      </c>
      <c r="N14" s="37"/>
      <c r="O14" s="126">
        <f t="shared" si="4"/>
        <v>11.17</v>
      </c>
      <c r="P14" s="126">
        <f t="shared" si="5"/>
        <v>11.5</v>
      </c>
      <c r="Q14" s="126">
        <f t="shared" si="6"/>
        <v>11.72</v>
      </c>
      <c r="R14" s="126">
        <f t="shared" si="7"/>
        <v>12.26</v>
      </c>
      <c r="S14" s="126">
        <f t="shared" si="8"/>
        <v>13.36</v>
      </c>
      <c r="T14" s="37"/>
      <c r="U14" s="127">
        <v>11.17</v>
      </c>
      <c r="V14" s="128">
        <f>ROUND(ROUND(U14,2)*(1+'General Inputs'!K$20)*(1-AA14)+IF(D14="Capital",'General Inputs'!K$30,'General Inputs'!K$29),2)</f>
        <v>11.5</v>
      </c>
      <c r="W14" s="128">
        <f>ROUND(ROUND(V14,2)*(1+'General Inputs'!L$20)*(1-AB14)+IF(E14="Capital",'General Inputs'!L$30,'General Inputs'!L$29),2)</f>
        <v>11.72</v>
      </c>
      <c r="X14" s="128">
        <f>ROUND(ROUND(W14,2)*(1+'General Inputs'!M$20)*(1-AC14)+IF(F14="Capital",'General Inputs'!M$30,'General Inputs'!M$29),2)</f>
        <v>12.26</v>
      </c>
      <c r="Y14" s="128">
        <f>ROUND(ROUND(X14,2)*(1+'General Inputs'!N$20)*(1-AD14)+IF(H14="Capital",'General Inputs'!N$30,'General Inputs'!N$29),2)</f>
        <v>13.36</v>
      </c>
      <c r="Z14" s="129"/>
      <c r="AA14" s="149">
        <f>IF($U14="",0,IF($D14="Capital",'General Inputs'!K$25,'General Inputs'!K$24))</f>
        <v>-1.0740822780314286E-2</v>
      </c>
      <c r="AB14" s="149">
        <f>IF($U14="",0,IF($D14="Capital",'General Inputs'!L$25,'General Inputs'!L$24))</f>
        <v>-1.0740822780314286E-2</v>
      </c>
      <c r="AC14" s="149">
        <f>IF($U14="",0,IF($D14="Capital",'General Inputs'!M$25,'General Inputs'!M$24))</f>
        <v>-1.0740822780314286E-2</v>
      </c>
      <c r="AD14" s="149">
        <f>IF($U14="",0,IF($D14="Capital",'General Inputs'!N$25,'General Inputs'!N$24))</f>
        <v>-1.0740822780314286E-2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x14ac:dyDescent="0.2">
      <c r="A15" s="35"/>
      <c r="B15" s="35"/>
      <c r="C15" s="124" t="s">
        <v>465</v>
      </c>
      <c r="D15" s="124" t="s">
        <v>460</v>
      </c>
      <c r="E15" s="124"/>
      <c r="F15" s="54" t="s">
        <v>33</v>
      </c>
      <c r="G15" s="54"/>
      <c r="H15" s="61"/>
      <c r="I15" s="62">
        <f t="shared" si="0"/>
        <v>30.63</v>
      </c>
      <c r="J15" s="125"/>
      <c r="K15" s="62">
        <f t="shared" si="1"/>
        <v>30.63</v>
      </c>
      <c r="L15" s="125"/>
      <c r="M15" s="125" t="str">
        <f t="shared" si="2"/>
        <v>COMPLIANT</v>
      </c>
      <c r="N15" s="37"/>
      <c r="O15" s="126">
        <f t="shared" si="4"/>
        <v>25.6</v>
      </c>
      <c r="P15" s="126">
        <f t="shared" si="5"/>
        <v>26.35</v>
      </c>
      <c r="Q15" s="126">
        <f t="shared" si="6"/>
        <v>26.86</v>
      </c>
      <c r="R15" s="126">
        <f t="shared" si="7"/>
        <v>28.1</v>
      </c>
      <c r="S15" s="126">
        <f t="shared" si="8"/>
        <v>30.63</v>
      </c>
      <c r="T15" s="37"/>
      <c r="U15" s="127">
        <v>25.6</v>
      </c>
      <c r="V15" s="128">
        <f>ROUND(ROUND(U15,2)*(1+'General Inputs'!K$20)*(1-AA15)+IF(D15="Capital",'General Inputs'!K$30,'General Inputs'!K$29),2)</f>
        <v>26.35</v>
      </c>
      <c r="W15" s="128">
        <f>ROUND(ROUND(V15,2)*(1+'General Inputs'!L$20)*(1-AB15)+IF(E15="Capital",'General Inputs'!L$30,'General Inputs'!L$29),2)</f>
        <v>26.86</v>
      </c>
      <c r="X15" s="128">
        <f>ROUND(ROUND(W15,2)*(1+'General Inputs'!M$20)*(1-AC15)+IF(F15="Capital",'General Inputs'!M$30,'General Inputs'!M$29),2)</f>
        <v>28.1</v>
      </c>
      <c r="Y15" s="128">
        <f>ROUND(ROUND(X15,2)*(1+'General Inputs'!N$20)*(1-AD15)+IF(H15="Capital",'General Inputs'!N$30,'General Inputs'!N$29),2)</f>
        <v>30.63</v>
      </c>
      <c r="Z15" s="129"/>
      <c r="AA15" s="149">
        <f>IF($U15="",0,IF($D15="Capital",'General Inputs'!K$25,'General Inputs'!K$24))</f>
        <v>-1.0740822780314286E-2</v>
      </c>
      <c r="AB15" s="149">
        <f>IF($U15="",0,IF($D15="Capital",'General Inputs'!L$25,'General Inputs'!L$24))</f>
        <v>-1.0740822780314286E-2</v>
      </c>
      <c r="AC15" s="149">
        <f>IF($U15="",0,IF($D15="Capital",'General Inputs'!M$25,'General Inputs'!M$24))</f>
        <v>-1.0740822780314286E-2</v>
      </c>
      <c r="AD15" s="149">
        <f>IF($U15="",0,IF($D15="Capital",'General Inputs'!N$25,'General Inputs'!N$24))</f>
        <v>-1.0740822780314286E-2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x14ac:dyDescent="0.2">
      <c r="A16" s="35"/>
      <c r="B16" s="35"/>
      <c r="C16" s="124" t="s">
        <v>465</v>
      </c>
      <c r="D16" s="124" t="s">
        <v>461</v>
      </c>
      <c r="E16" s="124"/>
      <c r="F16" s="54" t="s">
        <v>33</v>
      </c>
      <c r="G16" s="54"/>
      <c r="H16" s="61"/>
      <c r="I16" s="62">
        <f t="shared" si="0"/>
        <v>27.72</v>
      </c>
      <c r="J16" s="125"/>
      <c r="K16" s="62">
        <f t="shared" si="1"/>
        <v>27.72</v>
      </c>
      <c r="L16" s="125"/>
      <c r="M16" s="125" t="str">
        <f t="shared" si="2"/>
        <v>COMPLIANT</v>
      </c>
      <c r="N16" s="37"/>
      <c r="O16" s="126">
        <f t="shared" si="4"/>
        <v>23.17</v>
      </c>
      <c r="P16" s="126">
        <f t="shared" si="5"/>
        <v>23.85</v>
      </c>
      <c r="Q16" s="126">
        <f t="shared" si="6"/>
        <v>24.31</v>
      </c>
      <c r="R16" s="126">
        <f t="shared" si="7"/>
        <v>25.43</v>
      </c>
      <c r="S16" s="126">
        <f t="shared" si="8"/>
        <v>27.72</v>
      </c>
      <c r="T16" s="37"/>
      <c r="U16" s="127">
        <v>23.17</v>
      </c>
      <c r="V16" s="128">
        <f>ROUND(ROUND(U16,2)*(1+'General Inputs'!K$20)*(1-AA16)+IF(D16="Capital",'General Inputs'!K$30,'General Inputs'!K$29),2)</f>
        <v>23.85</v>
      </c>
      <c r="W16" s="128">
        <f>ROUND(ROUND(V16,2)*(1+'General Inputs'!L$20)*(1-AB16)+IF(E16="Capital",'General Inputs'!L$30,'General Inputs'!L$29),2)</f>
        <v>24.31</v>
      </c>
      <c r="X16" s="128">
        <f>ROUND(ROUND(W16,2)*(1+'General Inputs'!M$20)*(1-AC16)+IF(F16="Capital",'General Inputs'!M$30,'General Inputs'!M$29),2)</f>
        <v>25.43</v>
      </c>
      <c r="Y16" s="128">
        <f>ROUND(ROUND(X16,2)*(1+'General Inputs'!N$20)*(1-AD16)+IF(H16="Capital",'General Inputs'!N$30,'General Inputs'!N$29),2)</f>
        <v>27.72</v>
      </c>
      <c r="Z16" s="129"/>
      <c r="AA16" s="149">
        <f>IF($U16="",0,IF($D16="Capital",'General Inputs'!K$25,'General Inputs'!K$24))</f>
        <v>-1.0740822780314286E-2</v>
      </c>
      <c r="AB16" s="149">
        <f>IF($U16="",0,IF($D16="Capital",'General Inputs'!L$25,'General Inputs'!L$24))</f>
        <v>-1.0740822780314286E-2</v>
      </c>
      <c r="AC16" s="149">
        <f>IF($U16="",0,IF($D16="Capital",'General Inputs'!M$25,'General Inputs'!M$24))</f>
        <v>-1.0740822780314286E-2</v>
      </c>
      <c r="AD16" s="149">
        <f>IF($U16="",0,IF($D16="Capital",'General Inputs'!N$25,'General Inputs'!N$24))</f>
        <v>-1.0740822780314286E-2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x14ac:dyDescent="0.2">
      <c r="A17" s="35"/>
      <c r="B17" s="35"/>
      <c r="C17" s="124" t="s">
        <v>466</v>
      </c>
      <c r="D17" s="124" t="s">
        <v>460</v>
      </c>
      <c r="E17" s="124"/>
      <c r="F17" s="54" t="s">
        <v>33</v>
      </c>
      <c r="G17" s="54"/>
      <c r="H17" s="61"/>
      <c r="I17" s="62">
        <f t="shared" si="0"/>
        <v>37.9</v>
      </c>
      <c r="J17" s="125"/>
      <c r="K17" s="62">
        <f t="shared" si="1"/>
        <v>37.9</v>
      </c>
      <c r="L17" s="125"/>
      <c r="M17" s="125" t="str">
        <f t="shared" si="2"/>
        <v>COMPLIANT</v>
      </c>
      <c r="N17" s="37"/>
      <c r="O17" s="126">
        <f t="shared" si="4"/>
        <v>31.68</v>
      </c>
      <c r="P17" s="126">
        <f t="shared" si="5"/>
        <v>32.61</v>
      </c>
      <c r="Q17" s="126">
        <f t="shared" si="6"/>
        <v>33.24</v>
      </c>
      <c r="R17" s="126">
        <f t="shared" si="7"/>
        <v>34.770000000000003</v>
      </c>
      <c r="S17" s="126">
        <f t="shared" si="8"/>
        <v>37.9</v>
      </c>
      <c r="T17" s="37"/>
      <c r="U17" s="127">
        <v>31.68</v>
      </c>
      <c r="V17" s="128">
        <f>ROUND(ROUND(U17,2)*(1+'General Inputs'!K$20)*(1-AA17)+IF(D17="Capital",'General Inputs'!K$30,'General Inputs'!K$29),2)</f>
        <v>32.61</v>
      </c>
      <c r="W17" s="128">
        <f>ROUND(ROUND(V17,2)*(1+'General Inputs'!L$20)*(1-AB17)+IF(E17="Capital",'General Inputs'!L$30,'General Inputs'!L$29),2)</f>
        <v>33.24</v>
      </c>
      <c r="X17" s="128">
        <f>ROUND(ROUND(W17,2)*(1+'General Inputs'!M$20)*(1-AC17)+IF(F17="Capital",'General Inputs'!M$30,'General Inputs'!M$29),2)</f>
        <v>34.770000000000003</v>
      </c>
      <c r="Y17" s="128">
        <f>ROUND(ROUND(X17,2)*(1+'General Inputs'!N$20)*(1-AD17)+IF(H17="Capital",'General Inputs'!N$30,'General Inputs'!N$29),2)</f>
        <v>37.9</v>
      </c>
      <c r="Z17" s="129"/>
      <c r="AA17" s="149">
        <f>IF($U17="",0,IF($D17="Capital",'General Inputs'!K$25,'General Inputs'!K$24))</f>
        <v>-1.0740822780314286E-2</v>
      </c>
      <c r="AB17" s="149">
        <f>IF($U17="",0,IF($D17="Capital",'General Inputs'!L$25,'General Inputs'!L$24))</f>
        <v>-1.0740822780314286E-2</v>
      </c>
      <c r="AC17" s="149">
        <f>IF($U17="",0,IF($D17="Capital",'General Inputs'!M$25,'General Inputs'!M$24))</f>
        <v>-1.0740822780314286E-2</v>
      </c>
      <c r="AD17" s="149">
        <f>IF($U17="",0,IF($D17="Capital",'General Inputs'!N$25,'General Inputs'!N$24))</f>
        <v>-1.0740822780314286E-2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x14ac:dyDescent="0.2">
      <c r="A18" s="35"/>
      <c r="B18" s="35"/>
      <c r="C18" s="124" t="s">
        <v>466</v>
      </c>
      <c r="D18" s="124" t="s">
        <v>461</v>
      </c>
      <c r="E18" s="124"/>
      <c r="F18" s="54" t="s">
        <v>33</v>
      </c>
      <c r="G18" s="54"/>
      <c r="H18" s="61"/>
      <c r="I18" s="62">
        <f t="shared" si="0"/>
        <v>34.31</v>
      </c>
      <c r="J18" s="125"/>
      <c r="K18" s="62">
        <f t="shared" si="1"/>
        <v>34.31</v>
      </c>
      <c r="L18" s="125"/>
      <c r="M18" s="125" t="str">
        <f t="shared" si="2"/>
        <v>COMPLIANT</v>
      </c>
      <c r="N18" s="37"/>
      <c r="O18" s="126">
        <f t="shared" si="4"/>
        <v>28.68</v>
      </c>
      <c r="P18" s="126">
        <f t="shared" si="5"/>
        <v>29.52</v>
      </c>
      <c r="Q18" s="126">
        <f t="shared" si="6"/>
        <v>30.09</v>
      </c>
      <c r="R18" s="126">
        <f t="shared" si="7"/>
        <v>31.48</v>
      </c>
      <c r="S18" s="126">
        <f t="shared" si="8"/>
        <v>34.31</v>
      </c>
      <c r="T18" s="37"/>
      <c r="U18" s="127">
        <v>28.68</v>
      </c>
      <c r="V18" s="128">
        <f>ROUND(ROUND(U18,2)*(1+'General Inputs'!K$20)*(1-AA18)+IF(D18="Capital",'General Inputs'!K$30,'General Inputs'!K$29),2)</f>
        <v>29.52</v>
      </c>
      <c r="W18" s="128">
        <f>ROUND(ROUND(V18,2)*(1+'General Inputs'!L$20)*(1-AB18)+IF(E18="Capital",'General Inputs'!L$30,'General Inputs'!L$29),2)</f>
        <v>30.09</v>
      </c>
      <c r="X18" s="128">
        <f>ROUND(ROUND(W18,2)*(1+'General Inputs'!M$20)*(1-AC18)+IF(F18="Capital",'General Inputs'!M$30,'General Inputs'!M$29),2)</f>
        <v>31.48</v>
      </c>
      <c r="Y18" s="128">
        <f>ROUND(ROUND(X18,2)*(1+'General Inputs'!N$20)*(1-AD18)+IF(H18="Capital",'General Inputs'!N$30,'General Inputs'!N$29),2)</f>
        <v>34.31</v>
      </c>
      <c r="Z18" s="129"/>
      <c r="AA18" s="149">
        <f>IF($U18="",0,IF($D18="Capital",'General Inputs'!K$25,'General Inputs'!K$24))</f>
        <v>-1.0740822780314286E-2</v>
      </c>
      <c r="AB18" s="149">
        <f>IF($U18="",0,IF($D18="Capital",'General Inputs'!L$25,'General Inputs'!L$24))</f>
        <v>-1.0740822780314286E-2</v>
      </c>
      <c r="AC18" s="149">
        <f>IF($U18="",0,IF($D18="Capital",'General Inputs'!M$25,'General Inputs'!M$24))</f>
        <v>-1.0740822780314286E-2</v>
      </c>
      <c r="AD18" s="149">
        <f>IF($U18="",0,IF($D18="Capital",'General Inputs'!N$25,'General Inputs'!N$24))</f>
        <v>-1.0740822780314286E-2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x14ac:dyDescent="0.2">
      <c r="A19" s="35"/>
      <c r="B19" s="35"/>
      <c r="C19" s="124" t="s">
        <v>467</v>
      </c>
      <c r="D19" s="124" t="s">
        <v>460</v>
      </c>
      <c r="E19" s="124"/>
      <c r="F19" s="54" t="s">
        <v>33</v>
      </c>
      <c r="G19" s="54"/>
      <c r="H19" s="61"/>
      <c r="I19" s="62">
        <f t="shared" si="0"/>
        <v>26.94</v>
      </c>
      <c r="J19" s="125"/>
      <c r="K19" s="62">
        <f t="shared" si="1"/>
        <v>26.94</v>
      </c>
      <c r="L19" s="125"/>
      <c r="M19" s="125" t="str">
        <f t="shared" si="2"/>
        <v>COMPLIANT</v>
      </c>
      <c r="N19" s="37"/>
      <c r="O19" s="126">
        <f t="shared" si="4"/>
        <v>22.52</v>
      </c>
      <c r="P19" s="126">
        <f t="shared" si="5"/>
        <v>23.18</v>
      </c>
      <c r="Q19" s="126">
        <f t="shared" si="6"/>
        <v>23.63</v>
      </c>
      <c r="R19" s="126">
        <f t="shared" si="7"/>
        <v>24.72</v>
      </c>
      <c r="S19" s="126">
        <f t="shared" si="8"/>
        <v>26.94</v>
      </c>
      <c r="T19" s="37"/>
      <c r="U19" s="127">
        <v>22.52</v>
      </c>
      <c r="V19" s="128">
        <f>ROUND(ROUND(U19,2)*(1+'General Inputs'!K$20)*(1-AA19)+IF(D19="Capital",'General Inputs'!K$30,'General Inputs'!K$29),2)</f>
        <v>23.18</v>
      </c>
      <c r="W19" s="128">
        <f>ROUND(ROUND(V19,2)*(1+'General Inputs'!L$20)*(1-AB19)+IF(E19="Capital",'General Inputs'!L$30,'General Inputs'!L$29),2)</f>
        <v>23.63</v>
      </c>
      <c r="X19" s="128">
        <f>ROUND(ROUND(W19,2)*(1+'General Inputs'!M$20)*(1-AC19)+IF(F19="Capital",'General Inputs'!M$30,'General Inputs'!M$29),2)</f>
        <v>24.72</v>
      </c>
      <c r="Y19" s="128">
        <f>ROUND(ROUND(X19,2)*(1+'General Inputs'!N$20)*(1-AD19)+IF(H19="Capital",'General Inputs'!N$30,'General Inputs'!N$29),2)</f>
        <v>26.94</v>
      </c>
      <c r="Z19" s="129"/>
      <c r="AA19" s="149">
        <f>IF($U19="",0,IF($D19="Capital",'General Inputs'!K$25,'General Inputs'!K$24))</f>
        <v>-1.0740822780314286E-2</v>
      </c>
      <c r="AB19" s="149">
        <f>IF($U19="",0,IF($D19="Capital",'General Inputs'!L$25,'General Inputs'!L$24))</f>
        <v>-1.0740822780314286E-2</v>
      </c>
      <c r="AC19" s="149">
        <f>IF($U19="",0,IF($D19="Capital",'General Inputs'!M$25,'General Inputs'!M$24))</f>
        <v>-1.0740822780314286E-2</v>
      </c>
      <c r="AD19" s="149">
        <f>IF($U19="",0,IF($D19="Capital",'General Inputs'!N$25,'General Inputs'!N$24))</f>
        <v>-1.0740822780314286E-2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x14ac:dyDescent="0.2">
      <c r="A20" s="35"/>
      <c r="B20" s="35"/>
      <c r="C20" s="124" t="s">
        <v>467</v>
      </c>
      <c r="D20" s="124" t="s">
        <v>461</v>
      </c>
      <c r="E20" s="124"/>
      <c r="F20" s="54" t="s">
        <v>33</v>
      </c>
      <c r="G20" s="54"/>
      <c r="H20" s="61"/>
      <c r="I20" s="62">
        <f t="shared" si="0"/>
        <v>24.4</v>
      </c>
      <c r="J20" s="125"/>
      <c r="K20" s="62">
        <f t="shared" si="1"/>
        <v>24.4</v>
      </c>
      <c r="L20" s="125"/>
      <c r="M20" s="125" t="str">
        <f t="shared" si="2"/>
        <v>COMPLIANT</v>
      </c>
      <c r="N20" s="37"/>
      <c r="O20" s="126">
        <f t="shared" si="4"/>
        <v>20.39</v>
      </c>
      <c r="P20" s="126">
        <f t="shared" si="5"/>
        <v>20.99</v>
      </c>
      <c r="Q20" s="126">
        <f t="shared" si="6"/>
        <v>21.4</v>
      </c>
      <c r="R20" s="126">
        <f t="shared" si="7"/>
        <v>22.39</v>
      </c>
      <c r="S20" s="126">
        <f t="shared" si="8"/>
        <v>24.4</v>
      </c>
      <c r="T20" s="37"/>
      <c r="U20" s="127">
        <v>20.39</v>
      </c>
      <c r="V20" s="128">
        <f>ROUND(ROUND(U20,2)*(1+'General Inputs'!K$20)*(1-AA20)+IF(D20="Capital",'General Inputs'!K$30,'General Inputs'!K$29),2)</f>
        <v>20.99</v>
      </c>
      <c r="W20" s="128">
        <f>ROUND(ROUND(V20,2)*(1+'General Inputs'!L$20)*(1-AB20)+IF(E20="Capital",'General Inputs'!L$30,'General Inputs'!L$29),2)</f>
        <v>21.4</v>
      </c>
      <c r="X20" s="128">
        <f>ROUND(ROUND(W20,2)*(1+'General Inputs'!M$20)*(1-AC20)+IF(F20="Capital",'General Inputs'!M$30,'General Inputs'!M$29),2)</f>
        <v>22.39</v>
      </c>
      <c r="Y20" s="128">
        <f>ROUND(ROUND(X20,2)*(1+'General Inputs'!N$20)*(1-AD20)+IF(H20="Capital",'General Inputs'!N$30,'General Inputs'!N$29),2)</f>
        <v>24.4</v>
      </c>
      <c r="Z20" s="129"/>
      <c r="AA20" s="149">
        <f>IF($U20="",0,IF($D20="Capital",'General Inputs'!K$25,'General Inputs'!K$24))</f>
        <v>-1.0740822780314286E-2</v>
      </c>
      <c r="AB20" s="149">
        <f>IF($U20="",0,IF($D20="Capital",'General Inputs'!L$25,'General Inputs'!L$24))</f>
        <v>-1.0740822780314286E-2</v>
      </c>
      <c r="AC20" s="149">
        <f>IF($U20="",0,IF($D20="Capital",'General Inputs'!M$25,'General Inputs'!M$24))</f>
        <v>-1.0740822780314286E-2</v>
      </c>
      <c r="AD20" s="149">
        <f>IF($U20="",0,IF($D20="Capital",'General Inputs'!N$25,'General Inputs'!N$24))</f>
        <v>-1.0740822780314286E-2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x14ac:dyDescent="0.2">
      <c r="A21" s="35"/>
      <c r="B21" s="35"/>
      <c r="C21" s="124"/>
      <c r="D21" s="124"/>
      <c r="E21" s="124"/>
      <c r="F21" s="54"/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00000000-0002-0000-0600-000002000000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3000000}">
          <x14:formula1>
            <xm:f>'Lookup Tables'!$G$9:$G$17</xm:f>
          </x14:formula1>
          <xm:sqref>F22:F36</xm:sqref>
        </x14:dataValidation>
        <x14:dataValidation type="list" allowBlank="1" showInputMessage="1" showErrorMessage="1" xr:uid="{00000000-0002-0000-0600-000004000000}">
          <x14:formula1>
            <xm:f>'Lookup Tables'!$G$29:$G$37</xm:f>
          </x14:formula1>
          <xm:sqref>G22:G36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193</v>
      </c>
      <c r="D29" s="36" t="s">
        <v>23</v>
      </c>
      <c r="E29" s="36"/>
      <c r="F29" s="36"/>
      <c r="G29" s="138" t="s">
        <v>186</v>
      </c>
    </row>
    <row r="30" spans="3:7" x14ac:dyDescent="0.2">
      <c r="C30" s="53" t="s">
        <v>194</v>
      </c>
      <c r="D30" s="36" t="s">
        <v>23</v>
      </c>
      <c r="E30" s="36"/>
      <c r="F30" s="36"/>
      <c r="G30" s="138" t="s">
        <v>188</v>
      </c>
    </row>
    <row r="31" spans="3:7" x14ac:dyDescent="0.2">
      <c r="C31" s="53" t="s">
        <v>195</v>
      </c>
      <c r="D31" s="36" t="s">
        <v>23</v>
      </c>
      <c r="E31" s="36"/>
      <c r="F31" s="36"/>
      <c r="G31" s="138" t="s">
        <v>187</v>
      </c>
    </row>
    <row r="32" spans="3:7" x14ac:dyDescent="0.2">
      <c r="C32" s="53" t="s">
        <v>196</v>
      </c>
      <c r="D32" s="36" t="s">
        <v>23</v>
      </c>
      <c r="E32" s="36"/>
      <c r="F32" s="36"/>
      <c r="G32" s="138" t="s">
        <v>190</v>
      </c>
    </row>
    <row r="33" spans="1:21" x14ac:dyDescent="0.2">
      <c r="C33" s="53" t="s">
        <v>197</v>
      </c>
      <c r="D33" s="36" t="s">
        <v>23</v>
      </c>
      <c r="E33" s="36"/>
      <c r="F33" s="36"/>
      <c r="G33" s="138" t="s">
        <v>191</v>
      </c>
    </row>
    <row r="34" spans="1:21" x14ac:dyDescent="0.2">
      <c r="C34" s="53" t="s">
        <v>198</v>
      </c>
      <c r="D34" s="36" t="s">
        <v>23</v>
      </c>
      <c r="E34" s="36"/>
      <c r="F34" s="36"/>
      <c r="G34" s="138" t="s">
        <v>192</v>
      </c>
    </row>
    <row r="35" spans="1:21" x14ac:dyDescent="0.2">
      <c r="C35" s="53" t="s">
        <v>215</v>
      </c>
      <c r="D35" s="36"/>
      <c r="E35" s="36"/>
      <c r="F35" s="36"/>
      <c r="G35" s="138" t="s">
        <v>213</v>
      </c>
    </row>
    <row r="36" spans="1:21" x14ac:dyDescent="0.2">
      <c r="C36" s="53" t="s">
        <v>216</v>
      </c>
      <c r="D36" s="36"/>
      <c r="E36" s="36"/>
      <c r="F36" s="36"/>
      <c r="G36" s="138" t="s">
        <v>214</v>
      </c>
    </row>
    <row r="37" spans="1:21" x14ac:dyDescent="0.2">
      <c r="C37" s="53" t="s">
        <v>199</v>
      </c>
      <c r="D37" s="36" t="s">
        <v>23</v>
      </c>
      <c r="E37" s="36"/>
      <c r="F37" s="36"/>
      <c r="G37" s="138" t="s">
        <v>189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2019–20</v>
      </c>
      <c r="H92" s="142">
        <f>INDEX($H$65:$H$87,MATCH(G92,$I$65:$I$87))</f>
        <v>43983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2020–21</v>
      </c>
      <c r="H93" s="142">
        <f>INDEX($H$65:$H$87,MATCH(G93,$I$65:$I$87))</f>
        <v>44348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2021–22</v>
      </c>
      <c r="H94" s="142">
        <f>INDEX($H$65:$H$87,MATCH(G94,$I$65:$I$87))</f>
        <v>44713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2022–23</v>
      </c>
      <c r="H95" s="142">
        <f>INDEX($H$65:$H$87,MATCH(G95,$I$65:$I$87))</f>
        <v>45078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2023–24</v>
      </c>
      <c r="H96" s="142">
        <f>INDEX($H$65:$H$87,MATCH(G96,$I$65:$I$87))</f>
        <v>45444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81" t="s">
        <v>23</v>
      </c>
      <c r="H101" s="182"/>
      <c r="I101" s="148" t="s">
        <v>217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81" t="s">
        <v>12</v>
      </c>
      <c r="H103" s="182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81" t="s">
        <v>103</v>
      </c>
      <c r="H104" s="182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81" t="s">
        <v>104</v>
      </c>
      <c r="H105" s="182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81" t="s">
        <v>105</v>
      </c>
      <c r="H106" s="182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81" t="s">
        <v>107</v>
      </c>
      <c r="H107" s="182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81" t="s">
        <v>108</v>
      </c>
      <c r="H108" s="182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81" t="s">
        <v>109</v>
      </c>
      <c r="H109" s="182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81" t="s">
        <v>111</v>
      </c>
      <c r="H110" s="182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81" t="s">
        <v>112</v>
      </c>
      <c r="H111" s="182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81" t="s">
        <v>113</v>
      </c>
      <c r="H112" s="182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81" t="s">
        <v>115</v>
      </c>
      <c r="H113" s="182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81" t="s">
        <v>117</v>
      </c>
      <c r="H114" s="182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81" t="s">
        <v>119</v>
      </c>
      <c r="H115" s="182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TasNetworks 2023–24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238</v>
      </c>
      <c r="E8" s="35" t="s">
        <v>239</v>
      </c>
      <c r="F8" s="58"/>
      <c r="G8" s="75"/>
      <c r="H8" s="84"/>
      <c r="I8" s="77"/>
    </row>
    <row r="9" spans="1:35" ht="11.25" x14ac:dyDescent="0.2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244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263</v>
      </c>
      <c r="D12" s="152"/>
      <c r="E12" s="35" t="s">
        <v>264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00000000-0004-0000-08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twork_x0020_Level xmlns="8f493e50-f4fa-4672-bec5-6587e791f720">Distribution</Network_x0020_Level>
    <DateCompleted xmlns="http://schemas.microsoft.com/sharepoint/v3">2023-04-04T14:00:00+00:00</DateCompleted>
    <TaxCatchAll xmlns="8f493e50-f4fa-4672-bec5-6587e791f720">
      <Value>95</Value>
    </TaxCatchAll>
    <e27e20539c7d48e59728d8719d56e319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2023-2024</TermName>
          <TermId xmlns="http://schemas.microsoft.com/office/infopath/2007/PartnerControls">a0025d32-f915-4f2f-b6e6-e1be1cb5c0e8</TermId>
        </TermInfo>
      </Terms>
    </e27e20539c7d48e59728d8719d56e319>
    <Audience1 xmlns="8f493e50-f4fa-4672-bec5-6587e791f720">Public</Audience1>
    <Record_x0020_Number xmlns="8f493e50-f4fa-4672-bec5-6587e791f720">R0002406488</Record_x0020_Number>
    <AER_x0020_Status xmlns="8f493e50-f4fa-4672-bec5-6587e791f720">Submitted</AER_x0020_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nnual Pricing" ma:contentTypeID="0x01010001E02CCC3410964E993CCD35D068A93E1000EEDCA95EA5C04149820D3EF49A7DF246" ma:contentTypeVersion="6" ma:contentTypeDescription="" ma:contentTypeScope="" ma:versionID="811a4b8d0531cf7811200c195bd50418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targetNamespace="http://schemas.microsoft.com/office/2006/metadata/properties" ma:root="true" ma:fieldsID="f2a838297f9ff9998d2606b9f5519380" ns1:_="" ns2:_="">
    <xsd:import namespace="http://schemas.microsoft.com/sharepoint/v3"/>
    <xsd:import namespace="8f493e50-f4fa-4672-bec5-6587e791f720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Network_x0020_Level" minOccurs="0"/>
                <xsd:element ref="ns2:e27e20539c7d48e59728d8719d56e319" minOccurs="0"/>
                <xsd:element ref="ns2:TaxCatchAll" minOccurs="0"/>
                <xsd:element ref="ns2:TaxCatchAllLabel" minOccurs="0"/>
                <xsd:element ref="ns2:AER_x0020_Status" minOccurs="0"/>
                <xsd:element ref="ns1:DateCompleted" minOccurs="0"/>
                <xsd:element ref="ns2:Audienc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ateCompleted" ma:index="15" nillable="true" ma:displayName="Date Completed" ma:format="DateOnly" ma:internalName="Date_x0020_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Network_x0020_Level" ma:index="9" nillable="true" ma:displayName="Network Level" ma:default="Transmission" ma:format="RadioButtons" ma:internalName="Network_x0020_Level">
      <xsd:simpleType>
        <xsd:restriction base="dms:Choice">
          <xsd:enumeration value="Transmission"/>
          <xsd:enumeration value="Distribution"/>
        </xsd:restriction>
      </xsd:simpleType>
    </xsd:element>
    <xsd:element name="e27e20539c7d48e59728d8719d56e319" ma:index="10" nillable="true" ma:taxonomy="true" ma:internalName="e27e20539c7d48e59728d8719d56e319" ma:taxonomyFieldName="Financial_x0020_Years" ma:displayName="Financial Year" ma:readOnly="false" ma:default="" ma:fieldId="{e27e2053-9c7d-48e5-9728-d8719d56e319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R_x0020_Status" ma:index="14" nillable="true" ma:displayName="AER Status" ma:default="Submitted" ma:format="Dropdown" ma:internalName="AER_x0020_Status">
      <xsd:simpleType>
        <xsd:restriction base="dms:Choice">
          <xsd:enumeration value="Submitted"/>
          <xsd:enumeration value="Approved"/>
          <xsd:enumeration value="Draft"/>
        </xsd:restriction>
      </xsd:simpleType>
    </xsd:element>
    <xsd:element name="Audience1" ma:index="16" nillable="true" ma:displayName="Audience" ma:default="Internal" ma:format="Dropdown" ma:internalName="Audience">
      <xsd:simpleType>
        <xsd:restriction base="dms:Choice">
          <xsd:enumeration value="Internal"/>
          <xsd:enumeration value="Public"/>
          <xsd:enumeration value="Confidenti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77FC41-F1C7-416E-9795-5030083D3469}">
  <ds:schemaRefs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f493e50-f4fa-4672-bec5-6587e791f720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6CBAC9-E998-416D-A246-03353D7A1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57D3C-7FE0-4BE5-BA4F-45A52D9BA7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14DF3D-D6E8-4684-A11E-61741CF90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2022-07-28T22:35:07Z</dcterms:created>
  <dcterms:modified xsi:type="dcterms:W3CDTF">2023-04-04T23:00:31Z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0x01010001E02CCC3410964E993CCD35D068A93E1000EEDCA95EA5C04149820D3EF49A7DF246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{f07b6873-4f03-4e07-a1cd-1ce91db0ba66}</vt:lpwstr>
  </property>
  <property fmtid="{D5CDD505-2E9C-101B-9397-08002B2CF9AE}" pid="6" name="RecordPoint_ActiveItemUniqueId">
    <vt:lpwstr>{c4d786ee-f7aa-4f22-a752-0a41e87da7db}</vt:lpwstr>
  </property>
  <property fmtid="{D5CDD505-2E9C-101B-9397-08002B2CF9AE}" pid="7" name="RecordPoint_ActiveItemWebId">
    <vt:lpwstr>{7874f2a6-7e77-462e-9167-0decb41b6290}</vt:lpwstr>
  </property>
  <property fmtid="{D5CDD505-2E9C-101B-9397-08002B2CF9AE}" pid="8" name="Financial Years">
    <vt:lpwstr>95;#2023-2024|a0025d32-f915-4f2f-b6e6-e1be1cb5c0e8</vt:lpwstr>
  </property>
  <property fmtid="{D5CDD505-2E9C-101B-9397-08002B2CF9AE}" pid="9" name="RecordPoint_RecordNumberSubmitted">
    <vt:lpwstr>R0002406488</vt:lpwstr>
  </property>
  <property fmtid="{D5CDD505-2E9C-101B-9397-08002B2CF9AE}" pid="10" name="RecordPoint_SubmissionCompleted">
    <vt:lpwstr>2023-03-31T11:14:17.1903049+11:00</vt:lpwstr>
  </property>
  <property fmtid="{D5CDD505-2E9C-101B-9397-08002B2CF9AE}" pid="11" name="RecordPoint_SubmissionDate">
    <vt:lpwstr/>
  </property>
  <property fmtid="{D5CDD505-2E9C-101B-9397-08002B2CF9AE}" pid="12" name="RecordPoint_RecordFormat">
    <vt:lpwstr/>
  </property>
  <property fmtid="{D5CDD505-2E9C-101B-9397-08002B2CF9AE}" pid="13" name="RecordPoint_ActiveItemMoved">
    <vt:lpwstr/>
  </property>
</Properties>
</file>