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10.bin" ContentType="application/vnd.openxmlformats-officedocument.spreadsheetml.customProperty"/>
  <Override PartName="/xl/drawings/drawing8.xml" ContentType="application/vnd.openxmlformats-officedocument.drawing+xml"/>
  <Override PartName="/xl/ctrlProps/ctrlProp3.xml" ContentType="application/vnd.ms-excel.controlproperties+xml"/>
  <Override PartName="/xl/customProperty11.bin" ContentType="application/vnd.openxmlformats-officedocument.spreadsheetml.customProperty"/>
  <Override PartName="/xl/drawings/drawing9.xml" ContentType="application/vnd.openxmlformats-officedocument.drawing+xml"/>
  <Override PartName="/xl/customProperty12.bin" ContentType="application/vnd.openxmlformats-officedocument.spreadsheetml.customProperty"/>
  <Override PartName="/xl/drawings/drawing10.xml" ContentType="application/vnd.openxmlformats-officedocument.drawing+xml"/>
  <Override PartName="/xl/ctrlProps/ctrlProp4.xml" ContentType="application/vnd.ms-excel.controlproperties+xml"/>
  <Override PartName="/xl/customProperty13.bin" ContentType="application/vnd.openxmlformats-officedocument.spreadsheetml.customProperty"/>
  <Override PartName="/xl/drawings/drawing11.xml" ContentType="application/vnd.openxmlformats-officedocument.drawing+xml"/>
  <Override PartName="/xl/ctrlProps/ctrlProp5.xml" ContentType="application/vnd.ms-excel.controlproperties+xml"/>
  <Override PartName="/xl/customProperty14.bin" ContentType="application/vnd.openxmlformats-officedocument.spreadsheetml.customProperty"/>
  <Override PartName="/xl/drawings/drawing12.xml" ContentType="application/vnd.openxmlformats-officedocument.drawing+xml"/>
  <Override PartName="/xl/ctrlProps/ctrlProp6.xml" ContentType="application/vnd.ms-excel.controlproperties+xml"/>
  <Override PartName="/xl/customProperty15.bin" ContentType="application/vnd.openxmlformats-officedocument.spreadsheetml.customProperty"/>
  <Override PartName="/xl/drawings/drawing13.xml" ContentType="application/vnd.openxmlformats-officedocument.drawing+xml"/>
  <Override PartName="/xl/ctrlProps/ctrlProp7.xml" ContentType="application/vnd.ms-excel.controlproperties+xml"/>
  <Override PartName="/xl/customProperty16.bin" ContentType="application/vnd.openxmlformats-officedocument.spreadsheetml.customProperty"/>
  <Override PartName="/xl/drawings/drawing14.xml" ContentType="application/vnd.openxmlformats-officedocument.drawing+xml"/>
  <Override PartName="/xl/ctrlProps/ctrlProp8.xml" ContentType="application/vnd.ms-excel.controlproperties+xml"/>
  <Override PartName="/xl/customProperty17.bin" ContentType="application/vnd.openxmlformats-officedocument.spreadsheetml.customProperty"/>
  <Override PartName="/xl/drawings/drawing15.xml" ContentType="application/vnd.openxmlformats-officedocument.drawing+xml"/>
  <Override PartName="/xl/ctrlProps/ctrlProp9.xml" ContentType="application/vnd.ms-excel.controlproperties+xml"/>
  <Override PartName="/xl/ctrlProps/ctrlProp10.xml" ContentType="application/vnd.ms-excel.controlproperties+xml"/>
  <Override PartName="/xl/customProperty18.bin" ContentType="application/vnd.openxmlformats-officedocument.spreadsheetml.customProperty"/>
  <Override PartName="/xl/drawings/drawing1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ustomProperty19.bin" ContentType="application/vnd.openxmlformats-officedocument.spreadsheetml.customProperty"/>
  <Override PartName="/xl/drawings/drawing1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ustomProperty20.bin" ContentType="application/vnd.openxmlformats-officedocument.spreadsheetml.customProperty"/>
  <Override PartName="/xl/drawings/drawing1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ustomProperty21.bin" ContentType="application/vnd.openxmlformats-officedocument.spreadsheetml.customProperty"/>
  <Override PartName="/xl/drawings/drawing19.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ustomProperty22.bin" ContentType="application/vnd.openxmlformats-officedocument.spreadsheetml.customProperty"/>
  <Override PartName="/xl/drawings/drawing20.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ustomProperty23.bin" ContentType="application/vnd.openxmlformats-officedocument.spreadsheetml.customProperty"/>
  <Override PartName="/xl/drawings/drawing21.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ustomProperty24.bin" ContentType="application/vnd.openxmlformats-officedocument.spreadsheetml.customProperty"/>
  <Override PartName="/xl/drawings/drawing2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20" yWindow="1020" windowWidth="11100" windowHeight="7920" tabRatio="716"/>
  </bookViews>
  <sheets>
    <sheet name="Cover" sheetId="38" r:id="rId1"/>
    <sheet name="Index" sheetId="1" r:id="rId2"/>
    <sheet name="ACC Pol" sheetId="39" r:id="rId3"/>
    <sheet name="RFS Inc" sheetId="2" r:id="rId4"/>
    <sheet name="DISAGG Inc" sheetId="3" r:id="rId5"/>
    <sheet name="DISAGG Opex" sheetId="4" r:id="rId6"/>
    <sheet name="DISAGG Aloc1" sheetId="5" r:id="rId7"/>
    <sheet name="DISAGG Aloc2" sheetId="6" r:id="rId8"/>
    <sheet name="PTS Adj" sheetId="7" r:id="rId9"/>
    <sheet name="PTS PriceRedn" sheetId="8" r:id="rId10"/>
    <sheet name="PTS PDisc" sheetId="9" r:id="rId11"/>
    <sheet name="PTS Rev" sheetId="10" r:id="rId12"/>
    <sheet name="PTS Asset Aging" sheetId="13" r:id="rId13"/>
    <sheet name="DISAGG ProvSum" sheetId="14" r:id="rId14"/>
    <sheet name="PTS ProvRec " sheetId="34" r:id="rId15"/>
    <sheet name="INF RelPartTrans" sheetId="16" r:id="rId16"/>
    <sheet name="INF RevRec" sheetId="17" r:id="rId17"/>
    <sheet name="Historic Opex Summary" sheetId="18" r:id="rId18"/>
    <sheet name="Historic Opex by Category" sheetId="21" r:id="rId19"/>
    <sheet name="Historic Capex by Category" sheetId="25" r:id="rId20"/>
    <sheet name="Hist Capex by Asset Class " sheetId="26" r:id="rId21"/>
    <sheet name="Hist Capex - Network" sheetId="27" r:id="rId22"/>
    <sheet name="Hist Capex - Non-Network" sheetId="28" r:id="rId23"/>
    <sheet name="DRS" sheetId="37"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A66444">Index!$A$11401</definedName>
    <definedName name="e">[1]Strategies!$B$6:$Q$160</definedName>
    <definedName name="OLE_LINK3" localSheetId="16">'INF RevRec'!#REF!</definedName>
    <definedName name="_xlnm.Print_Area" localSheetId="6">'DISAGG Aloc1'!$A$1:$H$55</definedName>
    <definedName name="_xlnm.Print_Area" localSheetId="7">'DISAGG Aloc2'!$A$1:$H$51</definedName>
    <definedName name="_xlnm.Print_Area" localSheetId="4">'DISAGG Inc'!$A$1:$J$59</definedName>
    <definedName name="_xlnm.Print_Area" localSheetId="5">'DISAGG Opex'!$A$1:$M$46</definedName>
    <definedName name="_xlnm.Print_Area" localSheetId="13">'DISAGG ProvSum'!$A$1:$H$42</definedName>
    <definedName name="_xlnm.Print_Area" localSheetId="19">'Historic Capex by Category'!$A$1:$L$36</definedName>
    <definedName name="_xlnm.Print_Area" localSheetId="18">'Historic Opex by Category'!$B$1:$L$67</definedName>
    <definedName name="_xlnm.Print_Area" localSheetId="17">'Historic Opex Summary'!$B$1:$L$64</definedName>
    <definedName name="_xlnm.Print_Area" localSheetId="1">Index!$B$2:$E$67</definedName>
    <definedName name="_xlnm.Print_Area" localSheetId="15">'INF RelPartTrans'!$A$1:$E$49</definedName>
    <definedName name="_xlnm.Print_Area" localSheetId="16">'INF RevRec'!$A$1:$F$26</definedName>
    <definedName name="_xlnm.Print_Area" localSheetId="8">'PTS Adj'!$A$1:$F$47</definedName>
    <definedName name="_xlnm.Print_Area" localSheetId="12">'PTS Asset Aging'!$A$1:$H$24</definedName>
    <definedName name="_xlnm.Print_Area" localSheetId="10">'PTS PDisc'!$A$1:$H$24</definedName>
    <definedName name="_xlnm.Print_Area" localSheetId="9">'PTS PriceRedn'!$A$1:$E$31</definedName>
    <definedName name="_xlnm.Print_Area" localSheetId="14">'PTS ProvRec '!$A$1:$J$39</definedName>
    <definedName name="_xlnm.Print_Area" localSheetId="11">'PTS Rev'!$A$1:$E$21</definedName>
    <definedName name="_xlnm.Print_Area" localSheetId="3">'RFS Inc'!$A$1:$H$46</definedName>
    <definedName name="Project_Lead_Times">'[2]Lead times'!$A$7:$D$23</definedName>
    <definedName name="Project_Lead_Times_Local">'[3]Lead times'!$A$5:$D$22</definedName>
    <definedName name="qryXLDateListOutput" localSheetId="14">#REF!</definedName>
    <definedName name="qryXLDateListOutput">#REF!</definedName>
    <definedName name="qryXLOutput" localSheetId="14">#REF!</definedName>
    <definedName name="qryXLOutput">#REF!</definedName>
    <definedName name="qryXLOutputAssetClass" localSheetId="14">#REF!</definedName>
    <definedName name="qryXLOutputAssetClass">#REF!</definedName>
    <definedName name="qryXLOutputAssetClassGroups" localSheetId="14">#REF!</definedName>
    <definedName name="qryXLOutputAssetClassGroups">#REF!</definedName>
    <definedName name="Source_Cost">'[4]Source Data'!$A$58:$AG$381</definedName>
    <definedName name="Strategies">[5]Strategies!$B$7:$Q$141</definedName>
    <definedName name="Z_1F91C3F2_787D_11D6_AA44_00025598F12B_.wvu.Cols" localSheetId="15" hidden="1">'INF RelPartTrans'!$G:$G</definedName>
    <definedName name="Z_1F91C3F2_787D_11D6_AA44_00025598F12B_.wvu.Cols" localSheetId="16" hidden="1">'INF RevRec'!$H:$H</definedName>
    <definedName name="Z_1F91C3F2_787D_11D6_AA44_00025598F12B_.wvu.Cols" localSheetId="10" hidden="1">'PTS PDisc'!$H:$H</definedName>
    <definedName name="Z_70A3F900_0B28_11D6_ACAF_000255731A15_.wvu.Cols" localSheetId="15" hidden="1">'INF RelPartTrans'!$G:$G</definedName>
    <definedName name="Z_70A3F900_0B28_11D6_ACAF_000255731A15_.wvu.Cols" localSheetId="16" hidden="1">'INF RevRec'!$H:$H</definedName>
    <definedName name="Z_70A3F900_0B28_11D6_ACAF_000255731A15_.wvu.Cols" localSheetId="10" hidden="1">'PTS PDisc'!$H:$H</definedName>
    <definedName name="Z_77714E57_0195_4897_9733_4E214A167314_.wvu.PrintArea" localSheetId="14" hidden="1">'PTS ProvRec '!$A$1:$J$39</definedName>
  </definedNames>
  <calcPr calcId="162913"/>
</workbook>
</file>

<file path=xl/calcChain.xml><?xml version="1.0" encoding="utf-8"?>
<calcChain xmlns="http://schemas.openxmlformats.org/spreadsheetml/2006/main">
  <c r="B17" i="8" l="1"/>
  <c r="C17" i="8"/>
  <c r="B23" i="8"/>
  <c r="C23" i="8"/>
  <c r="G35" i="5" l="1"/>
  <c r="G37" i="5" l="1"/>
  <c r="F37" i="5"/>
  <c r="E37" i="5"/>
  <c r="D37" i="5"/>
  <c r="G36" i="5"/>
  <c r="F36" i="5"/>
  <c r="E36" i="5"/>
  <c r="D36" i="5"/>
  <c r="I28" i="3" l="1"/>
  <c r="I25" i="3"/>
  <c r="H25" i="3" l="1"/>
  <c r="H28" i="3" s="1"/>
  <c r="G25" i="3"/>
  <c r="G28" i="3" s="1"/>
  <c r="H16" i="3" l="1"/>
  <c r="D16" i="3" l="1"/>
  <c r="D23" i="3"/>
  <c r="G23" i="5" l="1"/>
  <c r="F23" i="5" l="1"/>
  <c r="D23" i="5" l="1"/>
  <c r="E23" i="5"/>
  <c r="G40" i="5" l="1"/>
  <c r="F40" i="5"/>
  <c r="E40" i="5"/>
  <c r="F35" i="5"/>
  <c r="E35" i="5"/>
  <c r="D35" i="5"/>
  <c r="G38" i="5" l="1"/>
  <c r="F38" i="5"/>
  <c r="E38" i="5"/>
  <c r="D38" i="5"/>
  <c r="G32" i="5"/>
  <c r="F32" i="5"/>
  <c r="E32" i="5"/>
  <c r="D32" i="5"/>
  <c r="G34" i="5"/>
  <c r="F34" i="5"/>
  <c r="E34" i="5"/>
  <c r="D34" i="5"/>
  <c r="G33" i="5"/>
  <c r="F33" i="5"/>
  <c r="E33" i="5"/>
  <c r="D33" i="5"/>
  <c r="G31" i="5"/>
  <c r="F31" i="5"/>
  <c r="E31" i="5"/>
  <c r="D31" i="5"/>
  <c r="G30" i="5"/>
  <c r="F30" i="5"/>
  <c r="E30" i="5"/>
  <c r="D30" i="5"/>
  <c r="D40" i="5" l="1"/>
  <c r="F24" i="5" l="1"/>
  <c r="G24" i="5"/>
  <c r="E24" i="5"/>
  <c r="G25" i="5"/>
  <c r="E25" i="5"/>
  <c r="F25" i="5"/>
  <c r="D25" i="5" l="1"/>
  <c r="D24" i="5"/>
  <c r="F27" i="3" l="1"/>
  <c r="F26" i="3"/>
  <c r="F25" i="3"/>
  <c r="F28" i="3"/>
  <c r="D28" i="3" s="1"/>
  <c r="F26" i="14" l="1"/>
  <c r="E26" i="14"/>
  <c r="D26" i="14"/>
  <c r="F22" i="14"/>
  <c r="E22" i="14"/>
  <c r="D22" i="14"/>
  <c r="F14" i="14"/>
  <c r="E14" i="14"/>
  <c r="D14" i="14"/>
  <c r="F12" i="14"/>
  <c r="E12" i="14"/>
  <c r="D12" i="14"/>
  <c r="F20" i="14"/>
  <c r="E20" i="14"/>
  <c r="D20" i="14"/>
  <c r="E23" i="17" l="1"/>
  <c r="E22" i="17"/>
  <c r="E21" i="17"/>
  <c r="E19" i="17"/>
  <c r="E18" i="17"/>
  <c r="E17" i="17"/>
  <c r="E16" i="17"/>
  <c r="E15" i="17"/>
  <c r="D42" i="3" l="1"/>
  <c r="D38" i="3"/>
  <c r="D31" i="3"/>
  <c r="D17" i="3"/>
  <c r="D12" i="3"/>
  <c r="D13" i="3"/>
  <c r="G17" i="3"/>
  <c r="G12" i="3"/>
  <c r="F17" i="3"/>
  <c r="D28" i="7" s="1"/>
  <c r="F12" i="3"/>
  <c r="F15" i="2" l="1"/>
  <c r="E29" i="7"/>
  <c r="G27" i="3"/>
  <c r="G26" i="3"/>
  <c r="H27" i="3"/>
  <c r="H26" i="3"/>
  <c r="I24" i="3" l="1"/>
  <c r="D30" i="3" s="1"/>
  <c r="H24" i="3"/>
  <c r="G24" i="3"/>
  <c r="D18" i="7" l="1"/>
  <c r="O104" i="26" l="1"/>
  <c r="P104" i="26"/>
  <c r="Q104" i="26"/>
  <c r="R104" i="26"/>
  <c r="S98" i="26"/>
  <c r="S99" i="26"/>
  <c r="S100" i="26"/>
  <c r="S101" i="26"/>
  <c r="S102" i="26"/>
  <c r="S103" i="26"/>
  <c r="S104" i="26"/>
  <c r="S105" i="26"/>
  <c r="S97" i="26" l="1"/>
  <c r="S106" i="26" s="1"/>
  <c r="S72" i="26"/>
  <c r="S73" i="26"/>
  <c r="S74" i="26"/>
  <c r="S75" i="26"/>
  <c r="S76" i="26"/>
  <c r="S77" i="26"/>
  <c r="S78" i="26"/>
  <c r="S79" i="26"/>
  <c r="S80" i="26"/>
  <c r="S81" i="26"/>
  <c r="S82" i="26"/>
  <c r="S83" i="26"/>
  <c r="S84" i="26"/>
  <c r="S85" i="26"/>
  <c r="S86" i="26"/>
  <c r="S87" i="26"/>
  <c r="S88" i="26"/>
  <c r="S71" i="26"/>
  <c r="I71" i="26"/>
  <c r="I72" i="26"/>
  <c r="I73" i="26"/>
  <c r="I74" i="26"/>
  <c r="I75" i="26"/>
  <c r="I76" i="26"/>
  <c r="I77" i="26"/>
  <c r="I78" i="26"/>
  <c r="I79" i="26"/>
  <c r="I80" i="26"/>
  <c r="I81" i="26"/>
  <c r="I82" i="26"/>
  <c r="I83" i="26"/>
  <c r="I84" i="26"/>
  <c r="I85" i="26"/>
  <c r="I86" i="26"/>
  <c r="I87" i="26"/>
  <c r="I70" i="26"/>
  <c r="I45" i="26"/>
  <c r="I46" i="26"/>
  <c r="I47" i="26"/>
  <c r="I48" i="26"/>
  <c r="I49" i="26"/>
  <c r="I50" i="26"/>
  <c r="I51" i="26"/>
  <c r="I52" i="26"/>
  <c r="I53" i="26"/>
  <c r="I54" i="26"/>
  <c r="I55" i="26"/>
  <c r="I56" i="26"/>
  <c r="I57" i="26"/>
  <c r="I58" i="26"/>
  <c r="I59" i="26"/>
  <c r="I60" i="26"/>
  <c r="I61" i="26"/>
  <c r="I44" i="26"/>
  <c r="P9" i="26"/>
  <c r="P10" i="26"/>
  <c r="P11" i="26"/>
  <c r="P12" i="26"/>
  <c r="P13" i="26"/>
  <c r="P14" i="26"/>
  <c r="P15" i="26"/>
  <c r="P16" i="26"/>
  <c r="P17" i="26"/>
  <c r="P18" i="26"/>
  <c r="P19" i="26"/>
  <c r="P20" i="26"/>
  <c r="P21" i="26"/>
  <c r="P22" i="26"/>
  <c r="P23" i="26"/>
  <c r="S34" i="26"/>
  <c r="S35" i="26"/>
  <c r="S36" i="26"/>
  <c r="S37" i="26"/>
  <c r="S38" i="26"/>
  <c r="S39" i="26"/>
  <c r="S40" i="26"/>
  <c r="S41" i="26"/>
  <c r="S42" i="26"/>
  <c r="S33" i="26"/>
  <c r="S9" i="26"/>
  <c r="S10" i="26"/>
  <c r="S11" i="26"/>
  <c r="S12" i="26"/>
  <c r="S13" i="26"/>
  <c r="S14" i="26"/>
  <c r="S15" i="26"/>
  <c r="S16" i="26"/>
  <c r="S17" i="26"/>
  <c r="S18" i="26"/>
  <c r="S19" i="26"/>
  <c r="S20" i="26"/>
  <c r="S21" i="26"/>
  <c r="S22" i="26"/>
  <c r="S23" i="26"/>
  <c r="S24" i="26"/>
  <c r="S25" i="26"/>
  <c r="S8" i="26"/>
  <c r="I9" i="26"/>
  <c r="I10" i="26"/>
  <c r="I11" i="26"/>
  <c r="I12" i="26"/>
  <c r="I13" i="26"/>
  <c r="I14" i="26"/>
  <c r="I15" i="26"/>
  <c r="I16" i="26"/>
  <c r="I17" i="26"/>
  <c r="I18" i="26"/>
  <c r="I19" i="26"/>
  <c r="I20" i="26"/>
  <c r="I21" i="26"/>
  <c r="I22" i="26"/>
  <c r="I23" i="26"/>
  <c r="I24" i="26"/>
  <c r="I25" i="26"/>
  <c r="I8" i="26"/>
  <c r="K27" i="28"/>
  <c r="K26" i="28"/>
  <c r="J26" i="28"/>
  <c r="I26" i="28"/>
  <c r="H26" i="28"/>
  <c r="G26" i="28"/>
  <c r="K25" i="28"/>
  <c r="K24" i="28"/>
  <c r="K21" i="28"/>
  <c r="K20" i="28"/>
  <c r="K19" i="28"/>
  <c r="K18" i="28"/>
  <c r="L26" i="28" l="1"/>
  <c r="R72" i="26"/>
  <c r="R73" i="26"/>
  <c r="R74" i="26"/>
  <c r="R75" i="26"/>
  <c r="R76" i="26"/>
  <c r="R77" i="26"/>
  <c r="R78" i="26"/>
  <c r="R79" i="26"/>
  <c r="R80" i="26"/>
  <c r="R81" i="26"/>
  <c r="R82" i="26"/>
  <c r="R83" i="26"/>
  <c r="R84" i="26"/>
  <c r="R85" i="26"/>
  <c r="R86" i="26"/>
  <c r="R87" i="26"/>
  <c r="R88" i="26"/>
  <c r="R71" i="26"/>
  <c r="O34" i="26" l="1"/>
  <c r="P34" i="26"/>
  <c r="Q34" i="26"/>
  <c r="R34" i="26"/>
  <c r="O35" i="26"/>
  <c r="P35" i="26"/>
  <c r="Q35" i="26"/>
  <c r="R35" i="26"/>
  <c r="O36" i="26"/>
  <c r="P36" i="26"/>
  <c r="Q36" i="26"/>
  <c r="R36" i="26"/>
  <c r="O37" i="26"/>
  <c r="P37" i="26"/>
  <c r="Q37" i="26"/>
  <c r="R37" i="26"/>
  <c r="O38" i="26"/>
  <c r="P38" i="26"/>
  <c r="Q38" i="26"/>
  <c r="R38" i="26"/>
  <c r="O39" i="26"/>
  <c r="P39" i="26"/>
  <c r="Q39" i="26"/>
  <c r="R39" i="26"/>
  <c r="O40" i="26"/>
  <c r="P40" i="26"/>
  <c r="Q40" i="26"/>
  <c r="R40" i="26"/>
  <c r="O41" i="26"/>
  <c r="P41" i="26"/>
  <c r="Q41" i="26"/>
  <c r="R41" i="26"/>
  <c r="O42" i="26"/>
  <c r="P42" i="26"/>
  <c r="Q42" i="26"/>
  <c r="R42" i="26"/>
  <c r="P33" i="26"/>
  <c r="Q33" i="26"/>
  <c r="R33" i="26"/>
  <c r="O33" i="26"/>
  <c r="P24" i="26"/>
  <c r="P25" i="26"/>
  <c r="P8" i="26"/>
  <c r="Q97" i="26" l="1"/>
  <c r="Q98" i="26"/>
  <c r="Q99" i="26"/>
  <c r="Q100" i="26"/>
  <c r="Q101" i="26"/>
  <c r="Q102" i="26"/>
  <c r="Q103" i="26"/>
  <c r="M103" i="26"/>
  <c r="M102" i="26"/>
  <c r="M101" i="26"/>
  <c r="M100" i="26"/>
  <c r="M99" i="26"/>
  <c r="M98" i="26"/>
  <c r="M97" i="26"/>
  <c r="Q72" i="26"/>
  <c r="Q73" i="26"/>
  <c r="Q74" i="26"/>
  <c r="Q75" i="26"/>
  <c r="Q76" i="26"/>
  <c r="Q77" i="26"/>
  <c r="Q78" i="26"/>
  <c r="Q79" i="26"/>
  <c r="Q80" i="26"/>
  <c r="Q81" i="26"/>
  <c r="Q82" i="26"/>
  <c r="Q83" i="26"/>
  <c r="Q84" i="26"/>
  <c r="Q85" i="26"/>
  <c r="Q86" i="26"/>
  <c r="Q87" i="26"/>
  <c r="Q88" i="26"/>
  <c r="Q71" i="26"/>
  <c r="H11" i="26" l="1"/>
  <c r="G24" i="26" l="1"/>
  <c r="D24" i="3" l="1"/>
  <c r="G31" i="3" l="1"/>
  <c r="F31" i="3"/>
  <c r="H31" i="3"/>
  <c r="D23" i="7" l="1"/>
  <c r="E24" i="7" s="1"/>
  <c r="F28" i="2" s="1"/>
  <c r="J25" i="28"/>
  <c r="J27" i="28"/>
  <c r="J24" i="28"/>
  <c r="J19" i="28"/>
  <c r="J20" i="28"/>
  <c r="J21" i="28"/>
  <c r="J18" i="28"/>
  <c r="R103" i="26"/>
  <c r="R102" i="26"/>
  <c r="R97" i="26"/>
  <c r="R98" i="26"/>
  <c r="R99" i="26"/>
  <c r="R100" i="26"/>
  <c r="H71" i="26"/>
  <c r="H72" i="26"/>
  <c r="H73" i="26"/>
  <c r="H74" i="26"/>
  <c r="H75" i="26"/>
  <c r="H76" i="26"/>
  <c r="H77" i="26"/>
  <c r="H78" i="26"/>
  <c r="H79" i="26"/>
  <c r="H80" i="26"/>
  <c r="H81" i="26"/>
  <c r="H82" i="26"/>
  <c r="H83" i="26"/>
  <c r="H84" i="26"/>
  <c r="H85" i="26"/>
  <c r="H86" i="26"/>
  <c r="H87" i="26"/>
  <c r="H70" i="26"/>
  <c r="H45" i="26"/>
  <c r="H46" i="26"/>
  <c r="H47" i="26"/>
  <c r="H48" i="26"/>
  <c r="H49" i="26"/>
  <c r="H50" i="26"/>
  <c r="H51" i="26"/>
  <c r="H52" i="26"/>
  <c r="H53" i="26"/>
  <c r="H54" i="26"/>
  <c r="H55" i="26"/>
  <c r="H56" i="26"/>
  <c r="H57" i="26"/>
  <c r="H58" i="26"/>
  <c r="H59" i="26"/>
  <c r="H60" i="26"/>
  <c r="H61" i="26"/>
  <c r="H44" i="26"/>
  <c r="S27" i="26"/>
  <c r="R9" i="26"/>
  <c r="R10" i="26"/>
  <c r="R11" i="26"/>
  <c r="R12" i="26"/>
  <c r="R13" i="26"/>
  <c r="R14" i="26"/>
  <c r="R15" i="26"/>
  <c r="R16" i="26"/>
  <c r="R17" i="26"/>
  <c r="R18" i="26"/>
  <c r="R19" i="26"/>
  <c r="R20" i="26"/>
  <c r="R21" i="26"/>
  <c r="R22" i="26"/>
  <c r="R23" i="26"/>
  <c r="R24" i="26"/>
  <c r="R25" i="26"/>
  <c r="R8" i="26"/>
  <c r="H10" i="26"/>
  <c r="H12" i="26"/>
  <c r="H13" i="26"/>
  <c r="H14" i="26"/>
  <c r="H15" i="26"/>
  <c r="H16" i="26"/>
  <c r="H17" i="26"/>
  <c r="H18" i="26"/>
  <c r="H19" i="26"/>
  <c r="H20" i="26"/>
  <c r="H21" i="26"/>
  <c r="H22" i="26"/>
  <c r="H23" i="26"/>
  <c r="H24" i="26"/>
  <c r="H25" i="26"/>
  <c r="H9" i="26"/>
  <c r="H8" i="26"/>
  <c r="R27" i="26" l="1"/>
  <c r="H62" i="26"/>
  <c r="H27" i="26"/>
  <c r="F16" i="14" l="1"/>
  <c r="E16" i="14"/>
  <c r="E14" i="17" l="1"/>
  <c r="E13" i="17"/>
  <c r="D14" i="2" l="1"/>
  <c r="D15" i="2"/>
  <c r="G29" i="14" l="1"/>
  <c r="D29" i="14"/>
  <c r="D27" i="14" s="1"/>
  <c r="E12" i="17"/>
  <c r="I23" i="4"/>
  <c r="D20" i="6" s="1"/>
  <c r="I21" i="4"/>
  <c r="D27" i="3"/>
  <c r="K23" i="4"/>
  <c r="F20" i="6" s="1"/>
  <c r="K22" i="4"/>
  <c r="K21" i="4"/>
  <c r="K15" i="4"/>
  <c r="J23" i="4"/>
  <c r="E20" i="6" s="1"/>
  <c r="J20" i="4"/>
  <c r="D25" i="3"/>
  <c r="L22" i="4"/>
  <c r="L21" i="4"/>
  <c r="L23" i="4"/>
  <c r="G20" i="6" s="1"/>
  <c r="H40" i="5"/>
  <c r="G71" i="26"/>
  <c r="G72" i="26"/>
  <c r="G73" i="26"/>
  <c r="G74" i="26"/>
  <c r="G75" i="26"/>
  <c r="G76" i="26"/>
  <c r="G77" i="26"/>
  <c r="G78" i="26"/>
  <c r="G79" i="26"/>
  <c r="G80" i="26"/>
  <c r="G81" i="26"/>
  <c r="G82" i="26"/>
  <c r="G83" i="26"/>
  <c r="G84" i="26"/>
  <c r="G85" i="26"/>
  <c r="G86" i="26"/>
  <c r="G87" i="26"/>
  <c r="G70" i="26"/>
  <c r="G45" i="26"/>
  <c r="G46" i="26"/>
  <c r="G47" i="26"/>
  <c r="G48" i="26"/>
  <c r="G49" i="26"/>
  <c r="G50" i="26"/>
  <c r="G51" i="26"/>
  <c r="G52" i="26"/>
  <c r="G53" i="26"/>
  <c r="G54" i="26"/>
  <c r="G55" i="26"/>
  <c r="G56" i="26"/>
  <c r="G57" i="26"/>
  <c r="G58" i="26"/>
  <c r="G59" i="26"/>
  <c r="G60" i="26"/>
  <c r="G61" i="26"/>
  <c r="G44" i="26"/>
  <c r="Q9" i="26"/>
  <c r="Q10" i="26"/>
  <c r="Q11" i="26"/>
  <c r="Q12" i="26"/>
  <c r="Q13" i="26"/>
  <c r="Q14" i="26"/>
  <c r="Q15" i="26"/>
  <c r="Q16" i="26"/>
  <c r="Q17" i="26"/>
  <c r="Q18" i="26"/>
  <c r="Q19" i="26"/>
  <c r="Q20" i="26"/>
  <c r="Q21" i="26"/>
  <c r="Q22" i="26"/>
  <c r="Q23" i="26"/>
  <c r="Q24" i="26"/>
  <c r="Q25" i="26"/>
  <c r="Q8" i="26"/>
  <c r="G9" i="26"/>
  <c r="G10" i="26"/>
  <c r="G11" i="26"/>
  <c r="G12" i="26"/>
  <c r="G13" i="26"/>
  <c r="G14" i="26"/>
  <c r="G15" i="26"/>
  <c r="G16" i="26"/>
  <c r="G17" i="26"/>
  <c r="G18" i="26"/>
  <c r="G19" i="26"/>
  <c r="G20" i="26"/>
  <c r="G21" i="26"/>
  <c r="G22" i="26"/>
  <c r="G23" i="26"/>
  <c r="G25" i="26"/>
  <c r="G8" i="26"/>
  <c r="I19" i="28"/>
  <c r="I20" i="28"/>
  <c r="I21" i="28"/>
  <c r="I24" i="28"/>
  <c r="I25" i="28"/>
  <c r="I27" i="28"/>
  <c r="I18" i="28"/>
  <c r="I42" i="3"/>
  <c r="D28" i="2"/>
  <c r="H17" i="3"/>
  <c r="H20" i="3" s="1"/>
  <c r="H35" i="3" s="1"/>
  <c r="D13" i="2"/>
  <c r="I16" i="3"/>
  <c r="I13" i="3"/>
  <c r="E19" i="7"/>
  <c r="J14" i="4"/>
  <c r="K14" i="4"/>
  <c r="G15" i="2"/>
  <c r="F17" i="2"/>
  <c r="G14" i="2"/>
  <c r="I14" i="3"/>
  <c r="I17" i="3"/>
  <c r="J15" i="4"/>
  <c r="J17" i="4" s="1"/>
  <c r="K20" i="4"/>
  <c r="J21" i="4"/>
  <c r="J22" i="4"/>
  <c r="P27" i="3"/>
  <c r="L15" i="4"/>
  <c r="D26" i="2"/>
  <c r="G26" i="2"/>
  <c r="I29" i="3"/>
  <c r="I38" i="3"/>
  <c r="I37" i="3"/>
  <c r="I43" i="3"/>
  <c r="I44" i="3"/>
  <c r="I48" i="3"/>
  <c r="I20" i="4"/>
  <c r="D23" i="2"/>
  <c r="G23" i="2" s="1"/>
  <c r="D22" i="2"/>
  <c r="G22" i="2" s="1"/>
  <c r="H17" i="14"/>
  <c r="E18" i="14"/>
  <c r="F18" i="14"/>
  <c r="F29" i="14"/>
  <c r="F27" i="14" s="1"/>
  <c r="E29" i="14"/>
  <c r="E27" i="14" s="1"/>
  <c r="G18" i="28"/>
  <c r="H18" i="28"/>
  <c r="G19" i="28"/>
  <c r="H19" i="28"/>
  <c r="G20" i="28"/>
  <c r="H20" i="28"/>
  <c r="G21" i="28"/>
  <c r="H21" i="28"/>
  <c r="G24" i="28"/>
  <c r="H24" i="28"/>
  <c r="G25" i="28"/>
  <c r="H25" i="28"/>
  <c r="G27" i="28"/>
  <c r="H27" i="28"/>
  <c r="J30" i="28"/>
  <c r="K30" i="28"/>
  <c r="F8" i="26"/>
  <c r="F9" i="26"/>
  <c r="F10" i="26"/>
  <c r="F11" i="26"/>
  <c r="F12" i="26"/>
  <c r="F13" i="26"/>
  <c r="F14" i="26"/>
  <c r="F15" i="26"/>
  <c r="F16" i="26"/>
  <c r="F17" i="26"/>
  <c r="F18" i="26"/>
  <c r="F19" i="26"/>
  <c r="F20" i="26"/>
  <c r="F21" i="26"/>
  <c r="F22" i="26"/>
  <c r="F23" i="26"/>
  <c r="F24" i="26"/>
  <c r="F25" i="26"/>
  <c r="D27" i="26"/>
  <c r="E27" i="26"/>
  <c r="I27" i="26"/>
  <c r="N27" i="26"/>
  <c r="O27" i="26"/>
  <c r="N43" i="26"/>
  <c r="R43" i="26"/>
  <c r="S43" i="26"/>
  <c r="F44" i="26"/>
  <c r="F45" i="26"/>
  <c r="F46" i="26"/>
  <c r="F47" i="26"/>
  <c r="F48" i="26"/>
  <c r="F49" i="26"/>
  <c r="F50" i="26"/>
  <c r="F51" i="26"/>
  <c r="F52" i="26"/>
  <c r="F53" i="26"/>
  <c r="F54" i="26"/>
  <c r="F55" i="26"/>
  <c r="F56" i="26"/>
  <c r="F57" i="26"/>
  <c r="F58" i="26"/>
  <c r="F59" i="26"/>
  <c r="F60" i="26"/>
  <c r="F61" i="26"/>
  <c r="D62" i="26"/>
  <c r="E62" i="26"/>
  <c r="I62" i="26"/>
  <c r="F70" i="26"/>
  <c r="F71" i="26"/>
  <c r="F72" i="26"/>
  <c r="F73" i="26"/>
  <c r="F74" i="26"/>
  <c r="F75" i="26"/>
  <c r="F76" i="26"/>
  <c r="F77" i="26"/>
  <c r="F78" i="26"/>
  <c r="F79" i="26"/>
  <c r="F80" i="26"/>
  <c r="F81" i="26"/>
  <c r="F82" i="26"/>
  <c r="F83" i="26"/>
  <c r="F84" i="26"/>
  <c r="F85" i="26"/>
  <c r="F86" i="26"/>
  <c r="F87" i="26"/>
  <c r="P71" i="26"/>
  <c r="P72" i="26"/>
  <c r="P73" i="26"/>
  <c r="P74" i="26"/>
  <c r="P75" i="26"/>
  <c r="P76" i="26"/>
  <c r="P77" i="26"/>
  <c r="P78" i="26"/>
  <c r="P79" i="26"/>
  <c r="P80" i="26"/>
  <c r="P81" i="26"/>
  <c r="P82" i="26"/>
  <c r="P83" i="26"/>
  <c r="P84" i="26"/>
  <c r="P85" i="26"/>
  <c r="P86" i="26"/>
  <c r="P87" i="26"/>
  <c r="P88" i="26"/>
  <c r="D89" i="26"/>
  <c r="E89" i="26"/>
  <c r="H89" i="26"/>
  <c r="I89" i="26"/>
  <c r="N90" i="26"/>
  <c r="O90" i="26"/>
  <c r="Q90" i="26"/>
  <c r="R90" i="26"/>
  <c r="S90" i="26"/>
  <c r="P97" i="26"/>
  <c r="P98" i="26"/>
  <c r="P99" i="26"/>
  <c r="P100" i="26"/>
  <c r="P101" i="26"/>
  <c r="P102" i="26"/>
  <c r="P103" i="26"/>
  <c r="P105" i="26"/>
  <c r="N106" i="26"/>
  <c r="O106" i="26"/>
  <c r="Q106" i="26"/>
  <c r="R106" i="26"/>
  <c r="D116" i="26"/>
  <c r="E116" i="26"/>
  <c r="F116" i="26"/>
  <c r="G116" i="26"/>
  <c r="H116" i="26"/>
  <c r="I116" i="26"/>
  <c r="E20" i="17"/>
  <c r="E24" i="17" s="1"/>
  <c r="E27" i="5" l="1"/>
  <c r="F27" i="5"/>
  <c r="G27" i="26"/>
  <c r="G62" i="26"/>
  <c r="I30" i="28"/>
  <c r="Q27" i="26"/>
  <c r="K116" i="26"/>
  <c r="Q43" i="26"/>
  <c r="G89" i="26"/>
  <c r="L25" i="28"/>
  <c r="L21" i="28"/>
  <c r="P43" i="26"/>
  <c r="K17" i="4"/>
  <c r="H26" i="14"/>
  <c r="F27" i="26"/>
  <c r="L27" i="28"/>
  <c r="L24" i="28"/>
  <c r="L20" i="28"/>
  <c r="H14" i="14"/>
  <c r="F62" i="26"/>
  <c r="J62" i="26" s="1"/>
  <c r="P27" i="26"/>
  <c r="H30" i="28"/>
  <c r="G28" i="2"/>
  <c r="M21" i="4"/>
  <c r="D20" i="3"/>
  <c r="I31" i="3"/>
  <c r="J26" i="4"/>
  <c r="J28" i="4" s="1"/>
  <c r="P106" i="26"/>
  <c r="U106" i="26" s="1"/>
  <c r="F89" i="26"/>
  <c r="L19" i="28"/>
  <c r="F20" i="3"/>
  <c r="G20" i="3"/>
  <c r="G35" i="3" s="1"/>
  <c r="D26" i="3"/>
  <c r="P90" i="26"/>
  <c r="T90" i="26" s="1"/>
  <c r="G30" i="28"/>
  <c r="L20" i="4"/>
  <c r="O43" i="26"/>
  <c r="D16" i="14"/>
  <c r="D18" i="14" s="1"/>
  <c r="H27" i="14"/>
  <c r="M15" i="4"/>
  <c r="D17" i="2"/>
  <c r="G13" i="2"/>
  <c r="G17" i="2" s="1"/>
  <c r="K26" i="4"/>
  <c r="M23" i="4"/>
  <c r="J116" i="26"/>
  <c r="L18" i="28"/>
  <c r="H12" i="14"/>
  <c r="I22" i="4"/>
  <c r="D27" i="5" s="1"/>
  <c r="I12" i="3"/>
  <c r="I20" i="3" s="1"/>
  <c r="F27" i="2"/>
  <c r="G18" i="14"/>
  <c r="D24" i="2"/>
  <c r="G24" i="2" s="1"/>
  <c r="D25" i="2"/>
  <c r="G25" i="2" s="1"/>
  <c r="M20" i="4" l="1"/>
  <c r="G27" i="5"/>
  <c r="H27" i="5" s="1"/>
  <c r="T27" i="26"/>
  <c r="K89" i="26"/>
  <c r="T43" i="26"/>
  <c r="U27" i="26"/>
  <c r="K27" i="26"/>
  <c r="J27" i="26"/>
  <c r="K28" i="4"/>
  <c r="K62" i="26"/>
  <c r="I30" i="3"/>
  <c r="H29" i="14"/>
  <c r="L30" i="28"/>
  <c r="U43" i="26"/>
  <c r="T106" i="26"/>
  <c r="H20" i="14"/>
  <c r="L26" i="4"/>
  <c r="H16" i="14"/>
  <c r="H18" i="14" s="1"/>
  <c r="U90" i="26"/>
  <c r="J89" i="26"/>
  <c r="M22" i="4"/>
  <c r="H20" i="6"/>
  <c r="I26" i="4"/>
  <c r="F31" i="2"/>
  <c r="F35" i="2" s="1"/>
  <c r="G27" i="2"/>
  <c r="F23" i="3"/>
  <c r="I23" i="3" s="1"/>
  <c r="L14" i="4" s="1"/>
  <c r="L17" i="4" s="1"/>
  <c r="M26" i="4" l="1"/>
  <c r="H22" i="14"/>
  <c r="L28" i="4"/>
  <c r="D35" i="3"/>
  <c r="D40" i="3" s="1"/>
  <c r="D46" i="3" s="1"/>
  <c r="D50" i="3" s="1"/>
  <c r="I35" i="3"/>
  <c r="I14" i="4"/>
  <c r="D21" i="2"/>
  <c r="F35" i="3"/>
  <c r="G21" i="2" l="1"/>
  <c r="G31" i="2" s="1"/>
  <c r="G35" i="2" s="1"/>
  <c r="D31" i="2"/>
  <c r="D35" i="2" s="1"/>
  <c r="I17" i="4"/>
  <c r="I28" i="4" s="1"/>
  <c r="M14" i="4"/>
  <c r="M17" i="4" s="1"/>
  <c r="M31" i="4" s="1"/>
</calcChain>
</file>

<file path=xl/sharedStrings.xml><?xml version="1.0" encoding="utf-8"?>
<sst xmlns="http://schemas.openxmlformats.org/spreadsheetml/2006/main" count="1021" uniqueCount="527">
  <si>
    <t>HISTORIC OPEX by expenditure category</t>
  </si>
  <si>
    <t>Disaggregation Statement  -  Prescribed Transmission Services</t>
  </si>
  <si>
    <t>Prescribed</t>
  </si>
  <si>
    <t>Not recognised as liabilities</t>
  </si>
  <si>
    <t>Date of AER approval, if given</t>
  </si>
  <si>
    <t>Segment a supporting workpaper that includes the following:</t>
  </si>
  <si>
    <t xml:space="preserve">     </t>
  </si>
  <si>
    <t>5.  Explain the reasons for choosing this non-causal basis and why it was 
preferred over others:</t>
  </si>
  <si>
    <t>Taxation</t>
  </si>
  <si>
    <t>Earnings before Interest and Tax (EBIT)</t>
  </si>
  <si>
    <t>Total Revenue</t>
  </si>
  <si>
    <t xml:space="preserve">Profit(loss) before Income Tax Expense </t>
  </si>
  <si>
    <t>Retained Profit(Loss)</t>
  </si>
  <si>
    <t>Negotiated Transmission Services</t>
  </si>
  <si>
    <t>Non-Regulated Transmission Services</t>
  </si>
  <si>
    <t>Number of discounts recovered in previous year</t>
  </si>
  <si>
    <t>Expiry date</t>
  </si>
  <si>
    <t>Party receiving the discount</t>
  </si>
  <si>
    <t>Load subject to discount (max, min, average)</t>
  </si>
  <si>
    <t>Current provisions</t>
  </si>
  <si>
    <t>Non-current provision</t>
  </si>
  <si>
    <t>Total per balance sheet</t>
  </si>
  <si>
    <t>Not Allocated</t>
  </si>
  <si>
    <t>Related Party Transactions</t>
  </si>
  <si>
    <t>Inf Rel Part Trans</t>
  </si>
  <si>
    <t>Asset schedules and supporting papers:</t>
  </si>
  <si>
    <t>Historic Opex by Category 2nd FY</t>
  </si>
  <si>
    <t>HOE Sum</t>
  </si>
  <si>
    <t>HOE 2ndt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</si>
  <si>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</si>
  <si>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</si>
  <si>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</si>
  <si>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</si>
  <si>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</si>
  <si>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</si>
  <si>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</si>
  <si>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</si>
  <si>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</si>
  <si>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</si>
  <si>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</si>
  <si>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</si>
  <si>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Asset class</t>
  </si>
  <si>
    <t>Historic Capex by Category</t>
  </si>
  <si>
    <t xml:space="preserve">Historic Capex by Asset Class </t>
  </si>
  <si>
    <t>Discount</t>
  </si>
  <si>
    <t>Historic Opex by Category - Summary</t>
  </si>
  <si>
    <t>Historic Capex - Non-Network</t>
  </si>
  <si>
    <t>Historic Capex - Network</t>
  </si>
  <si>
    <t>Revenue Reconciliation</t>
  </si>
  <si>
    <t>CPI (March Tx)</t>
  </si>
  <si>
    <t>CPI (March Tx+1)</t>
  </si>
  <si>
    <t>Change in CPI</t>
  </si>
  <si>
    <t>X-factor</t>
  </si>
  <si>
    <t>AR (Tx)</t>
  </si>
  <si>
    <t>$</t>
  </si>
  <si>
    <t>AR (Tx+1)</t>
  </si>
  <si>
    <t>S-factor (Tx)</t>
  </si>
  <si>
    <t>Revenue Cap Tx+1</t>
  </si>
  <si>
    <t>Per cent</t>
  </si>
  <si>
    <t>Unit type</t>
  </si>
  <si>
    <t>Unit</t>
  </si>
  <si>
    <t>As above</t>
  </si>
  <si>
    <t>CPI – All Groups Weighted Average of 8 
Capital Cities (ABS)</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</si>
  <si>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</si>
  <si>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</si>
  <si>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</si>
  <si>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</si>
  <si>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</si>
  <si>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</si>
  <si>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</si>
  <si>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</si>
  <si>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</si>
  <si>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</si>
  <si>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</si>
  <si>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</si>
  <si>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</si>
  <si>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</si>
  <si>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</si>
  <si>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</si>
  <si>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</si>
  <si>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</si>
  <si>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</si>
  <si>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</si>
  <si>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</si>
  <si>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</si>
  <si>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</si>
  <si>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INFORMATION DISCLOSURE REQUIREMENTS</t>
  </si>
  <si>
    <t>Historic Operating Expenditure (Opex)</t>
  </si>
  <si>
    <t>Historic Capital Expenditure (Capex)</t>
  </si>
  <si>
    <t>Regulatory financial statements</t>
  </si>
  <si>
    <t>Description</t>
  </si>
  <si>
    <t>Journal number</t>
  </si>
  <si>
    <t>Regulatory adjustments</t>
  </si>
  <si>
    <t>Support reference</t>
  </si>
  <si>
    <t>$'000</t>
  </si>
  <si>
    <t>Network charges</t>
  </si>
  <si>
    <t>Gross proceeds from sale of assets</t>
  </si>
  <si>
    <t>-</t>
  </si>
  <si>
    <t>Depreciation</t>
  </si>
  <si>
    <t>Note:</t>
  </si>
  <si>
    <t xml:space="preserve">c) a description of the allocation basis </t>
  </si>
  <si>
    <t>d) the numeric quantity of each allocator.</t>
  </si>
  <si>
    <t>Audited financial statements</t>
  </si>
  <si>
    <t>Workpaper reference</t>
  </si>
  <si>
    <t xml:space="preserve">Depreciation </t>
  </si>
  <si>
    <t>Interest and dividend income</t>
  </si>
  <si>
    <t>Finance charges</t>
  </si>
  <si>
    <t>Australian income tax expense</t>
  </si>
  <si>
    <t>Deferred income tax</t>
  </si>
  <si>
    <t>Profit(loss) after income tax expense</t>
  </si>
  <si>
    <t>Dividends paid</t>
  </si>
  <si>
    <t>Account code or reference to account code</t>
  </si>
  <si>
    <t>Account Heading</t>
  </si>
  <si>
    <t>Ticks to indicate which rows are intersegmental costs</t>
  </si>
  <si>
    <t>Directly Attributed Costs</t>
  </si>
  <si>
    <t>Allocated Costs</t>
  </si>
  <si>
    <t>Basis of allocation</t>
  </si>
  <si>
    <t>Work paper Ref.**</t>
  </si>
  <si>
    <t>Subtotal of Allocated costs</t>
  </si>
  <si>
    <t xml:space="preserve"> Total</t>
  </si>
  <si>
    <t>*</t>
  </si>
  <si>
    <t>Delete as appropriate</t>
  </si>
  <si>
    <t>**</t>
  </si>
  <si>
    <t xml:space="preserve">2.  Complete the table set out below to indicate: </t>
  </si>
  <si>
    <t>allocated on this basis, provide the following information</t>
  </si>
  <si>
    <t>3.   Provide a detailed description and explanation of the basis of allocation:</t>
  </si>
  <si>
    <t>4.   Explain why no causal basis could be established:</t>
  </si>
  <si>
    <t>Journal</t>
  </si>
  <si>
    <t>Account Debited</t>
  </si>
  <si>
    <t>Amount</t>
  </si>
  <si>
    <t>Supporting</t>
  </si>
  <si>
    <t>number</t>
  </si>
  <si>
    <t>Account Credited</t>
  </si>
  <si>
    <t>Debit</t>
  </si>
  <si>
    <t>Credit</t>
  </si>
  <si>
    <t>Statement</t>
  </si>
  <si>
    <t>No.</t>
  </si>
  <si>
    <t xml:space="preserve">This schedule must contain for each Regulatory Adjustment made on </t>
  </si>
  <si>
    <t>a) a journal entry showing accounts debited and credited</t>
  </si>
  <si>
    <t>b) an explanation of why the adjustment has been made.</t>
  </si>
  <si>
    <t>$Customer TUOS</t>
  </si>
  <si>
    <t>$Common service</t>
  </si>
  <si>
    <t>Reduction in prices payable</t>
  </si>
  <si>
    <t>general charges</t>
  </si>
  <si>
    <t>charges</t>
  </si>
  <si>
    <t>*Recovery of  above reduction in prices</t>
  </si>
  <si>
    <t xml:space="preserve">     from other transmission customers</t>
  </si>
  <si>
    <t>Each instance of a price reduction/recovery should be detailed.</t>
  </si>
  <si>
    <t xml:space="preserve">*The amount of any reduction in a transmission customer's Customer TUOS general charges </t>
  </si>
  <si>
    <t>Account code or reference</t>
  </si>
  <si>
    <t>Tariff Category</t>
  </si>
  <si>
    <t>Amount of electricity transmitted</t>
  </si>
  <si>
    <t>Revenue</t>
  </si>
  <si>
    <t>GWh</t>
  </si>
  <si>
    <t>All asset values are net regulatory values</t>
  </si>
  <si>
    <t>1-5</t>
  </si>
  <si>
    <t>6-10</t>
  </si>
  <si>
    <t>11-15</t>
  </si>
  <si>
    <t>16-20</t>
  </si>
  <si>
    <t>&gt;20</t>
  </si>
  <si>
    <t>Total net regulatory value</t>
  </si>
  <si>
    <t>Amount set aside to provisions</t>
  </si>
  <si>
    <t>Expenditure incurred debited to provisions</t>
  </si>
  <si>
    <t>Amounts written back from provisions</t>
  </si>
  <si>
    <t>Net movement in provisions</t>
  </si>
  <si>
    <t>Balance at start of period</t>
  </si>
  <si>
    <t>Balance at end of period</t>
  </si>
  <si>
    <t>Comprising:</t>
  </si>
  <si>
    <t>Current liabilities</t>
  </si>
  <si>
    <t>Non-current liabilities</t>
  </si>
  <si>
    <t>Other income tax</t>
  </si>
  <si>
    <t>na</t>
  </si>
  <si>
    <t>Description of transaction</t>
  </si>
  <si>
    <t>Monetary value of transaction</t>
  </si>
  <si>
    <t>Details of related party</t>
  </si>
  <si>
    <t>Procurement process</t>
  </si>
  <si>
    <t>Expense</t>
  </si>
  <si>
    <t>Capital</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</si>
  <si>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</si>
  <si>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</si>
  <si>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</si>
  <si>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</si>
  <si>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</si>
  <si>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</si>
  <si>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</si>
  <si>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</si>
  <si>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</si>
  <si>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</si>
  <si>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</si>
  <si>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</si>
  <si>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</si>
  <si>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</si>
  <si>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PTS Adj</t>
  </si>
  <si>
    <t>DISAGG Aloc1</t>
  </si>
  <si>
    <t>DISAGG Aloc2</t>
  </si>
  <si>
    <t>PTS  Disc</t>
  </si>
  <si>
    <t>Workpapers supporting the Disaggregation Statements:</t>
  </si>
  <si>
    <t>and/or common service charges recovered from other transmission customers under clause 6A.26.1</t>
  </si>
  <si>
    <t xml:space="preserve">of the Rules. </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</si>
  <si>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</si>
  <si>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</si>
  <si>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</si>
  <si>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</si>
  <si>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</si>
  <si>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</si>
  <si>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</si>
  <si>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</si>
  <si>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</si>
  <si>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</si>
  <si>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</si>
  <si>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</si>
  <si>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</si>
  <si>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 million nominal</t>
  </si>
  <si>
    <t>Financial year</t>
  </si>
  <si>
    <t>Any part years</t>
  </si>
  <si>
    <t>Year 1</t>
  </si>
  <si>
    <t>Year 2</t>
  </si>
  <si>
    <t>Year 3</t>
  </si>
  <si>
    <t>Year 4</t>
  </si>
  <si>
    <t>Year 5</t>
  </si>
  <si>
    <t>Revenue Cap Allowance</t>
  </si>
  <si>
    <t>Key cost drivers and explanation for material differences over time</t>
  </si>
  <si>
    <t>System Recurrent</t>
  </si>
  <si>
    <t>Maintenance</t>
  </si>
  <si>
    <t>Secondary Systems</t>
  </si>
  <si>
    <t>Labour</t>
  </si>
  <si>
    <t>Materials</t>
  </si>
  <si>
    <t>Sub-Totals</t>
  </si>
  <si>
    <t>Substations</t>
  </si>
  <si>
    <t>Lines</t>
  </si>
  <si>
    <t>Communications</t>
  </si>
  <si>
    <t xml:space="preserve">Labour </t>
  </si>
  <si>
    <t>Easements</t>
  </si>
  <si>
    <t>Summary</t>
  </si>
  <si>
    <t>Sub-Total Labour</t>
  </si>
  <si>
    <t>Sub-Total Materials</t>
  </si>
  <si>
    <t>Total Maintenance</t>
  </si>
  <si>
    <t>Asset Management Support</t>
  </si>
  <si>
    <t>Operations</t>
  </si>
  <si>
    <t>OHS</t>
  </si>
  <si>
    <t>Taxes and Charges</t>
  </si>
  <si>
    <t>Insurance</t>
  </si>
  <si>
    <t>Total System Recurrent</t>
  </si>
  <si>
    <t>System Non-Recurrent</t>
  </si>
  <si>
    <t>Asset Works Program</t>
  </si>
  <si>
    <t>Total System Non-Recurrent</t>
  </si>
  <si>
    <t>Non-System</t>
  </si>
  <si>
    <t>Finance</t>
  </si>
  <si>
    <t>HR</t>
  </si>
  <si>
    <t xml:space="preserve">IT </t>
  </si>
  <si>
    <t>Total Non-System</t>
  </si>
  <si>
    <t>Total Labour</t>
  </si>
  <si>
    <t>Total Maintenance Materials</t>
  </si>
  <si>
    <t>Total Other Materials</t>
  </si>
  <si>
    <t>TOTAL OPEX</t>
  </si>
  <si>
    <t>Grand Total</t>
  </si>
  <si>
    <t>Any Part Year</t>
  </si>
  <si>
    <t xml:space="preserve">Field Maintenance  </t>
  </si>
  <si>
    <t xml:space="preserve">$ million, nominal </t>
  </si>
  <si>
    <t>Routine</t>
  </si>
  <si>
    <t>Condition-Based</t>
  </si>
  <si>
    <t>Corrective</t>
  </si>
  <si>
    <t>TOTAL</t>
  </si>
  <si>
    <t xml:space="preserve">Revenue Cap Allowance </t>
  </si>
  <si>
    <t>$M nominal</t>
  </si>
  <si>
    <t>Project Category</t>
  </si>
  <si>
    <t>NETWORK</t>
  </si>
  <si>
    <t xml:space="preserve">NON-LOAD DRIVEN </t>
  </si>
  <si>
    <t>Replacements</t>
  </si>
  <si>
    <t>Security/Compliance</t>
  </si>
  <si>
    <t>NON NETWORK</t>
  </si>
  <si>
    <t>BUSINESS IT</t>
  </si>
  <si>
    <t>Information Technology</t>
  </si>
  <si>
    <t xml:space="preserve">SUPPORT THE BUSINESS </t>
  </si>
  <si>
    <t>Buildings</t>
  </si>
  <si>
    <t>Motor Vehicles</t>
  </si>
  <si>
    <t>TOTAL FDC</t>
  </si>
  <si>
    <t>TOTAL HISTORIC CAPEX</t>
  </si>
  <si>
    <t>Subtotal</t>
  </si>
  <si>
    <t>Yearly expenditure by project (inclusive of FDC)</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</si>
  <si>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</si>
  <si>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</si>
  <si>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</si>
  <si>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</si>
  <si>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</si>
  <si>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</si>
  <si>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</si>
  <si>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</si>
  <si>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*Note that values in these columns are estimates only</t>
  </si>
  <si>
    <t>Key cost drivers and explanation for material differences
 over time</t>
  </si>
  <si>
    <t>HISTORIC CAPEX - NETWORK- by project</t>
  </si>
  <si>
    <t>HISTORIC CAPEX by project category</t>
  </si>
  <si>
    <t>HISTORIC CAPEX by asset class</t>
  </si>
  <si>
    <t>HISTORIC CAPEX - NON-NETWORK- by project</t>
  </si>
  <si>
    <t>For each discount recovered:</t>
  </si>
  <si>
    <t>Beneficiary of discount</t>
  </si>
  <si>
    <t>Amount of discount offered in previous year</t>
  </si>
  <si>
    <t>Compliance with conditions - for each condition imposed provide information demonstrating that the condition has been met.</t>
  </si>
  <si>
    <t>For each discount approved by the AER:</t>
  </si>
  <si>
    <t>Amount recovered from the other custumers in previous year</t>
  </si>
  <si>
    <t>Asset Class</t>
  </si>
  <si>
    <t>Sub total</t>
  </si>
  <si>
    <t>Actual Asset Disposal – As Incurred ($m Nominal)</t>
  </si>
  <si>
    <t>Actual Asset Disposal – As De-Commissioned ($m Nominal)</t>
  </si>
  <si>
    <t>Insert asset class from RFM</t>
  </si>
  <si>
    <t>the Income Statement, the following:</t>
  </si>
  <si>
    <t>Total Yrs 1-5</t>
  </si>
  <si>
    <t>Other Information</t>
  </si>
  <si>
    <t>PROVISIONS RECONCILIATION - 
PRESCRIBED TRANSMISSION SERVICES</t>
  </si>
  <si>
    <t>Others</t>
  </si>
  <si>
    <t>Net Movement in provisions per RFS FPerf</t>
  </si>
  <si>
    <t>supporting workpaper that includes the following:</t>
  </si>
  <si>
    <t>Provisions Reconciliation</t>
  </si>
  <si>
    <t>PTS ProvRec</t>
  </si>
  <si>
    <t xml:space="preserve">^refers to Categories (e.g Augmentation, Replacement, etc) as defined in  “Historic Capex Instructions” worksheet  </t>
  </si>
  <si>
    <t>Other revenue:</t>
  </si>
  <si>
    <t>Opex costs</t>
  </si>
  <si>
    <t>Field operations and maintenance</t>
  </si>
  <si>
    <t xml:space="preserve">- </t>
  </si>
  <si>
    <t>Corporate</t>
  </si>
  <si>
    <t>Not Required - Duplicated in Economic Benchmarking RIN</t>
  </si>
  <si>
    <t>Not Required - Duplicated in Category Analysis RIN</t>
  </si>
  <si>
    <t>Not required - Duplicated in Economic Benchmarking RIN</t>
  </si>
  <si>
    <t>Not Required - Duplicated in Category Analysis RIN &amp; Economic Benchmarking RIN</t>
  </si>
  <si>
    <t>Not Required - Duplicated in Category Analysis RIN and Economic Benchmarking RIN</t>
  </si>
  <si>
    <t>Distribution operating costs</t>
  </si>
  <si>
    <t>Causal</t>
  </si>
  <si>
    <t>Corresponding cost allocation ($'000)</t>
  </si>
  <si>
    <t>Not Applicable to TasNetworks</t>
  </si>
  <si>
    <t>Total Opex Costs per DISAGG Inc</t>
  </si>
  <si>
    <t>Self Insurance</t>
  </si>
  <si>
    <t>Provision for self insurance</t>
  </si>
  <si>
    <t>Current Year Journals</t>
  </si>
  <si>
    <t>DR/(CR)</t>
  </si>
  <si>
    <t>Property, Plant &amp; Equipment</t>
  </si>
  <si>
    <t>Retained Profits</t>
  </si>
  <si>
    <t>Sub-total</t>
  </si>
  <si>
    <t>PY Under/over recovery</t>
  </si>
  <si>
    <t>CY adj (incl. forecast settlement residue)</t>
  </si>
  <si>
    <t>NCIPAP expenses</t>
  </si>
  <si>
    <t>ND1348</t>
  </si>
  <si>
    <t>Maria Street Accomodation</t>
  </si>
  <si>
    <t>Business Support</t>
  </si>
  <si>
    <t>Fleet</t>
  </si>
  <si>
    <t>Various</t>
  </si>
  <si>
    <t>Business Support Projects &lt; $250,000</t>
  </si>
  <si>
    <t>M/225591</t>
  </si>
  <si>
    <t>176153 Data Centre - Remediation</t>
  </si>
  <si>
    <t>Transmission Lines And Cables - 60Yrs</t>
  </si>
  <si>
    <t>Transmission Lines And Cables - 45Yrs</t>
  </si>
  <si>
    <t>Transmission Lines And Cables - 10Yrs</t>
  </si>
  <si>
    <t>Transmission Substations - 60Yrs</t>
  </si>
  <si>
    <t>Transmission Substations - 45Yrs</t>
  </si>
  <si>
    <t>Transmission Substations - 15Yrs</t>
  </si>
  <si>
    <t>Protection And Control - 15Yrs</t>
  </si>
  <si>
    <t>Protection And Control - 4Yrs</t>
  </si>
  <si>
    <t>Transmission Operations - 10Yrs</t>
  </si>
  <si>
    <t>Transmission Operations - 4Yrs</t>
  </si>
  <si>
    <t>Other - 40Yrs</t>
  </si>
  <si>
    <t>Other - 9Yrs</t>
  </si>
  <si>
    <t>Other - 4Yrs</t>
  </si>
  <si>
    <t>Communications - 45Yrs</t>
  </si>
  <si>
    <t>Communications - 10Yrs</t>
  </si>
  <si>
    <t>Communications - 5Yrs</t>
  </si>
  <si>
    <t>Land and Buildings</t>
  </si>
  <si>
    <t>Equity Raising</t>
  </si>
  <si>
    <t>NCIPAP</t>
  </si>
  <si>
    <t>Other direct costs</t>
  </si>
  <si>
    <t>Other operating costs</t>
  </si>
  <si>
    <t>Weighted Average Costs</t>
  </si>
  <si>
    <t>Directors Responsibility Statement</t>
  </si>
  <si>
    <t>In the opinion of the directors of Tasmanian Networks Pty Ltd:</t>
  </si>
  <si>
    <t>●</t>
  </si>
  <si>
    <t>No related party transactions arose during the regulatory accounting period that require disclosure under paragraph 4.14 of the guideline.</t>
  </si>
  <si>
    <t>No third party benefit transactions arose during the regulatory accounting period that require disclosure under paragraph 4.15 of the guideline.</t>
  </si>
  <si>
    <t>No financing transactions arose during the regulatory accounting period that requires disclosure under paragraph 4.16 of the guideline.</t>
  </si>
  <si>
    <t>The terms and definitions used in this statement accord with the definitions set out in the AER's Transmission Network Service Provider Information Guideline referred to above.</t>
  </si>
  <si>
    <t>Signed in accordance with a resolution of directors:</t>
  </si>
  <si>
    <t>_________________________</t>
  </si>
  <si>
    <t>Registered office</t>
  </si>
  <si>
    <t>1-7 Maria Street</t>
  </si>
  <si>
    <t>and postal address</t>
  </si>
  <si>
    <t>Telephone</t>
  </si>
  <si>
    <t>Internet</t>
  </si>
  <si>
    <t>Tasmanian Networks Pty Ltd</t>
  </si>
  <si>
    <t>ABN 24 167 357 299</t>
  </si>
  <si>
    <t>1300 137 008</t>
  </si>
  <si>
    <t>www.tasnetworks.com.au</t>
  </si>
  <si>
    <t>Lenah Valley TAS 7008 Australia</t>
  </si>
  <si>
    <t>DRS</t>
  </si>
  <si>
    <t>Transmission Network Service Provider</t>
  </si>
  <si>
    <t>2014-15</t>
  </si>
  <si>
    <t>NETWORK OVERHEADS</t>
  </si>
  <si>
    <t>CORPORATE OVERHEADS</t>
  </si>
  <si>
    <t>Causal &amp; Non-Causal</t>
  </si>
  <si>
    <t>DISAGG Aloc1 &amp; 2</t>
  </si>
  <si>
    <t>Allocation as per the Cost Allocation Methodology:</t>
  </si>
  <si>
    <t>Transmission Services management costs (overheads) are allocated on the basis of direct labour hours via timesheet entry.</t>
  </si>
  <si>
    <t>Customer and Asset Management as well as Transmission Operations are allocated on the basis of Activity Based Costing (ABC) Survey using estimated staff effort.</t>
  </si>
  <si>
    <t>Network Overheads:</t>
  </si>
  <si>
    <t>Corporate Overheads:</t>
  </si>
  <si>
    <t>General Counsel - ABC Survey</t>
  </si>
  <si>
    <t>Facilities - ABC Survey</t>
  </si>
  <si>
    <t>IT - IT applications, PC's &amp; mobile devices</t>
  </si>
  <si>
    <t>People &amp; Performance - FTE Headcount</t>
  </si>
  <si>
    <t>These general business costs have no causal driver to directly allocate and the ABC Survey is not a practical as there is not a direct link between the effort and the service.</t>
  </si>
  <si>
    <t>The CAM received approval from the AER on 26th June 2015</t>
  </si>
  <si>
    <t>These corporate costs which don't have a causal driver such as the Board, the CEO, Finance the company secretary are allocated on a weighted average basis.</t>
  </si>
  <si>
    <t>The weighted average methodoly applies the non causal costs based on the weighted average of costs already allocated. This methodology was selected as it aligns these costs with the effort in the business.</t>
  </si>
  <si>
    <t>Accounting Policies</t>
  </si>
  <si>
    <t>ACC Pol</t>
  </si>
  <si>
    <t>SUMMARY OF SIGNIFICANT ACCOUNTING POLICIES</t>
  </si>
  <si>
    <t>(a)</t>
  </si>
  <si>
    <t>Depreciation is calculated using the effective life of the asset that was provided in the most recent regulatory determination.</t>
  </si>
  <si>
    <t>Proceeds received on the disposal of assets are deducted from the written down value of the asset. Any remaining balance of the asset is depreciated over the remaining effective life of the asset. Any excess is recognised as income in the year it is received.</t>
  </si>
  <si>
    <t>(b)</t>
  </si>
  <si>
    <t>Customer contributions received for the construction of a prescribed asset are deducted off the cost of the asset for regulatory purposes as opposed to being treated as revenue under the accounting standards.</t>
  </si>
  <si>
    <t>Property, plant and equipment</t>
  </si>
  <si>
    <t>Customer contributions</t>
  </si>
  <si>
    <t>_______________________</t>
  </si>
  <si>
    <r>
      <t xml:space="preserve">This work is copyright.  Apart from any use as permitted under the </t>
    </r>
    <r>
      <rPr>
        <i/>
        <sz val="10"/>
        <rFont val="Calibri"/>
        <family val="2"/>
        <scheme val="minor"/>
      </rPr>
      <t>Copyright Act 1968</t>
    </r>
    <r>
      <rPr>
        <sz val="10"/>
        <rFont val="Calibri"/>
        <family val="2"/>
        <scheme val="minor"/>
      </rPr>
      <t>, no part of the work may be reproduced by any process without permission from Tasmanian Networks Pty Ltd.</t>
    </r>
  </si>
  <si>
    <r>
      <t xml:space="preserve">Other revenue </t>
    </r>
    <r>
      <rPr>
        <i/>
        <sz val="10"/>
        <rFont val="Calibri"/>
        <family val="2"/>
        <scheme val="minor"/>
      </rPr>
      <t>(analysed as appropriate)</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</si>
  <si>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 </t>
    </r>
  </si>
  <si>
    <r>
      <t xml:space="preserve">a) the amounts that have been directly attributed to the </t>
    </r>
    <r>
      <rPr>
        <b/>
        <i/>
        <sz val="10"/>
        <rFont val="Calibri"/>
        <family val="2"/>
        <scheme val="minor"/>
      </rPr>
      <t>Prescribed Services Segment</t>
    </r>
  </si>
  <si>
    <r>
      <t xml:space="preserve">b) the amounts that have been allocated to each </t>
    </r>
    <r>
      <rPr>
        <b/>
        <i/>
        <sz val="10"/>
        <rFont val="Calibri"/>
        <family val="2"/>
        <scheme val="minor"/>
      </rPr>
      <t>Prescribed Services Segment</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</si>
  <si>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t>
    </r>
  </si>
  <si>
    <r>
      <t xml:space="preserve">b) the amounts that have been allocated to the </t>
    </r>
    <r>
      <rPr>
        <b/>
        <i/>
        <sz val="10"/>
        <rFont val="Calibri"/>
        <family val="2"/>
        <scheme val="minor"/>
      </rPr>
      <t>Prescribed Services Segment</t>
    </r>
  </si>
  <si>
    <r>
      <t xml:space="preserve">Subtotal of </t>
    </r>
    <r>
      <rPr>
        <b/>
        <i/>
        <sz val="10"/>
        <rFont val="Calibri"/>
        <family val="2"/>
        <scheme val="minor"/>
      </rPr>
      <t>Directly Attributed</t>
    </r>
    <r>
      <rPr>
        <sz val="10"/>
        <rFont val="Calibri"/>
        <family val="2"/>
        <scheme val="minor"/>
      </rPr>
      <t xml:space="preserve"> costs</t>
    </r>
  </si>
  <si>
    <r>
      <t xml:space="preserve">Explanation of opex costs required by the </t>
    </r>
    <r>
      <rPr>
        <b/>
        <i/>
        <sz val="10"/>
        <rFont val="Calibri"/>
        <family val="2"/>
        <scheme val="minor"/>
      </rPr>
      <t xml:space="preserve">Commission </t>
    </r>
    <r>
      <rPr>
        <sz val="10"/>
        <rFont val="Calibri"/>
        <family val="2"/>
        <scheme val="minor"/>
      </rPr>
      <t>(for example, bushfire costs, insurance etc)</t>
    </r>
  </si>
  <si>
    <r>
      <t xml:space="preserve">For each </t>
    </r>
    <r>
      <rPr>
        <b/>
        <i/>
        <sz val="10"/>
        <rFont val="Calibri"/>
        <family val="2"/>
        <scheme val="minor"/>
      </rPr>
      <t>Account Heading</t>
    </r>
    <r>
      <rPr>
        <sz val="10"/>
        <rFont val="Calibri"/>
        <family val="2"/>
        <scheme val="minor"/>
      </rPr>
      <t xml:space="preserve"> item subject to </t>
    </r>
    <r>
      <rPr>
        <b/>
        <i/>
        <sz val="10"/>
        <rFont val="Calibri"/>
        <family val="2"/>
        <scheme val="minor"/>
      </rPr>
      <t>Causal</t>
    </r>
    <r>
      <rPr>
        <sz val="10"/>
        <rFont val="Calibri"/>
        <family val="2"/>
        <scheme val="minor"/>
      </rPr>
      <t xml:space="preserve"> allocation, ensure that it is included on a  workpaper  Aloc 1</t>
    </r>
  </si>
  <si>
    <r>
      <t xml:space="preserve">For each </t>
    </r>
    <r>
      <rPr>
        <b/>
        <i/>
        <sz val="10"/>
        <rFont val="Calibri"/>
        <family val="2"/>
        <scheme val="minor"/>
      </rPr>
      <t>Account Heading</t>
    </r>
    <r>
      <rPr>
        <sz val="10"/>
        <rFont val="Calibri"/>
        <family val="2"/>
        <scheme val="minor"/>
      </rPr>
      <t xml:space="preserve"> item subject to Non-</t>
    </r>
    <r>
      <rPr>
        <b/>
        <i/>
        <sz val="10"/>
        <rFont val="Calibri"/>
        <family val="2"/>
        <scheme val="minor"/>
      </rPr>
      <t>Causal</t>
    </r>
    <r>
      <rPr>
        <sz val="10"/>
        <rFont val="Calibri"/>
        <family val="2"/>
        <scheme val="minor"/>
      </rPr>
      <t xml:space="preserve"> allocation, ensure that it is included on a  workpaper  Aloc 2</t>
    </r>
  </si>
  <si>
    <r>
      <t xml:space="preserve">Note:  Where </t>
    </r>
    <r>
      <rPr>
        <b/>
        <i/>
        <sz val="10"/>
        <rFont val="Calibri"/>
        <family val="2"/>
        <scheme val="minor"/>
      </rPr>
      <t>Intersegmental</t>
    </r>
    <r>
      <rPr>
        <sz val="10"/>
        <rFont val="Calibri"/>
        <family val="2"/>
        <scheme val="minor"/>
      </rPr>
      <t xml:space="preserve"> costs arise, the total costs of all </t>
    </r>
    <r>
      <rPr>
        <b/>
        <i/>
        <sz val="10"/>
        <rFont val="Calibri"/>
        <family val="2"/>
        <scheme val="minor"/>
      </rPr>
      <t>Business Segments</t>
    </r>
    <r>
      <rPr>
        <sz val="10"/>
        <rFont val="Calibri"/>
        <family val="2"/>
        <scheme val="minor"/>
      </rPr>
      <t xml:space="preserve"> will be greater than the costs 
in the </t>
    </r>
    <r>
      <rPr>
        <b/>
        <i/>
        <sz val="10"/>
        <rFont val="Calibri"/>
        <family val="2"/>
        <scheme val="minor"/>
      </rPr>
      <t>Base Accounts. This is why the reconciliation to the Base Accounts is required on this schedule.</t>
    </r>
  </si>
  <si>
    <r>
      <t xml:space="preserve">A copy of this workpaper is to be produced for each </t>
    </r>
    <r>
      <rPr>
        <b/>
        <i/>
        <sz val="10"/>
        <rFont val="Calibri"/>
        <family val="2"/>
        <scheme val="minor"/>
      </rPr>
      <t>Causal</t>
    </r>
    <r>
      <rPr>
        <b/>
        <sz val="10"/>
        <rFont val="Calibri"/>
        <family val="2"/>
        <scheme val="minor"/>
      </rPr>
      <t xml:space="preserve"> basis that has been used to allocate costs between </t>
    </r>
    <r>
      <rPr>
        <b/>
        <i/>
        <sz val="10"/>
        <rFont val="Calibri"/>
        <family val="2"/>
        <scheme val="minor"/>
      </rPr>
      <t>Business Segments</t>
    </r>
    <r>
      <rPr>
        <b/>
        <sz val="10"/>
        <rFont val="Calibri"/>
        <family val="2"/>
        <scheme val="minor"/>
      </rPr>
      <t>.</t>
    </r>
  </si>
  <si>
    <r>
      <t xml:space="preserve">-   the </t>
    </r>
    <r>
      <rPr>
        <b/>
        <i/>
        <sz val="10"/>
        <rFont val="Calibri"/>
        <family val="2"/>
        <scheme val="minor"/>
      </rPr>
      <t>Account Headings</t>
    </r>
    <r>
      <rPr>
        <b/>
        <sz val="10"/>
        <rFont val="Calibri"/>
        <family val="2"/>
        <scheme val="minor"/>
      </rPr>
      <t xml:space="preserve"> and the amounts subject to this </t>
    </r>
    <r>
      <rPr>
        <b/>
        <i/>
        <sz val="10"/>
        <rFont val="Calibri"/>
        <family val="2"/>
        <scheme val="minor"/>
      </rPr>
      <t>Causal</t>
    </r>
    <r>
      <rPr>
        <b/>
        <sz val="10"/>
        <rFont val="Calibri"/>
        <family val="2"/>
        <scheme val="minor"/>
      </rPr>
      <t xml:space="preserve"> basis; and</t>
    </r>
  </si>
  <si>
    <r>
      <t xml:space="preserve">-   the </t>
    </r>
    <r>
      <rPr>
        <b/>
        <i/>
        <sz val="10"/>
        <rFont val="Calibri"/>
        <family val="2"/>
        <scheme val="minor"/>
      </rPr>
      <t>description and quanta of allocator that has been used</t>
    </r>
  </si>
  <si>
    <r>
      <t xml:space="preserve">For each </t>
    </r>
    <r>
      <rPr>
        <b/>
        <i/>
        <sz val="10"/>
        <rFont val="Calibri"/>
        <family val="2"/>
        <scheme val="minor"/>
      </rPr>
      <t>Account Heading</t>
    </r>
    <r>
      <rPr>
        <i/>
        <sz val="10"/>
        <rFont val="Calibri"/>
        <family val="2"/>
        <scheme val="minor"/>
      </rPr>
      <t xml:space="preserve"> that has been </t>
    </r>
  </si>
  <si>
    <r>
      <t xml:space="preserve">A copy of this workpaper is to be produced for each </t>
    </r>
    <r>
      <rPr>
        <b/>
        <i/>
        <sz val="10"/>
        <rFont val="Calibri"/>
        <family val="2"/>
        <scheme val="minor"/>
      </rPr>
      <t>Non-causal</t>
    </r>
    <r>
      <rPr>
        <b/>
        <sz val="10"/>
        <rFont val="Calibri"/>
        <family val="2"/>
        <scheme val="minor"/>
      </rPr>
      <t xml:space="preserve"> basis that has been used to
 allocate costs between </t>
    </r>
    <r>
      <rPr>
        <b/>
        <i/>
        <sz val="10"/>
        <rFont val="Calibri"/>
        <family val="2"/>
        <scheme val="minor"/>
      </rPr>
      <t>Business Segments.</t>
    </r>
  </si>
  <si>
    <r>
      <t xml:space="preserve">2.  Complete the table set out below to indicate the </t>
    </r>
    <r>
      <rPr>
        <b/>
        <i/>
        <sz val="10"/>
        <rFont val="Calibri"/>
        <family val="2"/>
        <scheme val="minor"/>
      </rPr>
      <t>Account Headings</t>
    </r>
    <r>
      <rPr>
        <b/>
        <sz val="10"/>
        <rFont val="Calibri"/>
        <family val="2"/>
        <scheme val="minor"/>
      </rPr>
      <t xml:space="preserve"> and the 
amounts subject to this non-causal basis.</t>
    </r>
  </si>
  <si>
    <r>
      <t xml:space="preserve">(List all </t>
    </r>
    <r>
      <rPr>
        <b/>
        <i/>
        <sz val="10"/>
        <rFont val="Calibri"/>
        <family val="2"/>
        <scheme val="minor"/>
      </rPr>
      <t>Account Headings</t>
    </r>
    <r>
      <rPr>
        <i/>
        <sz val="10"/>
        <rFont val="Calibri"/>
        <family val="2"/>
        <scheme val="minor"/>
      </rPr>
      <t xml:space="preserve"> that 
have been allocated on this basis)</t>
    </r>
  </si>
  <si>
    <r>
      <t xml:space="preserve">6.  Date on which the </t>
    </r>
    <r>
      <rPr>
        <b/>
        <i/>
        <sz val="10"/>
        <rFont val="Calibri"/>
        <family val="2"/>
        <scheme val="minor"/>
      </rPr>
      <t>Commission/AER</t>
    </r>
    <r>
      <rPr>
        <b/>
        <sz val="10"/>
        <rFont val="Calibri"/>
        <family val="2"/>
        <scheme val="minor"/>
      </rPr>
      <t xml:space="preserve"> granted approval:</t>
    </r>
  </si>
  <si>
    <r>
      <t xml:space="preserve">       </t>
    </r>
    <r>
      <rPr>
        <b/>
        <sz val="10"/>
        <rFont val="Calibri"/>
        <family val="2"/>
        <scheme val="minor"/>
      </rPr>
      <t>by transmission customers</t>
    </r>
  </si>
  <si>
    <r>
      <t xml:space="preserve">     </t>
    </r>
    <r>
      <rPr>
        <b/>
        <sz val="10"/>
        <rFont val="Calibri"/>
        <family val="2"/>
        <scheme val="minor"/>
      </rPr>
      <t>Total Reduction</t>
    </r>
  </si>
  <si>
    <r>
      <t xml:space="preserve">     </t>
    </r>
    <r>
      <rPr>
        <b/>
        <sz val="10"/>
        <rFont val="Calibri"/>
        <family val="2"/>
        <scheme val="minor"/>
      </rPr>
      <t>Total Recovery</t>
    </r>
  </si>
  <si>
    <r>
      <t xml:space="preserve">In addition it is mandatory to produce for each item that has been allocated to the </t>
    </r>
    <r>
      <rPr>
        <b/>
        <i/>
        <sz val="10"/>
        <rFont val="Calibri"/>
        <family val="2"/>
        <scheme val="minor"/>
      </rPr>
      <t xml:space="preserve">Prescribed Services </t>
    </r>
  </si>
  <si>
    <r>
      <t xml:space="preserve">The basis of attribution of provisions to the </t>
    </r>
    <r>
      <rPr>
        <b/>
        <i/>
        <sz val="10"/>
        <rFont val="Calibri"/>
        <family val="2"/>
        <scheme val="minor"/>
      </rPr>
      <t>Prescribed Services Segment</t>
    </r>
    <r>
      <rPr>
        <sz val="10"/>
        <rFont val="Calibri"/>
        <family val="2"/>
        <scheme val="minor"/>
      </rPr>
      <t xml:space="preserve">, should follow the attribution of the </t>
    </r>
  </si>
  <si>
    <r>
      <t>expenses to 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</si>
  <si>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 xml:space="preserve">Useful life remaining (years after </t>
    </r>
    <r>
      <rPr>
        <b/>
        <i/>
        <sz val="10"/>
        <color indexed="9"/>
        <rFont val="Calibri"/>
        <family val="2"/>
        <scheme val="minor"/>
      </rPr>
      <t>Regulatory Accounting Date</t>
    </r>
    <r>
      <rPr>
        <b/>
        <sz val="10"/>
        <color indexed="9"/>
        <rFont val="Calibri"/>
        <family val="2"/>
        <scheme val="minor"/>
      </rPr>
      <t>)</t>
    </r>
  </si>
  <si>
    <r>
      <t xml:space="preserve"> Discretionary Heading for each </t>
    </r>
    <r>
      <rPr>
        <b/>
        <i/>
        <sz val="10"/>
        <color indexed="9"/>
        <rFont val="Calibri"/>
        <family val="2"/>
        <scheme val="minor"/>
      </rPr>
      <t xml:space="preserve">Material Provision </t>
    </r>
  </si>
  <si>
    <r>
      <t xml:space="preserve">In addition it is mandatory to produce for each item that has been allocated to the </t>
    </r>
    <r>
      <rPr>
        <b/>
        <i/>
        <sz val="10"/>
        <rFont val="Calibri"/>
        <family val="2"/>
        <scheme val="minor"/>
      </rPr>
      <t>Prescribed Services Segment</t>
    </r>
    <r>
      <rPr>
        <sz val="10"/>
        <rFont val="Calibri"/>
        <family val="2"/>
        <scheme val="minor"/>
      </rPr>
      <t xml:space="preserve"> a</t>
    </r>
  </si>
  <si>
    <r>
      <t xml:space="preserve">The basis of attribution of provisions to the </t>
    </r>
    <r>
      <rPr>
        <b/>
        <i/>
        <sz val="10"/>
        <rFont val="Calibri"/>
        <family val="2"/>
        <scheme val="minor"/>
      </rPr>
      <t>Prescribed Services Segment</t>
    </r>
    <r>
      <rPr>
        <sz val="10"/>
        <rFont val="Calibri"/>
        <family val="2"/>
        <scheme val="minor"/>
      </rPr>
      <t>, should follow the attribution of the expenses to</t>
    </r>
  </si>
  <si>
    <r>
      <t>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</si>
  <si>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t>
    </r>
    <r>
      <rPr>
        <u/>
        <sz val="10"/>
        <rFont val="Calibri"/>
        <family val="2"/>
        <scheme val="minor"/>
      </rPr>
      <t>+</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</si>
  <si>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</si>
  <si>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Calibri"/>
        <family val="2"/>
        <scheme val="minor"/>
      </rPr>
      <t>Notes</t>
    </r>
    <r>
      <rPr>
        <sz val="10"/>
        <rFont val="Calibri"/>
        <family val="2"/>
        <scheme val="minor"/>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</si>
  <si>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Where capex related to Network Capability Incentive Parameter Action Plan (NCIPAP) projects has been incurred and reported across asset classes, the total amount for each project should be noted.
 </t>
    </r>
  </si>
  <si>
    <t>1.   Non-causal basis of allocation for corporate overhead</t>
  </si>
  <si>
    <t>1.   Causal basis of allocation - network overheads and some corporate overheads</t>
  </si>
  <si>
    <t>Actual Gross NCIPAP Capital Expenditure – As Incurred ($m Nominal)</t>
  </si>
  <si>
    <t>2013-14</t>
  </si>
  <si>
    <t>2015-16</t>
  </si>
  <si>
    <t>2016-17</t>
  </si>
  <si>
    <t>2017-18</t>
  </si>
  <si>
    <t>2018-19</t>
  </si>
  <si>
    <t>Weather Station refurbishment program</t>
  </si>
  <si>
    <t>ND1351 Implementation of dynamic rating</t>
  </si>
  <si>
    <t>ND1363 TL Dead End Assembly Upgrade Prog Stg 2</t>
  </si>
  <si>
    <t>ND1364 Power Transformer Dynamic Rating Progra</t>
  </si>
  <si>
    <t>ND1366 Sheffield Sub 220kV K and L Bay Upgrade</t>
  </si>
  <si>
    <t>ND1367 Castle Forbes Bay Tee disconnector upgr</t>
  </si>
  <si>
    <t>Actual Gross NCIPAP Capital Expenditure – As commissioned ($m Nominal)</t>
  </si>
  <si>
    <t>Actual Gross NCIPAP Capital Expenditure – As Commissioned ($m Nominal)</t>
  </si>
  <si>
    <t>Actual Gross Capital Expenditure – As Incurred ($m Nominal) incl NCIPAP</t>
  </si>
  <si>
    <t>Actual Gross Capital Expenditure – As Commissioned ($m Nominal) incl NCIPAP</t>
  </si>
  <si>
    <t>Dr Dan Norton AO</t>
  </si>
  <si>
    <t>Other pass through</t>
  </si>
  <si>
    <t>Net load export charge</t>
  </si>
  <si>
    <t>Dec 2013 qtr</t>
  </si>
  <si>
    <t>ND1346 George Town Automatic Voltage Control</t>
  </si>
  <si>
    <t>ND1365 Line Fault Indicator Comms Program</t>
  </si>
  <si>
    <t>ND1372 Modern fault location functionality</t>
  </si>
  <si>
    <t>Rocherlea Accomodation Upgrade</t>
  </si>
  <si>
    <t>Ajilis</t>
  </si>
  <si>
    <t>Ms Joanne Doyle</t>
  </si>
  <si>
    <t>Regulated Transmission Charges</t>
  </si>
  <si>
    <t>Regulated Distribution Charges</t>
  </si>
  <si>
    <t>Customer Contributions</t>
  </si>
  <si>
    <t>Compliance and Risk - Asset allocation</t>
  </si>
  <si>
    <t>AER Final Decision PTRM, 2016</t>
  </si>
  <si>
    <t>The regulatory financial statements and other statements, schedules and work papers set out on pages 1 to 24 are drawn up to present fairly as required by the Australian Energy Regulator's (AER's) Transmission Network Service Providers Information Guideline issued April 2015, including:</t>
  </si>
  <si>
    <t>for the period ended: 30 June 2018</t>
  </si>
  <si>
    <t>Base Data</t>
  </si>
  <si>
    <t>Dec 2016 qtr</t>
  </si>
  <si>
    <t>Other services</t>
  </si>
  <si>
    <t>ND1246 Substandard Clearances Rectification</t>
  </si>
  <si>
    <t>for the year ended 30 June 2019</t>
  </si>
  <si>
    <t>© Tasmanian Networks Pty Ltd 2019</t>
  </si>
  <si>
    <t>The accounting policies adopted for TasNetworks' Transmission Network Service Provider Regulatory Financial Statements are the same as those identified in our audited financial report for the year ended 30 June 2019 with the following exceptions:</t>
  </si>
  <si>
    <t>for the period ended: 30 June 2019</t>
  </si>
  <si>
    <t>M/269443</t>
  </si>
  <si>
    <t>VOC - Transitional Customer Service Platform</t>
  </si>
  <si>
    <t>The results of each business segment for the regulatory accounting period ended 30 June 2019.</t>
  </si>
  <si>
    <t>Information concerning the state of affairs at 30 June 2019, of each business segment.</t>
  </si>
  <si>
    <t>XX October 2019</t>
  </si>
  <si>
    <t>Journals 1-80 have been provided in previous years regulatory financial statements.</t>
  </si>
  <si>
    <t>(Self Insurance allowance for the year 2018-19)</t>
  </si>
  <si>
    <t>Maintenance Support</t>
  </si>
  <si>
    <t>Network Monitoring &amp; Control</t>
  </si>
  <si>
    <t>Transmission RIN</t>
  </si>
  <si>
    <t>2018/19</t>
  </si>
  <si>
    <t>STPIS</t>
  </si>
  <si>
    <t>(Difference in depreciation and amortisation for regulatory purposes 2018-19)</t>
  </si>
  <si>
    <t xml:space="preserve">DISAGG Aloc1 </t>
  </si>
  <si>
    <t>Maintenance Support - Direct Hours</t>
  </si>
  <si>
    <t>Network Operations - ABC Survey</t>
  </si>
  <si>
    <t>Asset management support - ABC Survey</t>
  </si>
  <si>
    <t>Financial Modelling - ABC Survey</t>
  </si>
  <si>
    <t>Regulation - ABC Survey</t>
  </si>
  <si>
    <t>Data Centres - ABC Survey</t>
  </si>
  <si>
    <t>Rev Reset - ABC Survey</t>
  </si>
  <si>
    <t>Where a cost driver has been identified (above) the costs have been allocated based on the cost driver.</t>
  </si>
  <si>
    <t xml:space="preserve">(c) </t>
  </si>
  <si>
    <t>Other contributions</t>
  </si>
  <si>
    <t xml:space="preserve">To derecognise the accrual for expected recovery from customer for damage to network assets. </t>
  </si>
  <si>
    <t>81</t>
  </si>
  <si>
    <t>82</t>
  </si>
  <si>
    <t>Other revenue received for recovery of operational costs such as damage to assets are deducted off the cost of repairs upon receipt as opposed to being treated as revenue on an accrual basis.</t>
  </si>
  <si>
    <t>TasNetworks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</si>
</sst>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000"/>
    <numFmt numFmtId="169" formatCode="0.0"/>
    <numFmt numFmtId="170" formatCode="_(* #,##0_);_(* \(#,##0\);_(* &quot;-&quot;??_);_(@_)"/>
    <numFmt numFmtId="171" formatCode="#,##0_);\(#,##0\);\-_)"/>
    <numFmt numFmtId="172" formatCode="[=0]&quot;&quot;;General"/>
    <numFmt numFmtId="173" formatCode="_-* #,##0.00_-;[Red]\(#,##0.00\)_-;_-* &quot;-&quot;??_-;_-@_-"/>
    <numFmt numFmtId="174" formatCode="_([$€-2]* #,##0.00_);_([$€-2]* \(#,##0.00\);_([$€-2]* &quot;-&quot;??_)"/>
    <numFmt numFmtId="175" formatCode="0.000"/>
  </numFmts>
  <fonts count="61">
    <font>
      <sz val="10"/>
      <name val="Arial"/>
    </font>
    <font>
      <sz val="10"/>
      <name val="Arial"/>
      <family val="2"/>
    </font>
    <font>
      <u/>
      <sz val="10"/>
      <color indexed="12"/>
      <name val="MS Sans Serif"/>
      <family val="2"/>
    </font>
    <font>
      <sz val="8"/>
      <name val="Arial"/>
      <family val="2"/>
    </font>
    <font>
      <sz val="10"/>
      <name val="Palatino"/>
      <family val="1"/>
    </font>
    <font>
      <sz val="8"/>
      <name val="Palatino"/>
      <family val="1"/>
    </font>
    <font>
      <b/>
      <sz val="11"/>
      <color rgb="FF000080"/>
      <name val="Arial"/>
      <family val="2"/>
    </font>
    <font>
      <b/>
      <sz val="10"/>
      <color rgb="FF000080"/>
      <name val="Arial"/>
      <family val="2"/>
    </font>
    <font>
      <b/>
      <sz val="11"/>
      <color rgb="FF333399"/>
      <name val="Arial"/>
      <family val="2"/>
    </font>
    <font>
      <sz val="10"/>
      <name val="Arial"/>
      <family val="2"/>
    </font>
    <font>
      <sz val="10"/>
      <name val="Calibri"/>
      <family val="2"/>
      <scheme val="minor"/>
    </font>
    <font>
      <sz val="11"/>
      <color theme="0"/>
      <name val="Calibri"/>
      <family val="2"/>
      <scheme val="minor"/>
    </font>
    <font>
      <sz val="10"/>
      <name val="Helv"/>
      <charset val="204"/>
    </font>
    <font>
      <sz val="14"/>
      <name val="System"/>
      <family val="2"/>
    </font>
    <font>
      <sz val="12"/>
      <name val="Arial"/>
      <family val="2"/>
    </font>
    <font>
      <b/>
      <sz val="16"/>
      <color rgb="FFFFFFFF"/>
      <name val="Arial"/>
      <family val="2"/>
    </font>
    <font>
      <sz val="10"/>
      <name val="Arial"/>
      <family val="2"/>
    </font>
    <font>
      <b/>
      <sz val="14"/>
      <color indexed="18"/>
      <name val="Calibri"/>
      <family val="2"/>
      <scheme val="minor"/>
    </font>
    <font>
      <sz val="14"/>
      <color indexed="18"/>
      <name val="Calibri"/>
      <family val="2"/>
      <scheme val="minor"/>
    </font>
    <font>
      <sz val="11"/>
      <name val="Calibri"/>
      <family val="2"/>
      <scheme val="minor"/>
    </font>
    <font>
      <sz val="12"/>
      <name val="Calibri"/>
      <family val="2"/>
      <scheme val="minor"/>
    </font>
    <font>
      <b/>
      <sz val="12"/>
      <color rgb="FF000080"/>
      <name val="Calibri"/>
      <family val="2"/>
      <scheme val="minor"/>
    </font>
    <font>
      <b/>
      <sz val="10"/>
      <name val="Calibri"/>
      <family val="2"/>
      <scheme val="minor"/>
    </font>
    <font>
      <b/>
      <sz val="16"/>
      <color indexed="18"/>
      <name val="Calibri"/>
      <family val="2"/>
      <scheme val="minor"/>
    </font>
    <font>
      <sz val="18"/>
      <name val="Calibri"/>
      <family val="2"/>
      <scheme val="minor"/>
    </font>
    <font>
      <sz val="30"/>
      <name val="Calibri"/>
      <family val="2"/>
      <scheme val="minor"/>
    </font>
    <font>
      <sz val="17"/>
      <name val="Calibri"/>
      <family val="2"/>
      <scheme val="minor"/>
    </font>
    <font>
      <sz val="24"/>
      <name val="Calibri"/>
      <family val="2"/>
      <scheme val="minor"/>
    </font>
    <font>
      <i/>
      <sz val="11"/>
      <name val="Calibri"/>
      <family val="2"/>
      <scheme val="minor"/>
    </font>
    <font>
      <i/>
      <sz val="10"/>
      <name val="Calibri"/>
      <family val="2"/>
      <scheme val="minor"/>
    </font>
    <font>
      <b/>
      <sz val="11"/>
      <color indexed="51"/>
      <name val="Calibri"/>
      <family val="2"/>
      <scheme val="minor"/>
    </font>
    <font>
      <b/>
      <sz val="10"/>
      <color indexed="9"/>
      <name val="Calibri"/>
      <family val="2"/>
      <scheme val="minor"/>
    </font>
    <font>
      <u/>
      <sz val="10"/>
      <color indexed="12"/>
      <name val="Calibri"/>
      <family val="2"/>
      <scheme val="minor"/>
    </font>
    <font>
      <u/>
      <sz val="10"/>
      <name val="Calibri"/>
      <family val="2"/>
      <scheme val="minor"/>
    </font>
    <font>
      <sz val="8"/>
      <name val="Calibri"/>
      <family val="2"/>
      <scheme val="minor"/>
    </font>
    <font>
      <u/>
      <sz val="8"/>
      <color indexed="12"/>
      <name val="Calibri"/>
      <family val="2"/>
      <scheme val="minor"/>
    </font>
    <font>
      <b/>
      <sz val="11"/>
      <name val="Calibri"/>
      <family val="2"/>
      <scheme val="minor"/>
    </font>
    <font>
      <b/>
      <sz val="12"/>
      <color indexed="51"/>
      <name val="Calibri"/>
      <family val="2"/>
      <scheme val="minor"/>
    </font>
    <font>
      <b/>
      <i/>
      <sz val="10"/>
      <name val="Calibri"/>
      <family val="2"/>
      <scheme val="minor"/>
    </font>
    <font>
      <sz val="10"/>
      <color indexed="18"/>
      <name val="Calibri"/>
      <family val="2"/>
      <scheme val="minor"/>
    </font>
    <font>
      <sz val="10"/>
      <color indexed="51"/>
      <name val="Calibri"/>
      <family val="2"/>
      <scheme val="minor"/>
    </font>
    <font>
      <b/>
      <sz val="14"/>
      <color indexed="9"/>
      <name val="Calibri"/>
      <family val="2"/>
      <scheme val="minor"/>
    </font>
    <font>
      <sz val="14"/>
      <color indexed="9"/>
      <name val="Calibri"/>
      <family val="2"/>
      <scheme val="minor"/>
    </font>
    <font>
      <b/>
      <sz val="12"/>
      <color indexed="9"/>
      <name val="Calibri"/>
      <family val="2"/>
      <scheme val="minor"/>
    </font>
    <font>
      <sz val="10"/>
      <color indexed="9"/>
      <name val="Calibri"/>
      <family val="2"/>
      <scheme val="minor"/>
    </font>
    <font>
      <b/>
      <i/>
      <sz val="10"/>
      <color indexed="9"/>
      <name val="Calibri"/>
      <family val="2"/>
      <scheme val="minor"/>
    </font>
    <font>
      <i/>
      <sz val="10"/>
      <color indexed="9"/>
      <name val="Calibri"/>
      <family val="2"/>
      <scheme val="minor"/>
    </font>
    <font>
      <b/>
      <sz val="14"/>
      <color indexed="62"/>
      <name val="Calibri"/>
      <family val="2"/>
      <scheme val="minor"/>
    </font>
    <font>
      <sz val="10"/>
      <color indexed="62"/>
      <name val="Calibri"/>
      <family val="2"/>
      <scheme val="minor"/>
    </font>
    <font>
      <sz val="10"/>
      <color indexed="8"/>
      <name val="Calibri"/>
      <family val="2"/>
      <scheme val="minor"/>
    </font>
    <font>
      <b/>
      <sz val="12"/>
      <color indexed="8"/>
      <name val="Calibri"/>
      <family val="2"/>
      <scheme val="minor"/>
    </font>
    <font>
      <sz val="22"/>
      <name val="Calibri"/>
      <family val="2"/>
      <scheme val="minor"/>
    </font>
    <font>
      <sz val="20"/>
      <name val="Calibri"/>
      <family val="2"/>
      <scheme val="minor"/>
    </font>
    <font>
      <b/>
      <sz val="12"/>
      <name val="Calibri"/>
      <family val="2"/>
      <scheme val="minor"/>
    </font>
    <font>
      <b/>
      <u/>
      <sz val="10"/>
      <name val="Calibri"/>
      <family val="2"/>
      <scheme val="minor"/>
    </font>
    <font>
      <b/>
      <sz val="10"/>
      <color indexed="8"/>
      <name val="Calibri"/>
      <family val="2"/>
      <scheme val="minor"/>
    </font>
    <font>
      <b/>
      <u/>
      <sz val="10"/>
      <color indexed="9"/>
      <name val="Calibri"/>
      <family val="2"/>
      <scheme val="minor"/>
    </font>
    <font>
      <sz val="10"/>
      <color indexed="46"/>
      <name val="Calibri"/>
      <family val="2"/>
      <scheme val="minor"/>
    </font>
    <font>
      <b/>
      <sz val="10"/>
      <color theme="0"/>
      <name val="Calibri"/>
      <family val="2"/>
      <scheme val="minor"/>
    </font>
    <font>
      <u/>
      <sz val="10"/>
      <color rgb="FF000080"/>
      <name val="Calibri"/>
      <family val="2"/>
      <scheme val="minor"/>
    </font>
    <font>
      <sz val="11"/>
      <color theme="0"/>
      <name val="Arial Black"/>
      <family val="2"/>
    </font>
  </fonts>
  <fills count="2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indexed="6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22"/>
        <bgColor indexed="64"/>
      </patternFill>
    </fill>
    <fill>
      <patternFill patternType="solid">
        <fgColor rgb="FFFFFFFF"/>
        <bgColor rgb="FF000000"/>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theme="0" tint="-0.14996795556505021"/>
        <bgColor indexed="64"/>
      </patternFill>
    </fill>
    <fill>
      <patternFill patternType="solid">
        <fgColor rgb="FFFF99CC"/>
        <bgColor indexed="64"/>
      </patternFill>
    </fill>
    <fill>
      <patternFill patternType="solid">
        <fgColor theme="0" tint="-0.14999847407452621"/>
        <bgColor indexed="64"/>
      </patternFill>
    </fill>
    <fill>
      <patternFill patternType="solid">
        <fgColor rgb="FF99CCFF"/>
        <bgColor indexed="64"/>
      </patternFill>
    </fill>
    <fill>
      <patternFill patternType="solid">
        <fgColor rgb="FF808080"/>
        <bgColor rgb="FF000000"/>
      </patternFill>
    </fill>
    <fill>
      <patternFill patternType="solid">
        <fgColor theme="1" tint="0.24994659260841701"/>
        <bgColor indexed="64"/>
      </patternFill>
    </fill>
    <fill>
      <patternFill patternType="solid">
        <fgColor theme="1"/>
        <bgColor indexed="64"/>
      </patternFill>
    </fill>
    <fill>
      <patternFill patternType="solid">
        <fgColor theme="5"/>
      </patternFill>
    </fill>
  </fills>
  <borders count="5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8">
    <xf numFmtId="0" fontId="0" fillId="0" borderId="0"/>
    <xf numFmtId="165" fontId="4"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165" fontId="9"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3" fontId="3" fillId="0" borderId="0"/>
    <xf numFmtId="173" fontId="3" fillId="0" borderId="0"/>
    <xf numFmtId="166" fontId="1" fillId="14"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applyFill="0"/>
    <xf numFmtId="37" fontId="14" fillId="3" borderId="0" applyFill="0"/>
    <xf numFmtId="0" fontId="1" fillId="0" borderId="0"/>
    <xf numFmtId="37" fontId="14" fillId="3" borderId="0" applyFill="0"/>
    <xf numFmtId="0" fontId="1" fillId="0" borderId="0"/>
    <xf numFmtId="174" fontId="1" fillId="0" borderId="0"/>
    <xf numFmtId="0" fontId="1" fillId="0" borderId="0"/>
    <xf numFmtId="37" fontId="14" fillId="3" borderId="0" applyFill="0"/>
    <xf numFmtId="37" fontId="14" fillId="3" borderId="0" applyFill="0"/>
    <xf numFmtId="0" fontId="14" fillId="0" borderId="0"/>
    <xf numFmtId="0" fontId="15" fillId="23" borderId="0" applyAlignment="0">
      <alignment horizontal="left" vertical="center"/>
    </xf>
    <xf numFmtId="0" fontId="11" fillId="24" borderId="47">
      <alignment horizontal="center" vertical="top" wrapText="1"/>
    </xf>
    <xf numFmtId="9" fontId="16" fillId="0" borderId="0" applyFont="0" applyFill="0" applyBorder="0" applyAlignment="0" applyProtection="0"/>
    <xf numFmtId="0" fontId="1" fillId="0" borderId="0"/>
    <xf numFmtId="0" fontId="1" fillId="0" borderId="0"/>
    <xf numFmtId="0" fontId="11" fillId="26" borderId="0" applyNumberFormat="0" applyBorder="0" applyAlignment="0" applyProtection="0"/>
  </cellStyleXfs>
  <cellXfs count="981">
    <xf numFmtId="0" fontId="0" fillId="0" borderId="0" xfId="0"/>
    <xf numFmtId="0" fontId="10"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10" fillId="0" borderId="0" xfId="0" applyFont="1" applyAlignment="1"/>
    <xf numFmtId="0" fontId="24" fillId="0" borderId="0" xfId="0" applyFont="1"/>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alignment vertical="top"/>
    </xf>
    <xf numFmtId="0" fontId="10" fillId="0" borderId="0" xfId="0" applyFont="1" applyAlignment="1">
      <alignment horizontal="left" vertical="top"/>
    </xf>
    <xf numFmtId="0" fontId="20" fillId="0" borderId="0" xfId="0" applyFont="1" applyAlignment="1">
      <alignment horizontal="center" vertical="top" wrapText="1"/>
    </xf>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center" vertical="top"/>
    </xf>
    <xf numFmtId="0" fontId="25" fillId="0" borderId="0" xfId="0" applyFont="1" applyAlignment="1">
      <alignment horizontal="center"/>
    </xf>
    <xf numFmtId="0" fontId="26" fillId="0" borderId="0" xfId="0" applyFont="1" applyAlignment="1">
      <alignment horizontal="center"/>
    </xf>
    <xf numFmtId="0" fontId="19" fillId="2" borderId="0" xfId="0" applyFont="1" applyFill="1"/>
    <xf numFmtId="0" fontId="19" fillId="2" borderId="0" xfId="0" applyFont="1" applyFill="1" applyBorder="1"/>
    <xf numFmtId="0" fontId="28" fillId="2" borderId="48" xfId="3" quotePrefix="1" applyFont="1" applyFill="1" applyBorder="1" applyAlignment="1">
      <alignment horizontal="left"/>
    </xf>
    <xf numFmtId="167" fontId="19" fillId="2" borderId="49" xfId="3" applyNumberFormat="1" applyFont="1" applyFill="1" applyBorder="1"/>
    <xf numFmtId="0" fontId="19" fillId="2" borderId="49" xfId="3" applyFont="1" applyFill="1" applyBorder="1" applyAlignment="1">
      <alignment horizontal="center"/>
    </xf>
    <xf numFmtId="0" fontId="19" fillId="2" borderId="50" xfId="3" applyFont="1" applyFill="1" applyBorder="1"/>
    <xf numFmtId="0" fontId="29" fillId="2" borderId="5" xfId="3" quotePrefix="1" applyFont="1" applyFill="1" applyBorder="1" applyAlignment="1">
      <alignment horizontal="left"/>
    </xf>
    <xf numFmtId="167" fontId="30" fillId="2" borderId="0" xfId="3" applyNumberFormat="1" applyFont="1" applyFill="1" applyBorder="1" applyAlignment="1">
      <alignment horizontal="center"/>
    </xf>
    <xf numFmtId="0" fontId="10" fillId="2" borderId="0" xfId="3" applyFont="1" applyFill="1" applyBorder="1" applyAlignment="1">
      <alignment horizontal="center"/>
    </xf>
    <xf numFmtId="0" fontId="10" fillId="2" borderId="6" xfId="3" applyFont="1" applyFill="1" applyBorder="1"/>
    <xf numFmtId="0" fontId="10" fillId="2" borderId="5" xfId="3" applyFont="1" applyFill="1" applyBorder="1" applyAlignment="1">
      <alignment horizontal="left"/>
    </xf>
    <xf numFmtId="167" fontId="10" fillId="2" borderId="0" xfId="3" applyNumberFormat="1" applyFont="1" applyFill="1" applyBorder="1"/>
    <xf numFmtId="0" fontId="31" fillId="4" borderId="32" xfId="3" applyFont="1" applyFill="1" applyBorder="1" applyAlignment="1">
      <alignment horizontal="center" vertical="center"/>
    </xf>
    <xf numFmtId="167" fontId="31" fillId="4" borderId="33" xfId="3" applyNumberFormat="1" applyFont="1" applyFill="1" applyBorder="1" applyAlignment="1">
      <alignment horizontal="center" vertical="center"/>
    </xf>
    <xf numFmtId="0" fontId="31" fillId="4" borderId="33" xfId="3" applyFont="1" applyFill="1" applyBorder="1" applyAlignment="1">
      <alignment horizontal="center" vertical="center"/>
    </xf>
    <xf numFmtId="0" fontId="31" fillId="4" borderId="34" xfId="3" applyFont="1" applyFill="1" applyBorder="1" applyAlignment="1">
      <alignment horizontal="center" vertical="center"/>
    </xf>
    <xf numFmtId="0" fontId="31" fillId="0" borderId="37" xfId="3" applyFont="1" applyFill="1" applyBorder="1" applyAlignment="1">
      <alignment horizontal="center" vertical="center"/>
    </xf>
    <xf numFmtId="167" fontId="31" fillId="0" borderId="7" xfId="3" applyNumberFormat="1" applyFont="1" applyFill="1" applyBorder="1" applyAlignment="1">
      <alignment horizontal="center" vertical="center"/>
    </xf>
    <xf numFmtId="0" fontId="31" fillId="0" borderId="7" xfId="3" applyFont="1" applyFill="1" applyBorder="1" applyAlignment="1">
      <alignment horizontal="center" vertical="center"/>
    </xf>
    <xf numFmtId="0" fontId="31" fillId="0" borderId="12" xfId="3" applyFont="1" applyFill="1" applyBorder="1" applyAlignment="1">
      <alignment horizontal="center" vertical="center"/>
    </xf>
    <xf numFmtId="0" fontId="22" fillId="0" borderId="37" xfId="3" applyFont="1" applyFill="1" applyBorder="1" applyAlignment="1">
      <alignment horizontal="left" vertical="center"/>
    </xf>
    <xf numFmtId="167" fontId="22" fillId="0" borderId="7" xfId="3" applyNumberFormat="1" applyFont="1" applyFill="1" applyBorder="1" applyAlignment="1">
      <alignment horizontal="left" vertical="center"/>
    </xf>
    <xf numFmtId="0" fontId="22" fillId="0" borderId="7" xfId="3" applyFont="1" applyFill="1" applyBorder="1" applyAlignment="1">
      <alignment horizontal="left" vertical="center"/>
    </xf>
    <xf numFmtId="0" fontId="32" fillId="2" borderId="12" xfId="2" applyFont="1" applyFill="1" applyBorder="1" applyAlignment="1">
      <alignment horizontal="center"/>
    </xf>
    <xf numFmtId="167" fontId="22" fillId="0" borderId="19" xfId="3" applyNumberFormat="1" applyFont="1" applyFill="1" applyBorder="1" applyAlignment="1">
      <alignment horizontal="center" vertical="center"/>
    </xf>
    <xf numFmtId="0" fontId="22" fillId="0" borderId="19" xfId="3" applyFont="1" applyFill="1" applyBorder="1" applyAlignment="1">
      <alignment horizontal="center" vertical="center"/>
    </xf>
    <xf numFmtId="0" fontId="22" fillId="0" borderId="35" xfId="3" applyFont="1" applyFill="1" applyBorder="1" applyAlignment="1">
      <alignment horizontal="center" vertical="center"/>
    </xf>
    <xf numFmtId="0" fontId="22" fillId="2" borderId="7" xfId="3" applyFont="1" applyFill="1" applyBorder="1" applyAlignment="1"/>
    <xf numFmtId="0" fontId="22" fillId="2" borderId="9" xfId="3" applyFont="1" applyFill="1" applyBorder="1" applyAlignment="1"/>
    <xf numFmtId="0" fontId="33" fillId="2" borderId="36" xfId="3" applyFont="1" applyFill="1" applyBorder="1" applyAlignment="1">
      <alignment horizontal="center"/>
    </xf>
    <xf numFmtId="0" fontId="22" fillId="2" borderId="19" xfId="3" applyFont="1" applyFill="1" applyBorder="1" applyAlignment="1"/>
    <xf numFmtId="0" fontId="33" fillId="2" borderId="35" xfId="3" applyFont="1" applyFill="1" applyBorder="1" applyAlignment="1">
      <alignment horizontal="center"/>
    </xf>
    <xf numFmtId="0" fontId="10" fillId="2" borderId="19" xfId="3" applyFont="1" applyFill="1" applyBorder="1" applyAlignment="1"/>
    <xf numFmtId="0" fontId="33" fillId="2" borderId="12" xfId="3" applyFont="1" applyFill="1" applyBorder="1" applyAlignment="1">
      <alignment horizontal="center"/>
    </xf>
    <xf numFmtId="0" fontId="22" fillId="0" borderId="7" xfId="3" applyFont="1" applyFill="1" applyBorder="1" applyAlignment="1"/>
    <xf numFmtId="0" fontId="32" fillId="2" borderId="36" xfId="2" applyFont="1" applyFill="1" applyBorder="1" applyAlignment="1">
      <alignment horizontal="center"/>
    </xf>
    <xf numFmtId="0" fontId="22" fillId="2" borderId="37" xfId="3" applyFont="1" applyFill="1" applyBorder="1" applyAlignment="1">
      <alignment wrapText="1"/>
    </xf>
    <xf numFmtId="0" fontId="22" fillId="2" borderId="37" xfId="3" applyFont="1" applyFill="1" applyBorder="1" applyAlignment="1"/>
    <xf numFmtId="0" fontId="10" fillId="2" borderId="38" xfId="3" applyFont="1" applyFill="1" applyBorder="1" applyAlignment="1"/>
    <xf numFmtId="0" fontId="22" fillId="2" borderId="39" xfId="3" applyFont="1" applyFill="1" applyBorder="1" applyAlignment="1"/>
    <xf numFmtId="0" fontId="32" fillId="2" borderId="12" xfId="2" quotePrefix="1" applyFont="1" applyFill="1" applyBorder="1" applyAlignment="1">
      <alignment horizontal="center"/>
    </xf>
    <xf numFmtId="0" fontId="10" fillId="2" borderId="9" xfId="3" applyFont="1" applyFill="1" applyBorder="1" applyAlignment="1"/>
    <xf numFmtId="0" fontId="29" fillId="2" borderId="19" xfId="3" applyFont="1" applyFill="1" applyBorder="1" applyAlignment="1"/>
    <xf numFmtId="167" fontId="22" fillId="2" borderId="19" xfId="3" applyNumberFormat="1" applyFont="1" applyFill="1" applyBorder="1" applyAlignment="1"/>
    <xf numFmtId="167" fontId="22" fillId="2" borderId="9" xfId="3" applyNumberFormat="1" applyFont="1" applyFill="1" applyBorder="1" applyAlignment="1"/>
    <xf numFmtId="0" fontId="33" fillId="2" borderId="36" xfId="0" applyFont="1" applyFill="1" applyBorder="1" applyAlignment="1">
      <alignment horizontal="center"/>
    </xf>
    <xf numFmtId="0" fontId="33" fillId="2" borderId="35" xfId="0" applyFont="1" applyFill="1" applyBorder="1" applyAlignment="1">
      <alignment horizontal="center"/>
    </xf>
    <xf numFmtId="0" fontId="22" fillId="2" borderId="0" xfId="3" applyFont="1" applyFill="1" applyBorder="1" applyAlignment="1"/>
    <xf numFmtId="167" fontId="22" fillId="2" borderId="7" xfId="3" applyNumberFormat="1" applyFont="1" applyFill="1" applyBorder="1" applyAlignment="1"/>
    <xf numFmtId="0" fontId="33" fillId="2" borderId="12" xfId="0" applyFont="1" applyFill="1" applyBorder="1" applyAlignment="1">
      <alignment horizontal="center"/>
    </xf>
    <xf numFmtId="0" fontId="10" fillId="0" borderId="48" xfId="0" applyFont="1" applyBorder="1"/>
    <xf numFmtId="0" fontId="10" fillId="0" borderId="49" xfId="0" applyFont="1" applyBorder="1"/>
    <xf numFmtId="0" fontId="10" fillId="0" borderId="50" xfId="0" applyFont="1" applyBorder="1"/>
    <xf numFmtId="0" fontId="10" fillId="0" borderId="0" xfId="0" applyFont="1" applyAlignment="1">
      <alignment vertical="center" wrapText="1"/>
    </xf>
    <xf numFmtId="0" fontId="10" fillId="0" borderId="5" xfId="0" applyFont="1" applyBorder="1"/>
    <xf numFmtId="0" fontId="10" fillId="0" borderId="0" xfId="0" applyFont="1" applyBorder="1"/>
    <xf numFmtId="0" fontId="10" fillId="0" borderId="6" xfId="0" applyFont="1" applyBorder="1"/>
    <xf numFmtId="0" fontId="34" fillId="0" borderId="5" xfId="0" applyFont="1" applyBorder="1"/>
    <xf numFmtId="0" fontId="34" fillId="0" borderId="5" xfId="0" applyFont="1" applyBorder="1" applyAlignment="1">
      <alignment vertical="top" wrapText="1"/>
    </xf>
    <xf numFmtId="0" fontId="34" fillId="0" borderId="0" xfId="0" applyFont="1" applyBorder="1" applyAlignment="1">
      <alignment vertical="top" wrapText="1"/>
    </xf>
    <xf numFmtId="0" fontId="10" fillId="2" borderId="0" xfId="0" applyFont="1" applyFill="1" applyBorder="1"/>
    <xf numFmtId="0" fontId="10" fillId="2" borderId="6" xfId="0" applyFont="1" applyFill="1" applyBorder="1"/>
    <xf numFmtId="0" fontId="10" fillId="0" borderId="0" xfId="0" applyFont="1" applyBorder="1" applyAlignment="1">
      <alignment vertical="top" wrapText="1"/>
    </xf>
    <xf numFmtId="0" fontId="10" fillId="0" borderId="6" xfId="0" applyFont="1" applyBorder="1" applyAlignment="1">
      <alignment vertical="top" wrapText="1"/>
    </xf>
    <xf numFmtId="0" fontId="34" fillId="0" borderId="51" xfId="0" applyFont="1" applyBorder="1" applyAlignment="1">
      <alignment vertical="top" wrapText="1"/>
    </xf>
    <xf numFmtId="0" fontId="35" fillId="0" borderId="46" xfId="2" applyFont="1" applyBorder="1" applyAlignment="1">
      <alignment vertical="top" wrapText="1"/>
    </xf>
    <xf numFmtId="0" fontId="10" fillId="0" borderId="46" xfId="0" applyFont="1" applyBorder="1" applyAlignment="1">
      <alignment vertical="top" wrapText="1"/>
    </xf>
    <xf numFmtId="0" fontId="10" fillId="0" borderId="52" xfId="0" applyFont="1" applyBorder="1" applyAlignment="1">
      <alignment vertical="top" wrapText="1"/>
    </xf>
    <xf numFmtId="0" fontId="10" fillId="0" borderId="0" xfId="3" applyFont="1"/>
    <xf numFmtId="169" fontId="10" fillId="0" borderId="0" xfId="3" applyNumberFormat="1" applyFont="1" applyAlignment="1">
      <alignment horizontal="left"/>
    </xf>
    <xf numFmtId="49" fontId="10" fillId="0" borderId="0" xfId="3" applyNumberFormat="1" applyFont="1"/>
    <xf numFmtId="166" fontId="36" fillId="0" borderId="0" xfId="3" applyNumberFormat="1" applyFont="1" applyFill="1" applyBorder="1" applyAlignment="1">
      <alignment horizontal="centerContinuous"/>
    </xf>
    <xf numFmtId="0" fontId="36" fillId="0" borderId="0" xfId="3" applyFont="1" applyFill="1" applyBorder="1" applyAlignment="1">
      <alignment horizontal="centerContinuous"/>
    </xf>
    <xf numFmtId="49" fontId="19" fillId="0" borderId="0" xfId="3" applyNumberFormat="1" applyFont="1"/>
    <xf numFmtId="166" fontId="19" fillId="0" borderId="0" xfId="3" applyNumberFormat="1" applyFont="1" applyBorder="1"/>
    <xf numFmtId="166" fontId="19" fillId="0" borderId="0" xfId="3" applyNumberFormat="1" applyFont="1" applyBorder="1" applyAlignment="1">
      <alignment horizontal="center"/>
    </xf>
    <xf numFmtId="0" fontId="19" fillId="0" borderId="0" xfId="3" applyFont="1" applyAlignment="1">
      <alignment horizontal="right"/>
    </xf>
    <xf numFmtId="169" fontId="22" fillId="0" borderId="0" xfId="3" applyNumberFormat="1" applyFont="1" applyBorder="1" applyAlignment="1">
      <alignment horizontal="left"/>
    </xf>
    <xf numFmtId="0" fontId="10" fillId="0" borderId="0" xfId="2" applyFont="1" applyFill="1" applyBorder="1" applyAlignment="1">
      <alignment horizontal="center" vertical="center"/>
    </xf>
    <xf numFmtId="0" fontId="19" fillId="0" borderId="0" xfId="3" applyFont="1"/>
    <xf numFmtId="169" fontId="36" fillId="2" borderId="0" xfId="3" applyNumberFormat="1" applyFont="1" applyFill="1" applyBorder="1" applyAlignment="1">
      <alignment horizontal="center" vertical="top" wrapText="1"/>
    </xf>
    <xf numFmtId="49" fontId="36" fillId="2" borderId="0" xfId="3" applyNumberFormat="1" applyFont="1" applyFill="1" applyBorder="1" applyAlignment="1">
      <alignment horizontal="center" vertical="top" wrapText="1"/>
    </xf>
    <xf numFmtId="0" fontId="10" fillId="0" borderId="0" xfId="3" applyFont="1" applyAlignment="1">
      <alignment horizontal="center"/>
    </xf>
    <xf numFmtId="168" fontId="31" fillId="4" borderId="13" xfId="3" applyNumberFormat="1" applyFont="1" applyFill="1" applyBorder="1" applyAlignment="1">
      <alignment horizontal="center" vertical="top" wrapText="1"/>
    </xf>
    <xf numFmtId="49" fontId="31" fillId="4" borderId="14" xfId="3" applyNumberFormat="1" applyFont="1" applyFill="1" applyBorder="1" applyAlignment="1">
      <alignment horizontal="center" vertical="top" wrapText="1"/>
    </xf>
    <xf numFmtId="49" fontId="31" fillId="4" borderId="15" xfId="3" applyNumberFormat="1" applyFont="1" applyFill="1" applyBorder="1" applyAlignment="1">
      <alignment horizontal="center" vertical="top" wrapText="1"/>
    </xf>
    <xf numFmtId="166" fontId="31" fillId="4" borderId="16" xfId="3" quotePrefix="1" applyNumberFormat="1" applyFont="1" applyFill="1" applyBorder="1" applyAlignment="1">
      <alignment horizontal="center" vertical="top" wrapText="1"/>
    </xf>
    <xf numFmtId="166" fontId="31" fillId="4" borderId="13" xfId="3" applyNumberFormat="1" applyFont="1" applyFill="1" applyBorder="1" applyAlignment="1">
      <alignment horizontal="center" vertical="top" wrapText="1"/>
    </xf>
    <xf numFmtId="166" fontId="31" fillId="4" borderId="14" xfId="3" applyNumberFormat="1" applyFont="1" applyFill="1" applyBorder="1" applyAlignment="1">
      <alignment horizontal="center" vertical="top" wrapText="1"/>
    </xf>
    <xf numFmtId="0" fontId="22" fillId="0" borderId="0" xfId="3" applyFont="1"/>
    <xf numFmtId="169" fontId="10" fillId="0" borderId="7" xfId="3" applyNumberFormat="1" applyFont="1" applyBorder="1" applyAlignment="1">
      <alignment horizontal="left"/>
    </xf>
    <xf numFmtId="49" fontId="29" fillId="0" borderId="0" xfId="3" applyNumberFormat="1" applyFont="1" applyBorder="1"/>
    <xf numFmtId="0" fontId="10" fillId="0" borderId="17" xfId="3" applyFont="1" applyBorder="1"/>
    <xf numFmtId="166" fontId="10" fillId="0" borderId="18" xfId="1" applyNumberFormat="1" applyFont="1" applyBorder="1" applyAlignment="1">
      <alignment horizontal="center"/>
    </xf>
    <xf numFmtId="166" fontId="10" fillId="0" borderId="19" xfId="1" applyNumberFormat="1" applyFont="1" applyBorder="1" applyAlignment="1">
      <alignment horizontal="center"/>
    </xf>
    <xf numFmtId="166" fontId="10" fillId="0" borderId="20" xfId="1" applyNumberFormat="1" applyFont="1" applyBorder="1" applyAlignment="1">
      <alignment horizontal="center"/>
    </xf>
    <xf numFmtId="166" fontId="10" fillId="0" borderId="7" xfId="1" applyNumberFormat="1" applyFont="1" applyBorder="1" applyAlignment="1">
      <alignment horizontal="center"/>
    </xf>
    <xf numFmtId="0" fontId="10" fillId="0" borderId="0" xfId="3" applyFont="1" applyBorder="1"/>
    <xf numFmtId="49" fontId="29" fillId="0" borderId="17" xfId="3" applyNumberFormat="1" applyFont="1" applyBorder="1"/>
    <xf numFmtId="37" fontId="10" fillId="0" borderId="1" xfId="3" applyNumberFormat="1" applyFont="1" applyBorder="1" applyAlignment="1">
      <alignment horizontal="right"/>
    </xf>
    <xf numFmtId="0" fontId="10" fillId="0" borderId="7" xfId="3" applyFont="1" applyBorder="1" applyAlignment="1">
      <alignment horizontal="center"/>
    </xf>
    <xf numFmtId="0" fontId="10" fillId="0" borderId="17" xfId="3" applyFont="1" applyBorder="1" applyAlignment="1">
      <alignment horizontal="center"/>
    </xf>
    <xf numFmtId="0" fontId="10" fillId="0" borderId="7" xfId="3" applyFont="1" applyBorder="1"/>
    <xf numFmtId="1" fontId="10" fillId="0" borderId="7" xfId="3" applyNumberFormat="1" applyFont="1" applyBorder="1" applyAlignment="1">
      <alignment horizontal="center"/>
    </xf>
    <xf numFmtId="37" fontId="10" fillId="0" borderId="17" xfId="3" applyNumberFormat="1" applyFont="1" applyBorder="1" applyAlignment="1"/>
    <xf numFmtId="37" fontId="10" fillId="0" borderId="7" xfId="3" applyNumberFormat="1" applyFont="1" applyBorder="1" applyAlignment="1"/>
    <xf numFmtId="37" fontId="10" fillId="0" borderId="7" xfId="3" applyNumberFormat="1" applyFont="1" applyBorder="1" applyAlignment="1">
      <alignment horizontal="center"/>
    </xf>
    <xf numFmtId="49" fontId="10" fillId="0" borderId="0" xfId="3" applyNumberFormat="1" applyFont="1" applyBorder="1"/>
    <xf numFmtId="49" fontId="10" fillId="0" borderId="17" xfId="3" applyNumberFormat="1" applyFont="1" applyBorder="1"/>
    <xf numFmtId="166" fontId="10" fillId="0" borderId="1" xfId="3" applyNumberFormat="1" applyFont="1" applyBorder="1" applyAlignment="1">
      <alignment horizontal="right"/>
    </xf>
    <xf numFmtId="166" fontId="10" fillId="0" borderId="7" xfId="3" applyNumberFormat="1" applyFont="1" applyBorder="1" applyAlignment="1">
      <alignment horizontal="center"/>
    </xf>
    <xf numFmtId="166" fontId="10" fillId="0" borderId="17" xfId="3" applyNumberFormat="1" applyFont="1" applyBorder="1" applyAlignment="1"/>
    <xf numFmtId="166" fontId="10" fillId="0" borderId="7" xfId="3" applyNumberFormat="1" applyFont="1" applyBorder="1" applyAlignment="1"/>
    <xf numFmtId="49" fontId="22" fillId="0" borderId="0" xfId="3" applyNumberFormat="1" applyFont="1" applyBorder="1"/>
    <xf numFmtId="49" fontId="22" fillId="0" borderId="17" xfId="3" applyNumberFormat="1" applyFont="1" applyBorder="1"/>
    <xf numFmtId="166" fontId="10" fillId="0" borderId="21" xfId="3" applyNumberFormat="1" applyFont="1" applyFill="1" applyBorder="1" applyAlignment="1">
      <alignment horizontal="right"/>
    </xf>
    <xf numFmtId="166" fontId="10" fillId="0" borderId="7" xfId="3" applyNumberFormat="1" applyFont="1" applyFill="1" applyBorder="1" applyAlignment="1">
      <alignment horizontal="center"/>
    </xf>
    <xf numFmtId="166" fontId="10" fillId="0" borderId="10" xfId="3" applyNumberFormat="1" applyFont="1" applyFill="1" applyBorder="1" applyAlignment="1">
      <alignment horizontal="right"/>
    </xf>
    <xf numFmtId="166" fontId="10" fillId="0" borderId="1" xfId="3" applyNumberFormat="1" applyFont="1" applyFill="1" applyBorder="1" applyAlignment="1">
      <alignment horizontal="right"/>
    </xf>
    <xf numFmtId="166" fontId="10" fillId="0" borderId="17" xfId="3" applyNumberFormat="1" applyFont="1" applyFill="1" applyBorder="1"/>
    <xf numFmtId="166" fontId="10" fillId="0" borderId="7" xfId="3" applyNumberFormat="1" applyFont="1" applyFill="1" applyBorder="1" applyAlignment="1"/>
    <xf numFmtId="49" fontId="10" fillId="0" borderId="0" xfId="3" applyNumberFormat="1" applyFont="1" applyBorder="1" applyAlignment="1">
      <alignment horizontal="left"/>
    </xf>
    <xf numFmtId="49" fontId="10" fillId="0" borderId="17" xfId="3" applyNumberFormat="1" applyFont="1" applyBorder="1" applyAlignment="1">
      <alignment horizontal="left"/>
    </xf>
    <xf numFmtId="49" fontId="10" fillId="0" borderId="0" xfId="3" quotePrefix="1" applyNumberFormat="1" applyFont="1" applyBorder="1" applyAlignment="1">
      <alignment horizontal="left"/>
    </xf>
    <xf numFmtId="166" fontId="10" fillId="0" borderId="17" xfId="3" applyNumberFormat="1" applyFont="1" applyFill="1" applyBorder="1" applyAlignment="1"/>
    <xf numFmtId="49" fontId="22" fillId="0" borderId="7" xfId="3" applyNumberFormat="1" applyFont="1" applyFill="1" applyBorder="1" applyAlignment="1">
      <alignment horizontal="center" vertical="center"/>
    </xf>
    <xf numFmtId="49" fontId="38" fillId="0" borderId="0" xfId="3" quotePrefix="1" applyNumberFormat="1" applyFont="1" applyBorder="1" applyAlignment="1">
      <alignment horizontal="left"/>
    </xf>
    <xf numFmtId="49" fontId="22" fillId="0" borderId="7" xfId="3" applyNumberFormat="1" applyFont="1" applyFill="1" applyBorder="1" applyAlignment="1">
      <alignment horizontal="center"/>
    </xf>
    <xf numFmtId="37" fontId="10" fillId="0" borderId="7" xfId="3" applyNumberFormat="1" applyFont="1" applyFill="1" applyBorder="1" applyAlignment="1"/>
    <xf numFmtId="37" fontId="10" fillId="0" borderId="7" xfId="1" applyNumberFormat="1" applyFont="1" applyBorder="1" applyAlignment="1">
      <alignment horizontal="center"/>
    </xf>
    <xf numFmtId="166" fontId="10" fillId="0" borderId="7" xfId="3" applyNumberFormat="1" applyFont="1" applyFill="1" applyBorder="1" applyAlignment="1">
      <alignment horizontal="right"/>
    </xf>
    <xf numFmtId="166" fontId="10" fillId="0" borderId="0" xfId="3" applyNumberFormat="1" applyFont="1" applyFill="1" applyBorder="1" applyAlignment="1"/>
    <xf numFmtId="166" fontId="10" fillId="0" borderId="9" xfId="3" applyNumberFormat="1" applyFont="1" applyFill="1" applyBorder="1" applyAlignment="1">
      <alignment horizontal="right"/>
    </xf>
    <xf numFmtId="166" fontId="10" fillId="0" borderId="10" xfId="3" applyNumberFormat="1" applyFont="1" applyFill="1" applyBorder="1" applyAlignment="1"/>
    <xf numFmtId="166" fontId="10" fillId="0" borderId="22" xfId="3" applyNumberFormat="1" applyFont="1" applyFill="1" applyBorder="1" applyAlignment="1">
      <alignment horizontal="right"/>
    </xf>
    <xf numFmtId="0" fontId="10" fillId="0" borderId="9" xfId="3" applyFont="1" applyBorder="1"/>
    <xf numFmtId="0" fontId="10" fillId="0" borderId="3" xfId="3" applyFont="1" applyBorder="1"/>
    <xf numFmtId="166" fontId="10" fillId="0" borderId="2" xfId="3" applyNumberFormat="1" applyFont="1" applyBorder="1"/>
    <xf numFmtId="166" fontId="10" fillId="0" borderId="9" xfId="3" applyNumberFormat="1" applyFont="1" applyBorder="1"/>
    <xf numFmtId="166" fontId="10" fillId="0" borderId="23" xfId="3" applyNumberFormat="1" applyFont="1" applyBorder="1"/>
    <xf numFmtId="166" fontId="10" fillId="0" borderId="11" xfId="3" applyNumberFormat="1" applyFont="1" applyBorder="1"/>
    <xf numFmtId="0" fontId="10" fillId="0" borderId="9" xfId="3" applyFont="1" applyBorder="1" applyAlignment="1">
      <alignment horizontal="center"/>
    </xf>
    <xf numFmtId="0" fontId="10" fillId="0" borderId="0" xfId="3" applyFont="1" applyAlignment="1"/>
    <xf numFmtId="0" fontId="10" fillId="0" borderId="0" xfId="3" applyFont="1" applyAlignment="1">
      <alignment vertical="top"/>
    </xf>
    <xf numFmtId="0" fontId="10" fillId="0" borderId="0" xfId="3" quotePrefix="1" applyFont="1" applyAlignment="1">
      <alignment horizontal="left" vertical="top"/>
    </xf>
    <xf numFmtId="0" fontId="10" fillId="0" borderId="0" xfId="3" applyFont="1" applyBorder="1" applyAlignment="1">
      <alignment vertical="top"/>
    </xf>
    <xf numFmtId="49" fontId="10" fillId="0" borderId="0" xfId="3" quotePrefix="1" applyNumberFormat="1" applyFont="1" applyAlignment="1">
      <alignment horizontal="left"/>
    </xf>
    <xf numFmtId="166" fontId="10" fillId="0" borderId="0" xfId="3" applyNumberFormat="1" applyFont="1" applyBorder="1" applyAlignment="1">
      <alignment horizontal="center"/>
    </xf>
    <xf numFmtId="166" fontId="10" fillId="0" borderId="0" xfId="3" applyNumberFormat="1" applyFont="1" applyBorder="1"/>
    <xf numFmtId="169" fontId="22" fillId="2" borderId="0" xfId="3" applyNumberFormat="1" applyFont="1" applyFill="1" applyBorder="1" applyAlignment="1">
      <alignment horizontal="center" vertical="top" wrapText="1"/>
    </xf>
    <xf numFmtId="49" fontId="22" fillId="2" borderId="0" xfId="3" applyNumberFormat="1" applyFont="1" applyFill="1" applyBorder="1" applyAlignment="1">
      <alignment horizontal="center" vertical="top" wrapText="1"/>
    </xf>
    <xf numFmtId="168" fontId="31" fillId="4" borderId="13" xfId="3" quotePrefix="1" applyNumberFormat="1" applyFont="1" applyFill="1" applyBorder="1" applyAlignment="1">
      <alignment horizontal="center" vertical="top" wrapText="1"/>
    </xf>
    <xf numFmtId="166" fontId="10" fillId="0" borderId="0" xfId="3" applyNumberFormat="1" applyFont="1" applyBorder="1" applyAlignment="1">
      <alignment horizontal="center" vertical="top" wrapText="1"/>
    </xf>
    <xf numFmtId="166" fontId="31" fillId="4" borderId="16" xfId="3" applyNumberFormat="1" applyFont="1" applyFill="1" applyBorder="1" applyAlignment="1">
      <alignment horizontal="center" vertical="top" wrapText="1"/>
    </xf>
    <xf numFmtId="2" fontId="31" fillId="4" borderId="15" xfId="3" applyNumberFormat="1" applyFont="1" applyFill="1" applyBorder="1" applyAlignment="1">
      <alignment horizontal="center" vertical="top" wrapText="1"/>
    </xf>
    <xf numFmtId="169" fontId="31" fillId="4" borderId="13" xfId="3" applyNumberFormat="1" applyFont="1" applyFill="1" applyBorder="1" applyAlignment="1">
      <alignment horizontal="center" vertical="top" wrapText="1"/>
    </xf>
    <xf numFmtId="169" fontId="10" fillId="0" borderId="7" xfId="3" applyNumberFormat="1" applyFont="1" applyBorder="1" applyAlignment="1">
      <alignment horizontal="center"/>
    </xf>
    <xf numFmtId="37" fontId="22" fillId="0" borderId="7" xfId="1" applyNumberFormat="1" applyFont="1" applyBorder="1" applyAlignment="1">
      <alignment horizontal="right"/>
    </xf>
    <xf numFmtId="37" fontId="10" fillId="0" borderId="7" xfId="3" applyNumberFormat="1" applyFont="1" applyBorder="1" applyAlignment="1">
      <alignment horizontal="right"/>
    </xf>
    <xf numFmtId="37" fontId="10" fillId="0" borderId="17" xfId="3" applyNumberFormat="1" applyFont="1" applyBorder="1" applyAlignment="1">
      <alignment horizontal="right"/>
    </xf>
    <xf numFmtId="170" fontId="10" fillId="0" borderId="7" xfId="1" applyNumberFormat="1" applyFont="1" applyBorder="1" applyAlignment="1">
      <alignment horizontal="right"/>
    </xf>
    <xf numFmtId="170" fontId="10" fillId="0" borderId="0" xfId="3" applyNumberFormat="1" applyFont="1" applyBorder="1"/>
    <xf numFmtId="170" fontId="10" fillId="0" borderId="1" xfId="3" applyNumberFormat="1" applyFont="1" applyBorder="1" applyAlignment="1">
      <alignment horizontal="right"/>
    </xf>
    <xf numFmtId="170" fontId="10" fillId="0" borderId="7" xfId="3" applyNumberFormat="1" applyFont="1" applyBorder="1" applyAlignment="1">
      <alignment horizontal="right"/>
    </xf>
    <xf numFmtId="170" fontId="10" fillId="0" borderId="0" xfId="3" applyNumberFormat="1" applyFont="1" applyBorder="1" applyAlignment="1">
      <alignment horizontal="right"/>
    </xf>
    <xf numFmtId="170" fontId="10" fillId="0" borderId="17" xfId="3" applyNumberFormat="1" applyFont="1" applyBorder="1" applyAlignment="1">
      <alignment horizontal="right"/>
    </xf>
    <xf numFmtId="170" fontId="10" fillId="0" borderId="10" xfId="3" applyNumberFormat="1" applyFont="1" applyFill="1" applyBorder="1" applyAlignment="1">
      <alignment horizontal="right"/>
    </xf>
    <xf numFmtId="170" fontId="10" fillId="0" borderId="0" xfId="3" applyNumberFormat="1" applyFont="1" applyFill="1" applyBorder="1"/>
    <xf numFmtId="170" fontId="10" fillId="0" borderId="21" xfId="3" applyNumberFormat="1" applyFont="1" applyFill="1" applyBorder="1" applyAlignment="1">
      <alignment horizontal="right"/>
    </xf>
    <xf numFmtId="170" fontId="10" fillId="0" borderId="25" xfId="3" applyNumberFormat="1" applyFont="1" applyFill="1" applyBorder="1" applyAlignment="1">
      <alignment horizontal="right"/>
    </xf>
    <xf numFmtId="170" fontId="10" fillId="0" borderId="7" xfId="1" applyNumberFormat="1" applyFont="1" applyFill="1" applyBorder="1" applyAlignment="1">
      <alignment horizontal="right"/>
    </xf>
    <xf numFmtId="170" fontId="10" fillId="0" borderId="1" xfId="3" applyNumberFormat="1" applyFont="1" applyFill="1" applyBorder="1" applyAlignment="1">
      <alignment horizontal="right"/>
    </xf>
    <xf numFmtId="170" fontId="10" fillId="0" borderId="7" xfId="3" applyNumberFormat="1" applyFont="1" applyFill="1" applyBorder="1" applyAlignment="1">
      <alignment horizontal="right"/>
    </xf>
    <xf numFmtId="170" fontId="10" fillId="0" borderId="17" xfId="3" applyNumberFormat="1" applyFont="1" applyFill="1" applyBorder="1" applyAlignment="1">
      <alignment horizontal="right"/>
    </xf>
    <xf numFmtId="4" fontId="10" fillId="0" borderId="0" xfId="3" applyNumberFormat="1" applyFont="1"/>
    <xf numFmtId="169" fontId="10" fillId="0" borderId="7" xfId="3" applyNumberFormat="1" applyFont="1" applyFill="1" applyBorder="1" applyAlignment="1">
      <alignment horizontal="center"/>
    </xf>
    <xf numFmtId="170" fontId="10" fillId="0" borderId="10" xfId="1" applyNumberFormat="1" applyFont="1" applyFill="1" applyBorder="1" applyAlignment="1">
      <alignment horizontal="right"/>
    </xf>
    <xf numFmtId="170" fontId="10" fillId="0" borderId="21" xfId="1" applyNumberFormat="1" applyFont="1" applyFill="1" applyBorder="1" applyAlignment="1">
      <alignment horizontal="right"/>
    </xf>
    <xf numFmtId="170" fontId="10" fillId="0" borderId="25" xfId="1" applyNumberFormat="1" applyFont="1" applyFill="1" applyBorder="1" applyAlignment="1">
      <alignment horizontal="right"/>
    </xf>
    <xf numFmtId="170" fontId="10" fillId="5" borderId="1" xfId="3" applyNumberFormat="1" applyFont="1" applyFill="1" applyBorder="1" applyAlignment="1">
      <alignment horizontal="right"/>
    </xf>
    <xf numFmtId="170" fontId="10" fillId="5" borderId="7" xfId="3" applyNumberFormat="1" applyFont="1" applyFill="1" applyBorder="1" applyAlignment="1">
      <alignment horizontal="right"/>
    </xf>
    <xf numFmtId="37" fontId="10" fillId="0" borderId="17" xfId="3" applyNumberFormat="1" applyFont="1" applyFill="1" applyBorder="1" applyAlignment="1">
      <alignment horizontal="right"/>
    </xf>
    <xf numFmtId="166" fontId="10" fillId="0" borderId="0" xfId="3" applyNumberFormat="1" applyFont="1" applyBorder="1" applyAlignment="1"/>
    <xf numFmtId="170" fontId="10" fillId="0" borderId="7" xfId="3" applyNumberFormat="1" applyFont="1" applyBorder="1"/>
    <xf numFmtId="170" fontId="10" fillId="5" borderId="1" xfId="3" applyNumberFormat="1" applyFont="1" applyFill="1" applyBorder="1"/>
    <xf numFmtId="170" fontId="10" fillId="5" borderId="7" xfId="3" applyNumberFormat="1" applyFont="1" applyFill="1" applyBorder="1"/>
    <xf numFmtId="170" fontId="10" fillId="0" borderId="17" xfId="3" applyNumberFormat="1" applyFont="1" applyFill="1" applyBorder="1"/>
    <xf numFmtId="0" fontId="10" fillId="0" borderId="7" xfId="3" applyFont="1" applyFill="1" applyBorder="1" applyAlignment="1">
      <alignment horizontal="center"/>
    </xf>
    <xf numFmtId="170" fontId="10" fillId="5" borderId="21" xfId="1" applyNumberFormat="1" applyFont="1" applyFill="1" applyBorder="1" applyAlignment="1">
      <alignment horizontal="right"/>
    </xf>
    <xf numFmtId="170" fontId="10" fillId="5" borderId="10" xfId="1" applyNumberFormat="1" applyFont="1" applyFill="1" applyBorder="1" applyAlignment="1">
      <alignment horizontal="right"/>
    </xf>
    <xf numFmtId="170" fontId="10" fillId="5" borderId="25" xfId="1" applyNumberFormat="1" applyFont="1" applyFill="1" applyBorder="1" applyAlignment="1">
      <alignment horizontal="right"/>
    </xf>
    <xf numFmtId="169" fontId="10" fillId="0" borderId="7" xfId="3" quotePrefix="1" applyNumberFormat="1" applyFont="1" applyBorder="1" applyAlignment="1">
      <alignment horizontal="left"/>
    </xf>
    <xf numFmtId="170" fontId="10" fillId="5" borderId="21" xfId="3" applyNumberFormat="1" applyFont="1" applyFill="1" applyBorder="1" applyAlignment="1">
      <alignment horizontal="right"/>
    </xf>
    <xf numFmtId="170" fontId="10" fillId="5" borderId="10" xfId="3" applyNumberFormat="1" applyFont="1" applyFill="1" applyBorder="1" applyAlignment="1">
      <alignment horizontal="right"/>
    </xf>
    <xf numFmtId="170" fontId="10" fillId="5" borderId="26" xfId="3" applyNumberFormat="1" applyFont="1" applyFill="1" applyBorder="1" applyAlignment="1">
      <alignment horizontal="right"/>
    </xf>
    <xf numFmtId="169" fontId="10" fillId="0" borderId="9" xfId="3" applyNumberFormat="1" applyFont="1" applyBorder="1" applyAlignment="1">
      <alignment horizontal="left"/>
    </xf>
    <xf numFmtId="49" fontId="22" fillId="0" borderId="3" xfId="3" applyNumberFormat="1" applyFont="1" applyBorder="1"/>
    <xf numFmtId="49" fontId="10" fillId="0" borderId="4" xfId="3" applyNumberFormat="1" applyFont="1" applyBorder="1"/>
    <xf numFmtId="166" fontId="10" fillId="0" borderId="9" xfId="3" applyNumberFormat="1" applyFont="1" applyBorder="1" applyAlignment="1">
      <alignment horizontal="right"/>
    </xf>
    <xf numFmtId="166" fontId="10" fillId="0" borderId="23" xfId="3" applyNumberFormat="1" applyFont="1" applyFill="1" applyBorder="1" applyAlignment="1">
      <alignment horizontal="right"/>
    </xf>
    <xf numFmtId="166" fontId="10" fillId="0" borderId="27" xfId="3" applyNumberFormat="1" applyFont="1" applyFill="1" applyBorder="1" applyAlignment="1">
      <alignment horizontal="right"/>
    </xf>
    <xf numFmtId="2" fontId="10" fillId="0" borderId="27" xfId="3" applyNumberFormat="1" applyFont="1" applyFill="1" applyBorder="1" applyAlignment="1">
      <alignment horizontal="right"/>
    </xf>
    <xf numFmtId="2" fontId="10" fillId="0" borderId="11" xfId="3" applyNumberFormat="1" applyFont="1" applyFill="1" applyBorder="1" applyAlignment="1">
      <alignment horizontal="right"/>
    </xf>
    <xf numFmtId="169" fontId="10" fillId="0" borderId="9" xfId="3" applyNumberFormat="1" applyFont="1" applyFill="1" applyBorder="1" applyAlignment="1">
      <alignment horizontal="center"/>
    </xf>
    <xf numFmtId="169" fontId="10" fillId="0" borderId="0" xfId="3" applyNumberFormat="1" applyFont="1" applyBorder="1" applyAlignment="1">
      <alignment horizontal="left"/>
    </xf>
    <xf numFmtId="166" fontId="10" fillId="0" borderId="0" xfId="3" applyNumberFormat="1" applyFont="1" applyBorder="1" applyAlignment="1">
      <alignment horizontal="right"/>
    </xf>
    <xf numFmtId="166" fontId="10" fillId="0" borderId="0" xfId="3" applyNumberFormat="1" applyFont="1" applyFill="1" applyBorder="1" applyAlignment="1">
      <alignment horizontal="right"/>
    </xf>
    <xf numFmtId="2" fontId="10" fillId="0" borderId="0" xfId="3" applyNumberFormat="1" applyFont="1" applyFill="1" applyBorder="1" applyAlignment="1">
      <alignment horizontal="right"/>
    </xf>
    <xf numFmtId="169" fontId="10" fillId="0" borderId="0" xfId="3" applyNumberFormat="1" applyFont="1" applyFill="1" applyBorder="1" applyAlignment="1">
      <alignment horizontal="center"/>
    </xf>
    <xf numFmtId="169" fontId="10" fillId="0" borderId="0" xfId="3" applyNumberFormat="1" applyFont="1" applyAlignment="1">
      <alignment horizontal="right"/>
    </xf>
    <xf numFmtId="0" fontId="10" fillId="0" borderId="0" xfId="3" applyFont="1" applyAlignment="1">
      <alignment horizontal="left" vertical="top"/>
    </xf>
    <xf numFmtId="49" fontId="10" fillId="0" borderId="0" xfId="3" applyNumberFormat="1" applyFont="1" applyAlignment="1">
      <alignment vertical="top"/>
    </xf>
    <xf numFmtId="169" fontId="10" fillId="0" borderId="0" xfId="3" applyNumberFormat="1" applyFont="1" applyAlignment="1">
      <alignment horizontal="right" vertical="top"/>
    </xf>
    <xf numFmtId="0" fontId="10" fillId="0" borderId="0" xfId="3" applyFont="1" applyAlignment="1">
      <alignment horizontal="center" vertical="top"/>
    </xf>
    <xf numFmtId="166" fontId="41" fillId="3" borderId="0" xfId="3" applyNumberFormat="1" applyFont="1" applyFill="1" applyBorder="1" applyAlignment="1">
      <alignment horizontal="center" wrapText="1"/>
    </xf>
    <xf numFmtId="0" fontId="42" fillId="3" borderId="0" xfId="0" applyFont="1" applyFill="1" applyBorder="1" applyAlignment="1">
      <alignment wrapText="1"/>
    </xf>
    <xf numFmtId="0" fontId="10" fillId="3" borderId="0" xfId="0" applyFont="1" applyFill="1" applyAlignment="1">
      <alignment wrapText="1"/>
    </xf>
    <xf numFmtId="0" fontId="10" fillId="3" borderId="0" xfId="3" applyFont="1" applyFill="1" applyBorder="1" applyAlignment="1">
      <alignment vertical="top"/>
    </xf>
    <xf numFmtId="169" fontId="43" fillId="0" borderId="0" xfId="3" applyNumberFormat="1" applyFont="1" applyFill="1" applyBorder="1" applyAlignment="1">
      <alignment horizontal="left" vertical="top"/>
    </xf>
    <xf numFmtId="168" fontId="31" fillId="4" borderId="16" xfId="3" applyNumberFormat="1" applyFont="1" applyFill="1" applyBorder="1" applyAlignment="1">
      <alignment horizontal="center" vertical="top" wrapText="1"/>
    </xf>
    <xf numFmtId="0" fontId="44" fillId="4" borderId="14" xfId="3" applyFont="1" applyFill="1" applyBorder="1" applyAlignment="1">
      <alignment vertical="top"/>
    </xf>
    <xf numFmtId="0" fontId="45" fillId="4" borderId="16" xfId="3" applyFont="1" applyFill="1" applyBorder="1" applyAlignment="1">
      <alignment vertical="top" wrapText="1"/>
    </xf>
    <xf numFmtId="0" fontId="31" fillId="4" borderId="14" xfId="3" applyFont="1" applyFill="1" applyBorder="1" applyAlignment="1">
      <alignment vertical="top" wrapText="1"/>
    </xf>
    <xf numFmtId="0" fontId="44" fillId="4" borderId="14" xfId="3" quotePrefix="1" applyFont="1" applyFill="1" applyBorder="1" applyAlignment="1">
      <alignment horizontal="center" vertical="top" wrapText="1"/>
    </xf>
    <xf numFmtId="0" fontId="46" fillId="4" borderId="15" xfId="3" quotePrefix="1" applyFont="1" applyFill="1" applyBorder="1" applyAlignment="1">
      <alignment horizontal="center" vertical="top" wrapText="1"/>
    </xf>
    <xf numFmtId="2" fontId="31" fillId="4" borderId="13" xfId="3" applyNumberFormat="1" applyFont="1" applyFill="1" applyBorder="1" applyAlignment="1">
      <alignment horizontal="center" vertical="top" wrapText="1"/>
    </xf>
    <xf numFmtId="168" fontId="10" fillId="0" borderId="1" xfId="3" applyNumberFormat="1" applyFont="1" applyBorder="1" applyAlignment="1">
      <alignment horizontal="center"/>
    </xf>
    <xf numFmtId="0" fontId="10" fillId="0" borderId="18" xfId="3" applyFont="1" applyBorder="1"/>
    <xf numFmtId="0" fontId="10" fillId="0" borderId="8" xfId="3" applyFont="1" applyBorder="1"/>
    <xf numFmtId="0" fontId="10" fillId="0" borderId="20" xfId="3" applyFont="1" applyBorder="1"/>
    <xf numFmtId="0" fontId="10" fillId="0" borderId="1" xfId="3" applyFont="1" applyBorder="1"/>
    <xf numFmtId="168" fontId="22" fillId="0" borderId="1" xfId="3" applyNumberFormat="1" applyFont="1" applyBorder="1" applyAlignment="1">
      <alignment horizontal="left"/>
    </xf>
    <xf numFmtId="170" fontId="10" fillId="5" borderId="7" xfId="1" applyNumberFormat="1" applyFont="1" applyFill="1" applyBorder="1" applyAlignment="1">
      <alignment horizontal="center"/>
    </xf>
    <xf numFmtId="168" fontId="10" fillId="0" borderId="1" xfId="3" applyNumberFormat="1" applyFont="1" applyBorder="1" applyAlignment="1">
      <alignment horizontal="center" vertical="top"/>
    </xf>
    <xf numFmtId="49" fontId="10" fillId="0" borderId="0" xfId="3" applyNumberFormat="1" applyFont="1" applyBorder="1" applyAlignment="1">
      <alignment vertical="top"/>
    </xf>
    <xf numFmtId="49" fontId="10" fillId="0" borderId="1" xfId="3" applyNumberFormat="1" applyFont="1" applyBorder="1" applyAlignment="1">
      <alignment horizontal="left"/>
    </xf>
    <xf numFmtId="0" fontId="10" fillId="0" borderId="17" xfId="3" applyFont="1" applyBorder="1" applyAlignment="1">
      <alignment vertical="top"/>
    </xf>
    <xf numFmtId="37" fontId="10" fillId="0" borderId="7" xfId="3" applyNumberFormat="1" applyFont="1" applyFill="1" applyBorder="1" applyAlignment="1">
      <alignment vertical="top"/>
    </xf>
    <xf numFmtId="166" fontId="10" fillId="0" borderId="7" xfId="3" applyNumberFormat="1" applyFont="1" applyFill="1" applyBorder="1" applyAlignment="1">
      <alignment vertical="top"/>
    </xf>
    <xf numFmtId="0" fontId="29" fillId="0" borderId="0" xfId="3" quotePrefix="1" applyFont="1" applyBorder="1" applyAlignment="1">
      <alignment horizontal="left"/>
    </xf>
    <xf numFmtId="0" fontId="29" fillId="0" borderId="0" xfId="3" applyFont="1" applyBorder="1"/>
    <xf numFmtId="166" fontId="10" fillId="0" borderId="9" xfId="3" applyNumberFormat="1" applyFont="1" applyFill="1" applyBorder="1"/>
    <xf numFmtId="0" fontId="29" fillId="0" borderId="0" xfId="3" applyFont="1" applyBorder="1" applyAlignment="1">
      <alignment vertical="top"/>
    </xf>
    <xf numFmtId="0" fontId="10" fillId="0" borderId="1" xfId="3" applyFont="1" applyBorder="1" applyAlignment="1">
      <alignment vertical="top"/>
    </xf>
    <xf numFmtId="0" fontId="10" fillId="0" borderId="0" xfId="3" quotePrefix="1" applyFont="1" applyBorder="1" applyAlignment="1">
      <alignment horizontal="right" vertical="top"/>
    </xf>
    <xf numFmtId="166" fontId="10" fillId="0" borderId="13" xfId="3" applyNumberFormat="1" applyFont="1" applyFill="1" applyBorder="1" applyAlignment="1">
      <alignment vertical="top"/>
    </xf>
    <xf numFmtId="0" fontId="10" fillId="0" borderId="0" xfId="3" quotePrefix="1" applyFont="1" applyBorder="1" applyAlignment="1">
      <alignment horizontal="right"/>
    </xf>
    <xf numFmtId="166" fontId="10" fillId="0" borderId="7" xfId="3" applyNumberFormat="1" applyFont="1" applyFill="1" applyBorder="1"/>
    <xf numFmtId="0" fontId="29" fillId="0" borderId="0" xfId="3" quotePrefix="1" applyFont="1" applyBorder="1" applyAlignment="1">
      <alignment horizontal="left" vertical="top"/>
    </xf>
    <xf numFmtId="168" fontId="22" fillId="0" borderId="1" xfId="3" quotePrefix="1" applyNumberFormat="1" applyFont="1" applyBorder="1" applyAlignment="1">
      <alignment horizontal="left" vertical="top"/>
    </xf>
    <xf numFmtId="166" fontId="10" fillId="0" borderId="7" xfId="3" applyNumberFormat="1" applyFont="1" applyBorder="1" applyAlignment="1">
      <alignment horizontal="center" vertical="top"/>
    </xf>
    <xf numFmtId="166" fontId="10" fillId="0" borderId="7" xfId="3" applyNumberFormat="1" applyFont="1" applyBorder="1" applyAlignment="1">
      <alignment vertical="top"/>
    </xf>
    <xf numFmtId="0" fontId="10" fillId="0" borderId="0" xfId="3" quotePrefix="1" applyFont="1" applyBorder="1" applyAlignment="1">
      <alignment horizontal="left" vertical="top"/>
    </xf>
    <xf numFmtId="166" fontId="10" fillId="0" borderId="0" xfId="3" applyNumberFormat="1" applyFont="1" applyAlignment="1">
      <alignment vertical="top"/>
    </xf>
    <xf numFmtId="49" fontId="10" fillId="0" borderId="0" xfId="3" quotePrefix="1" applyNumberFormat="1" applyFont="1" applyBorder="1" applyAlignment="1">
      <alignment horizontal="left" vertical="top"/>
    </xf>
    <xf numFmtId="49" fontId="10" fillId="0" borderId="1" xfId="3" quotePrefix="1" applyNumberFormat="1" applyFont="1" applyBorder="1" applyAlignment="1">
      <alignment horizontal="left"/>
    </xf>
    <xf numFmtId="49" fontId="38" fillId="0" borderId="0" xfId="3" quotePrefix="1" applyNumberFormat="1" applyFont="1" applyBorder="1" applyAlignment="1">
      <alignment horizontal="left" vertical="top"/>
    </xf>
    <xf numFmtId="166" fontId="10" fillId="0" borderId="9" xfId="3" applyNumberFormat="1" applyFont="1" applyFill="1" applyBorder="1" applyAlignment="1">
      <alignment vertical="top"/>
    </xf>
    <xf numFmtId="166" fontId="10" fillId="5" borderId="1" xfId="3" applyNumberFormat="1" applyFont="1" applyFill="1" applyBorder="1" applyAlignment="1">
      <alignment horizontal="center"/>
    </xf>
    <xf numFmtId="166" fontId="10" fillId="5" borderId="13" xfId="3" applyNumberFormat="1" applyFont="1" applyFill="1" applyBorder="1" applyAlignment="1">
      <alignment horizontal="center"/>
    </xf>
    <xf numFmtId="0" fontId="22" fillId="0" borderId="0" xfId="3" quotePrefix="1" applyFont="1" applyBorder="1" applyAlignment="1">
      <alignment horizontal="right" vertical="top"/>
    </xf>
    <xf numFmtId="0" fontId="22" fillId="0" borderId="17" xfId="3" quotePrefix="1" applyFont="1" applyBorder="1" applyAlignment="1">
      <alignment horizontal="right" vertical="top"/>
    </xf>
    <xf numFmtId="166" fontId="10" fillId="0" borderId="10" xfId="1" applyNumberFormat="1" applyFont="1" applyFill="1" applyBorder="1" applyAlignment="1">
      <alignment vertical="top"/>
    </xf>
    <xf numFmtId="166" fontId="10" fillId="5" borderId="19" xfId="3" applyNumberFormat="1" applyFont="1" applyFill="1" applyBorder="1" applyAlignment="1">
      <alignment horizontal="center"/>
    </xf>
    <xf numFmtId="166" fontId="10" fillId="0" borderId="24" xfId="3" applyNumberFormat="1" applyFont="1" applyFill="1" applyBorder="1" applyAlignment="1">
      <alignment vertical="top"/>
    </xf>
    <xf numFmtId="166" fontId="10" fillId="0" borderId="7" xfId="3" applyNumberFormat="1" applyFont="1" applyBorder="1"/>
    <xf numFmtId="166" fontId="22" fillId="0" borderId="9" xfId="3" quotePrefix="1" applyNumberFormat="1" applyFont="1" applyBorder="1" applyAlignment="1">
      <alignment horizontal="right"/>
    </xf>
    <xf numFmtId="166" fontId="10" fillId="0" borderId="22" xfId="3" applyNumberFormat="1" applyFont="1" applyFill="1" applyBorder="1"/>
    <xf numFmtId="0" fontId="10" fillId="0" borderId="2" xfId="3" applyFont="1" applyBorder="1"/>
    <xf numFmtId="0" fontId="10" fillId="0" borderId="4" xfId="3" applyFont="1" applyBorder="1"/>
    <xf numFmtId="166" fontId="10" fillId="0" borderId="3" xfId="3" applyNumberFormat="1" applyFont="1" applyBorder="1"/>
    <xf numFmtId="166" fontId="22" fillId="0" borderId="3" xfId="3" quotePrefix="1" applyNumberFormat="1" applyFont="1" applyBorder="1" applyAlignment="1">
      <alignment horizontal="right"/>
    </xf>
    <xf numFmtId="166" fontId="10" fillId="0" borderId="4" xfId="3" applyNumberFormat="1" applyFont="1" applyBorder="1"/>
    <xf numFmtId="0" fontId="22" fillId="0" borderId="0" xfId="3" quotePrefix="1" applyFont="1" applyAlignment="1">
      <alignment horizontal="right"/>
    </xf>
    <xf numFmtId="0" fontId="22" fillId="0" borderId="20" xfId="3" quotePrefix="1" applyFont="1" applyBorder="1" applyAlignment="1">
      <alignment horizontal="right"/>
    </xf>
    <xf numFmtId="0" fontId="22" fillId="0" borderId="17" xfId="3" quotePrefix="1" applyFont="1" applyBorder="1" applyAlignment="1">
      <alignment horizontal="right"/>
    </xf>
    <xf numFmtId="0" fontId="22" fillId="0" borderId="4" xfId="3" quotePrefix="1" applyFont="1" applyBorder="1" applyAlignment="1">
      <alignment horizontal="right"/>
    </xf>
    <xf numFmtId="0" fontId="10" fillId="0" borderId="0" xfId="3" quotePrefix="1" applyFont="1" applyBorder="1" applyAlignment="1">
      <alignment horizontal="left"/>
    </xf>
    <xf numFmtId="168" fontId="22" fillId="0" borderId="0" xfId="3" applyNumberFormat="1" applyFont="1" applyBorder="1" applyAlignment="1">
      <alignment horizontal="left" vertical="top"/>
    </xf>
    <xf numFmtId="0" fontId="10" fillId="3" borderId="0" xfId="3" applyFont="1" applyFill="1" applyBorder="1"/>
    <xf numFmtId="0" fontId="49" fillId="3" borderId="0" xfId="0" applyFont="1" applyFill="1" applyAlignment="1">
      <alignment wrapText="1"/>
    </xf>
    <xf numFmtId="0" fontId="10" fillId="0" borderId="0" xfId="0" applyFont="1" applyFill="1" applyAlignment="1">
      <alignment wrapText="1"/>
    </xf>
    <xf numFmtId="169" fontId="50" fillId="3" borderId="0" xfId="3" applyNumberFormat="1" applyFont="1" applyFill="1" applyBorder="1" applyAlignment="1">
      <alignment horizontal="left" vertical="top"/>
    </xf>
    <xf numFmtId="169" fontId="36" fillId="0" borderId="0" xfId="3" applyNumberFormat="1" applyFont="1" applyFill="1" applyBorder="1" applyAlignment="1">
      <alignment horizontal="center"/>
    </xf>
    <xf numFmtId="169" fontId="36" fillId="3" borderId="0" xfId="3" applyNumberFormat="1" applyFont="1" applyFill="1" applyBorder="1" applyAlignment="1">
      <alignment horizontal="center"/>
    </xf>
    <xf numFmtId="170" fontId="10" fillId="3" borderId="0" xfId="3" applyNumberFormat="1" applyFont="1" applyFill="1"/>
    <xf numFmtId="170" fontId="10" fillId="0" borderId="0" xfId="3" applyNumberFormat="1" applyFont="1"/>
    <xf numFmtId="170" fontId="22" fillId="0" borderId="0" xfId="3" applyNumberFormat="1" applyFont="1" applyBorder="1" applyAlignment="1">
      <alignment horizontal="left"/>
    </xf>
    <xf numFmtId="170" fontId="22" fillId="0" borderId="0" xfId="3" quotePrefix="1" applyNumberFormat="1" applyFont="1" applyBorder="1" applyAlignment="1">
      <alignment horizontal="left" wrapText="1"/>
    </xf>
    <xf numFmtId="170" fontId="22" fillId="0" borderId="0" xfId="3" quotePrefix="1" applyNumberFormat="1" applyFont="1" applyAlignment="1">
      <alignment horizontal="left"/>
    </xf>
    <xf numFmtId="170" fontId="22" fillId="0" borderId="0" xfId="3" quotePrefix="1" applyNumberFormat="1" applyFont="1" applyBorder="1" applyAlignment="1">
      <alignment horizontal="left"/>
    </xf>
    <xf numFmtId="168" fontId="31" fillId="6" borderId="16" xfId="3" applyNumberFormat="1" applyFont="1" applyFill="1" applyBorder="1" applyAlignment="1">
      <alignment horizontal="center" vertical="top" wrapText="1"/>
    </xf>
    <xf numFmtId="170" fontId="31" fillId="6" borderId="16" xfId="3" quotePrefix="1" applyNumberFormat="1" applyFont="1" applyFill="1" applyBorder="1" applyAlignment="1">
      <alignment horizontal="center" vertical="top" wrapText="1"/>
    </xf>
    <xf numFmtId="170" fontId="44" fillId="6" borderId="14" xfId="3" applyNumberFormat="1" applyFont="1" applyFill="1" applyBorder="1" applyAlignment="1">
      <alignment vertical="top"/>
    </xf>
    <xf numFmtId="166" fontId="31" fillId="6" borderId="16" xfId="3" applyNumberFormat="1" applyFont="1" applyFill="1" applyBorder="1" applyAlignment="1">
      <alignment horizontal="center" vertical="top" wrapText="1"/>
    </xf>
    <xf numFmtId="166" fontId="31" fillId="6" borderId="13" xfId="3" applyNumberFormat="1" applyFont="1" applyFill="1" applyBorder="1" applyAlignment="1">
      <alignment horizontal="center" vertical="top" wrapText="1"/>
    </xf>
    <xf numFmtId="2" fontId="31" fillId="6" borderId="15" xfId="3" applyNumberFormat="1" applyFont="1" applyFill="1" applyBorder="1" applyAlignment="1">
      <alignment horizontal="center" vertical="top" wrapText="1"/>
    </xf>
    <xf numFmtId="2" fontId="31" fillId="6" borderId="13" xfId="3" applyNumberFormat="1" applyFont="1" applyFill="1" applyBorder="1" applyAlignment="1">
      <alignment horizontal="center" vertical="top" wrapText="1"/>
    </xf>
    <xf numFmtId="170" fontId="44" fillId="0" borderId="19" xfId="3" applyNumberFormat="1" applyFont="1" applyBorder="1"/>
    <xf numFmtId="170" fontId="44" fillId="0" borderId="18" xfId="3" applyNumberFormat="1" applyFont="1" applyBorder="1"/>
    <xf numFmtId="170" fontId="44" fillId="0" borderId="8" xfId="3" applyNumberFormat="1" applyFont="1" applyBorder="1"/>
    <xf numFmtId="166" fontId="49" fillId="0" borderId="19" xfId="1" applyNumberFormat="1" applyFont="1" applyBorder="1" applyAlignment="1">
      <alignment horizontal="center"/>
    </xf>
    <xf numFmtId="0" fontId="49" fillId="0" borderId="19" xfId="3" applyFont="1" applyBorder="1" applyAlignment="1">
      <alignment horizontal="center"/>
    </xf>
    <xf numFmtId="170" fontId="10" fillId="0" borderId="7" xfId="3" applyNumberFormat="1" applyFont="1" applyBorder="1" applyAlignment="1">
      <alignment vertical="top"/>
    </xf>
    <xf numFmtId="0" fontId="29" fillId="0" borderId="1" xfId="3" quotePrefix="1" applyFont="1" applyBorder="1" applyAlignment="1">
      <alignment horizontal="left" vertical="top"/>
    </xf>
    <xf numFmtId="170" fontId="10" fillId="0" borderId="0" xfId="3" applyNumberFormat="1" applyFont="1" applyBorder="1" applyAlignment="1">
      <alignment vertical="top"/>
    </xf>
    <xf numFmtId="170" fontId="10" fillId="3" borderId="0" xfId="3" applyNumberFormat="1" applyFont="1" applyFill="1" applyAlignment="1">
      <alignment vertical="top"/>
    </xf>
    <xf numFmtId="170" fontId="10" fillId="0" borderId="0" xfId="3" applyNumberFormat="1" applyFont="1" applyAlignment="1">
      <alignment vertical="top" wrapText="1"/>
    </xf>
    <xf numFmtId="170" fontId="10" fillId="0" borderId="0" xfId="3" applyNumberFormat="1" applyFont="1" applyAlignment="1">
      <alignment vertical="top"/>
    </xf>
    <xf numFmtId="10" fontId="10" fillId="0" borderId="0" xfId="54" applyNumberFormat="1" applyFont="1" applyAlignment="1">
      <alignment vertical="top"/>
    </xf>
    <xf numFmtId="0" fontId="38" fillId="0" borderId="1" xfId="3" quotePrefix="1" applyFont="1" applyBorder="1" applyAlignment="1">
      <alignment horizontal="left" vertical="top"/>
    </xf>
    <xf numFmtId="10" fontId="10" fillId="3" borderId="0" xfId="54" applyNumberFormat="1" applyFont="1" applyFill="1" applyAlignment="1">
      <alignment vertical="top"/>
    </xf>
    <xf numFmtId="170" fontId="10" fillId="0" borderId="1" xfId="3" applyNumberFormat="1" applyFont="1" applyBorder="1" applyAlignment="1">
      <alignment vertical="top"/>
    </xf>
    <xf numFmtId="170" fontId="10" fillId="0" borderId="17" xfId="3" applyNumberFormat="1" applyFont="1" applyBorder="1" applyAlignment="1">
      <alignment vertical="top"/>
    </xf>
    <xf numFmtId="0" fontId="29" fillId="0" borderId="7" xfId="3" quotePrefix="1" applyFont="1" applyBorder="1" applyAlignment="1">
      <alignment horizontal="left"/>
    </xf>
    <xf numFmtId="170" fontId="10" fillId="0" borderId="1" xfId="3" applyNumberFormat="1" applyFont="1" applyBorder="1"/>
    <xf numFmtId="170" fontId="10" fillId="0" borderId="17" xfId="3" applyNumberFormat="1" applyFont="1" applyBorder="1"/>
    <xf numFmtId="10" fontId="10" fillId="3" borderId="0" xfId="54" applyNumberFormat="1" applyFont="1" applyFill="1"/>
    <xf numFmtId="10" fontId="10" fillId="0" borderId="0" xfId="54" applyNumberFormat="1" applyFont="1"/>
    <xf numFmtId="10" fontId="10" fillId="0" borderId="7" xfId="54" applyNumberFormat="1" applyFont="1" applyBorder="1"/>
    <xf numFmtId="170" fontId="10" fillId="0" borderId="1" xfId="3" quotePrefix="1" applyNumberFormat="1" applyFont="1" applyBorder="1" applyAlignment="1">
      <alignment horizontal="left"/>
    </xf>
    <xf numFmtId="170" fontId="10" fillId="0" borderId="9" xfId="3" applyNumberFormat="1" applyFont="1" applyBorder="1"/>
    <xf numFmtId="170" fontId="10" fillId="3" borderId="0" xfId="3" applyNumberFormat="1" applyFont="1" applyFill="1" applyBorder="1"/>
    <xf numFmtId="170" fontId="10" fillId="0" borderId="19" xfId="3" applyNumberFormat="1" applyFont="1" applyBorder="1"/>
    <xf numFmtId="170" fontId="38" fillId="0" borderId="0" xfId="3" applyNumberFormat="1" applyFont="1" applyBorder="1"/>
    <xf numFmtId="170" fontId="10" fillId="0" borderId="3" xfId="3" applyNumberFormat="1" applyFont="1" applyBorder="1"/>
    <xf numFmtId="170" fontId="10" fillId="0" borderId="4" xfId="3" applyNumberFormat="1" applyFont="1" applyBorder="1"/>
    <xf numFmtId="170" fontId="22" fillId="0" borderId="18" xfId="3" applyNumberFormat="1" applyFont="1" applyBorder="1"/>
    <xf numFmtId="170" fontId="10" fillId="0" borderId="8" xfId="3" applyNumberFormat="1" applyFont="1" applyBorder="1"/>
    <xf numFmtId="170" fontId="10" fillId="0" borderId="20" xfId="3" applyNumberFormat="1" applyFont="1" applyBorder="1"/>
    <xf numFmtId="170" fontId="38" fillId="0" borderId="1" xfId="3" applyNumberFormat="1" applyFont="1" applyBorder="1"/>
    <xf numFmtId="170" fontId="10" fillId="0" borderId="0" xfId="3" quotePrefix="1" applyNumberFormat="1" applyFont="1" applyBorder="1" applyAlignment="1">
      <alignment horizontal="left"/>
    </xf>
    <xf numFmtId="170" fontId="10" fillId="0" borderId="2" xfId="3" applyNumberFormat="1" applyFont="1" applyBorder="1"/>
    <xf numFmtId="170" fontId="19" fillId="0" borderId="0" xfId="3" applyNumberFormat="1" applyFont="1"/>
    <xf numFmtId="170" fontId="19" fillId="3" borderId="0" xfId="3" applyNumberFormat="1" applyFont="1" applyFill="1"/>
    <xf numFmtId="170" fontId="10" fillId="0" borderId="0" xfId="3" quotePrefix="1" applyNumberFormat="1" applyFont="1" applyAlignment="1">
      <alignment horizontal="left"/>
    </xf>
    <xf numFmtId="0" fontId="48" fillId="0" borderId="0" xfId="0" applyFont="1" applyFill="1" applyAlignment="1">
      <alignment horizontal="center" wrapText="1"/>
    </xf>
    <xf numFmtId="0" fontId="49" fillId="0" borderId="0" xfId="0" applyFont="1" applyAlignment="1">
      <alignment horizontal="center" wrapText="1"/>
    </xf>
    <xf numFmtId="169" fontId="50" fillId="0" borderId="0" xfId="3" applyNumberFormat="1" applyFont="1" applyFill="1" applyBorder="1" applyAlignment="1">
      <alignment horizontal="left" vertical="top"/>
    </xf>
    <xf numFmtId="170" fontId="36" fillId="0" borderId="0" xfId="3" quotePrefix="1" applyNumberFormat="1" applyFont="1" applyBorder="1" applyAlignment="1">
      <alignment horizontal="left"/>
    </xf>
    <xf numFmtId="170" fontId="22" fillId="0" borderId="0" xfId="3" applyNumberFormat="1" applyFont="1" applyAlignment="1">
      <alignment horizontal="left"/>
    </xf>
    <xf numFmtId="170" fontId="10" fillId="0" borderId="18" xfId="3" applyNumberFormat="1" applyFont="1" applyBorder="1"/>
    <xf numFmtId="0" fontId="10" fillId="0" borderId="19" xfId="3" applyFont="1" applyBorder="1" applyAlignment="1">
      <alignment horizontal="center"/>
    </xf>
    <xf numFmtId="0" fontId="29" fillId="0" borderId="1" xfId="3" applyFont="1" applyBorder="1" applyAlignment="1">
      <alignment horizontal="left" vertical="top"/>
    </xf>
    <xf numFmtId="0" fontId="29" fillId="0" borderId="1" xfId="3" quotePrefix="1" applyFont="1" applyBorder="1" applyAlignment="1">
      <alignment horizontal="left"/>
    </xf>
    <xf numFmtId="170" fontId="10" fillId="0" borderId="28" xfId="3" applyNumberFormat="1" applyFont="1" applyBorder="1"/>
    <xf numFmtId="170" fontId="10" fillId="0" borderId="22" xfId="3" applyNumberFormat="1" applyFont="1" applyBorder="1"/>
    <xf numFmtId="0" fontId="39" fillId="0" borderId="0" xfId="0" applyFont="1" applyFill="1" applyAlignment="1">
      <alignment wrapText="1"/>
    </xf>
    <xf numFmtId="166" fontId="10" fillId="0" borderId="0" xfId="3" applyNumberFormat="1" applyFont="1"/>
    <xf numFmtId="49" fontId="22" fillId="0" borderId="0" xfId="3" applyNumberFormat="1" applyFont="1" applyBorder="1" applyAlignment="1">
      <alignment horizontal="left"/>
    </xf>
    <xf numFmtId="0" fontId="10" fillId="0" borderId="0" xfId="3" applyFont="1" applyBorder="1" applyAlignment="1">
      <alignment horizontal="right"/>
    </xf>
    <xf numFmtId="0" fontId="31" fillId="4" borderId="18" xfId="3" applyNumberFormat="1" applyFont="1" applyFill="1" applyBorder="1" applyAlignment="1">
      <alignment horizontal="center" vertical="top"/>
    </xf>
    <xf numFmtId="166" fontId="31" fillId="4" borderId="18" xfId="3" applyNumberFormat="1" applyFont="1" applyFill="1" applyBorder="1" applyAlignment="1">
      <alignment vertical="top"/>
    </xf>
    <xf numFmtId="166" fontId="31" fillId="4" borderId="8" xfId="3" applyNumberFormat="1" applyFont="1" applyFill="1" applyBorder="1" applyAlignment="1">
      <alignment vertical="top"/>
    </xf>
    <xf numFmtId="166" fontId="31" fillId="4" borderId="16" xfId="3" applyNumberFormat="1" applyFont="1" applyFill="1" applyBorder="1" applyAlignment="1">
      <alignment horizontal="centerContinuous" vertical="top"/>
    </xf>
    <xf numFmtId="166" fontId="31" fillId="4" borderId="13" xfId="3" applyNumberFormat="1" applyFont="1" applyFill="1" applyBorder="1" applyAlignment="1">
      <alignment horizontal="centerContinuous" vertical="top"/>
    </xf>
    <xf numFmtId="166" fontId="31" fillId="4" borderId="19" xfId="3" applyNumberFormat="1" applyFont="1" applyFill="1" applyBorder="1" applyAlignment="1">
      <alignment horizontal="center" vertical="top"/>
    </xf>
    <xf numFmtId="0" fontId="31" fillId="4" borderId="1" xfId="3" applyNumberFormat="1" applyFont="1" applyFill="1" applyBorder="1" applyAlignment="1">
      <alignment horizontal="center" vertical="top"/>
    </xf>
    <xf numFmtId="166" fontId="31" fillId="4" borderId="1" xfId="3" applyNumberFormat="1" applyFont="1" applyFill="1" applyBorder="1" applyAlignment="1">
      <alignment vertical="top"/>
    </xf>
    <xf numFmtId="166" fontId="31" fillId="4" borderId="0" xfId="3" applyNumberFormat="1" applyFont="1" applyFill="1" applyBorder="1" applyAlignment="1">
      <alignment vertical="top"/>
    </xf>
    <xf numFmtId="166" fontId="31" fillId="4" borderId="1" xfId="3" applyNumberFormat="1" applyFont="1" applyFill="1" applyBorder="1" applyAlignment="1">
      <alignment horizontal="center" vertical="top"/>
    </xf>
    <xf numFmtId="166" fontId="31" fillId="4" borderId="7" xfId="3" applyNumberFormat="1" applyFont="1" applyFill="1" applyBorder="1" applyAlignment="1">
      <alignment horizontal="center" vertical="top"/>
    </xf>
    <xf numFmtId="0" fontId="44" fillId="4" borderId="2" xfId="3" applyNumberFormat="1" applyFont="1" applyFill="1" applyBorder="1" applyAlignment="1">
      <alignment horizontal="center" vertical="top"/>
    </xf>
    <xf numFmtId="166" fontId="44" fillId="4" borderId="2" xfId="3" applyNumberFormat="1" applyFont="1" applyFill="1" applyBorder="1" applyAlignment="1">
      <alignment vertical="top"/>
    </xf>
    <xf numFmtId="166" fontId="44" fillId="4" borderId="3" xfId="3" applyNumberFormat="1" applyFont="1" applyFill="1" applyBorder="1" applyAlignment="1">
      <alignment vertical="top"/>
    </xf>
    <xf numFmtId="166" fontId="44" fillId="4" borderId="2" xfId="3" applyNumberFormat="1" applyFont="1" applyFill="1" applyBorder="1" applyAlignment="1">
      <alignment horizontal="center" vertical="top"/>
    </xf>
    <xf numFmtId="166" fontId="44" fillId="4" borderId="9" xfId="3" applyNumberFormat="1" applyFont="1" applyFill="1" applyBorder="1" applyAlignment="1">
      <alignment horizontal="center" vertical="top"/>
    </xf>
    <xf numFmtId="166" fontId="31" fillId="4" borderId="9" xfId="3" applyNumberFormat="1" applyFont="1" applyFill="1" applyBorder="1" applyAlignment="1">
      <alignment horizontal="center" vertical="top"/>
    </xf>
    <xf numFmtId="0" fontId="22" fillId="21" borderId="43" xfId="3" applyNumberFormat="1" applyFont="1" applyFill="1" applyBorder="1" applyAlignment="1">
      <alignment horizontal="center"/>
    </xf>
    <xf numFmtId="166" fontId="22" fillId="21" borderId="44" xfId="0" applyNumberFormat="1" applyFont="1" applyFill="1" applyBorder="1"/>
    <xf numFmtId="166" fontId="22" fillId="21" borderId="45" xfId="0" applyNumberFormat="1" applyFont="1" applyFill="1" applyBorder="1"/>
    <xf numFmtId="166" fontId="22" fillId="21" borderId="44" xfId="3" applyNumberFormat="1" applyFont="1" applyFill="1" applyBorder="1"/>
    <xf numFmtId="166" fontId="22" fillId="21" borderId="43" xfId="3" applyNumberFormat="1" applyFont="1" applyFill="1" applyBorder="1" applyAlignment="1">
      <alignment horizontal="center"/>
    </xf>
    <xf numFmtId="0" fontId="10" fillId="0" borderId="7" xfId="3" applyNumberFormat="1" applyFont="1" applyBorder="1" applyAlignment="1">
      <alignment horizontal="center"/>
    </xf>
    <xf numFmtId="166" fontId="10" fillId="0" borderId="1" xfId="3" applyNumberFormat="1" applyFont="1" applyBorder="1"/>
    <xf numFmtId="166" fontId="29" fillId="0" borderId="1" xfId="3" applyNumberFormat="1" applyFont="1" applyBorder="1"/>
    <xf numFmtId="0" fontId="10" fillId="0" borderId="9" xfId="3" applyNumberFormat="1" applyFont="1" applyBorder="1" applyAlignment="1">
      <alignment horizontal="center"/>
    </xf>
    <xf numFmtId="0" fontId="10" fillId="0" borderId="0" xfId="3" applyNumberFormat="1" applyFont="1"/>
    <xf numFmtId="0" fontId="22" fillId="0" borderId="0" xfId="3" applyNumberFormat="1" applyFont="1"/>
    <xf numFmtId="49" fontId="10" fillId="0" borderId="0" xfId="3" applyNumberFormat="1" applyFont="1" applyAlignment="1">
      <alignment horizontal="left"/>
    </xf>
    <xf numFmtId="166" fontId="10" fillId="0" borderId="0" xfId="3" quotePrefix="1" applyNumberFormat="1" applyFont="1" applyAlignment="1">
      <alignment horizontal="left"/>
    </xf>
    <xf numFmtId="0" fontId="10" fillId="3" borderId="0" xfId="3" applyFont="1" applyFill="1"/>
    <xf numFmtId="0" fontId="10" fillId="0" borderId="0" xfId="3" applyFont="1" applyFill="1" applyBorder="1"/>
    <xf numFmtId="169" fontId="22" fillId="3" borderId="0" xfId="3" applyNumberFormat="1" applyFont="1" applyFill="1" applyBorder="1" applyAlignment="1">
      <alignment horizontal="left"/>
    </xf>
    <xf numFmtId="0" fontId="10" fillId="4" borderId="18" xfId="3" applyFont="1" applyFill="1" applyBorder="1"/>
    <xf numFmtId="0" fontId="31" fillId="4" borderId="19" xfId="3" applyFont="1" applyFill="1" applyBorder="1"/>
    <xf numFmtId="0" fontId="10" fillId="4" borderId="0" xfId="3" applyFont="1" applyFill="1"/>
    <xf numFmtId="49" fontId="31" fillId="4" borderId="7" xfId="3" applyNumberFormat="1" applyFont="1" applyFill="1" applyBorder="1" applyAlignment="1">
      <alignment horizontal="left"/>
    </xf>
    <xf numFmtId="0" fontId="31" fillId="4" borderId="7" xfId="3" applyFont="1" applyFill="1" applyBorder="1"/>
    <xf numFmtId="0" fontId="22" fillId="3" borderId="0" xfId="3" applyFont="1" applyFill="1"/>
    <xf numFmtId="0" fontId="49" fillId="0" borderId="0" xfId="0" applyFont="1" applyBorder="1" applyAlignment="1">
      <alignment wrapText="1"/>
    </xf>
    <xf numFmtId="0" fontId="10" fillId="0" borderId="0" xfId="0" applyFont="1" applyFill="1" applyBorder="1" applyAlignment="1">
      <alignment wrapText="1"/>
    </xf>
    <xf numFmtId="0" fontId="10" fillId="0" borderId="0" xfId="0" applyFont="1" applyAlignment="1">
      <alignment horizontal="center" wrapText="1"/>
    </xf>
    <xf numFmtId="0" fontId="10" fillId="0" borderId="0" xfId="0" applyFont="1" applyBorder="1" applyAlignment="1">
      <alignment wrapText="1"/>
    </xf>
    <xf numFmtId="0" fontId="10" fillId="3" borderId="0" xfId="0" applyFont="1" applyFill="1" applyBorder="1" applyAlignment="1">
      <alignment wrapText="1"/>
    </xf>
    <xf numFmtId="0" fontId="49" fillId="0" borderId="0" xfId="0" applyFont="1" applyFill="1" applyBorder="1" applyAlignment="1">
      <alignment horizontal="left" vertical="top"/>
    </xf>
    <xf numFmtId="0" fontId="36" fillId="0" borderId="0" xfId="3" applyFont="1" applyFill="1" applyBorder="1" applyAlignment="1">
      <alignment horizontal="center"/>
    </xf>
    <xf numFmtId="0" fontId="19" fillId="0" borderId="0" xfId="3" applyFont="1" applyBorder="1"/>
    <xf numFmtId="0" fontId="36" fillId="0" borderId="0" xfId="3" applyFont="1" applyBorder="1" applyAlignment="1">
      <alignment horizontal="right"/>
    </xf>
    <xf numFmtId="0" fontId="19" fillId="0" borderId="0" xfId="3" applyFont="1" applyBorder="1" applyAlignment="1">
      <alignment horizontal="right"/>
    </xf>
    <xf numFmtId="0" fontId="10" fillId="4" borderId="16" xfId="3" applyFont="1" applyFill="1" applyBorder="1" applyAlignment="1">
      <alignment vertical="top"/>
    </xf>
    <xf numFmtId="0" fontId="10" fillId="4" borderId="14" xfId="3" applyFont="1" applyFill="1" applyBorder="1"/>
    <xf numFmtId="0" fontId="22" fillId="4" borderId="15" xfId="3" quotePrefix="1" applyFont="1" applyFill="1" applyBorder="1" applyAlignment="1">
      <alignment horizontal="left" vertical="top" wrapText="1"/>
    </xf>
    <xf numFmtId="166" fontId="22" fillId="4" borderId="16" xfId="3" applyNumberFormat="1" applyFont="1" applyFill="1" applyBorder="1" applyAlignment="1">
      <alignment horizontal="center" vertical="top" wrapText="1"/>
    </xf>
    <xf numFmtId="166" fontId="22" fillId="4" borderId="14" xfId="3" applyNumberFormat="1" applyFont="1" applyFill="1" applyBorder="1" applyAlignment="1">
      <alignment horizontal="center" vertical="top" wrapText="1"/>
    </xf>
    <xf numFmtId="2" fontId="22" fillId="4" borderId="14" xfId="3" applyNumberFormat="1" applyFont="1" applyFill="1" applyBorder="1" applyAlignment="1">
      <alignment horizontal="center" vertical="top" wrapText="1"/>
    </xf>
    <xf numFmtId="2" fontId="22" fillId="4" borderId="15" xfId="3" applyNumberFormat="1" applyFont="1" applyFill="1" applyBorder="1" applyAlignment="1">
      <alignment horizontal="center" vertical="top" wrapText="1"/>
    </xf>
    <xf numFmtId="166" fontId="10" fillId="0" borderId="8" xfId="1" applyNumberFormat="1" applyFont="1" applyBorder="1" applyAlignment="1">
      <alignment horizontal="center"/>
    </xf>
    <xf numFmtId="0" fontId="10" fillId="0" borderId="20" xfId="3" applyFont="1" applyBorder="1" applyAlignment="1">
      <alignment horizontal="center"/>
    </xf>
    <xf numFmtId="0" fontId="10" fillId="0" borderId="1" xfId="3" applyFont="1" applyBorder="1" applyAlignment="1">
      <alignment horizontal="center"/>
    </xf>
    <xf numFmtId="0" fontId="10" fillId="0" borderId="0" xfId="3" applyFont="1" applyBorder="1" applyAlignment="1">
      <alignment horizontal="center"/>
    </xf>
    <xf numFmtId="0" fontId="22" fillId="0" borderId="3" xfId="3" applyFont="1" applyBorder="1"/>
    <xf numFmtId="37" fontId="10" fillId="0" borderId="2" xfId="3" applyNumberFormat="1" applyFont="1" applyBorder="1"/>
    <xf numFmtId="37" fontId="10" fillId="0" borderId="3" xfId="3" applyNumberFormat="1" applyFont="1" applyBorder="1"/>
    <xf numFmtId="37" fontId="10" fillId="0" borderId="4" xfId="3" applyNumberFormat="1" applyFont="1" applyBorder="1"/>
    <xf numFmtId="0" fontId="22" fillId="0" borderId="1" xfId="3" applyFont="1" applyBorder="1"/>
    <xf numFmtId="0" fontId="22" fillId="0" borderId="0" xfId="3" applyFont="1" applyBorder="1"/>
    <xf numFmtId="37" fontId="10" fillId="0" borderId="18" xfId="3" applyNumberFormat="1" applyFont="1" applyBorder="1"/>
    <xf numFmtId="37" fontId="10" fillId="0" borderId="8" xfId="3" applyNumberFormat="1" applyFont="1" applyBorder="1"/>
    <xf numFmtId="37" fontId="10" fillId="0" borderId="20" xfId="3" applyNumberFormat="1" applyFont="1" applyBorder="1"/>
    <xf numFmtId="49" fontId="22" fillId="0" borderId="17" xfId="3" applyNumberFormat="1" applyFont="1" applyBorder="1" applyAlignment="1">
      <alignment horizontal="left"/>
    </xf>
    <xf numFmtId="0" fontId="22" fillId="0" borderId="17" xfId="3" applyFont="1" applyBorder="1"/>
    <xf numFmtId="37" fontId="10" fillId="0" borderId="1" xfId="3" applyNumberFormat="1" applyFont="1" applyBorder="1"/>
    <xf numFmtId="37" fontId="10" fillId="0" borderId="0" xfId="3" applyNumberFormat="1" applyFont="1" applyBorder="1"/>
    <xf numFmtId="37" fontId="10" fillId="0" borderId="17" xfId="3" applyNumberFormat="1" applyFont="1" applyBorder="1"/>
    <xf numFmtId="165" fontId="10" fillId="0" borderId="1" xfId="1" applyFont="1" applyBorder="1"/>
    <xf numFmtId="165" fontId="10" fillId="0" borderId="0" xfId="1" applyFont="1" applyBorder="1"/>
    <xf numFmtId="165" fontId="10" fillId="0" borderId="17" xfId="1" applyFont="1" applyBorder="1"/>
    <xf numFmtId="0" fontId="22" fillId="0" borderId="4" xfId="3" applyFont="1" applyBorder="1"/>
    <xf numFmtId="165" fontId="10" fillId="0" borderId="2" xfId="1" applyFont="1" applyBorder="1"/>
    <xf numFmtId="165" fontId="10" fillId="0" borderId="3" xfId="1" applyFont="1" applyBorder="1"/>
    <xf numFmtId="165" fontId="10" fillId="0" borderId="4" xfId="1" applyFont="1" applyBorder="1"/>
    <xf numFmtId="0" fontId="10" fillId="0" borderId="1" xfId="3" applyFont="1" applyFill="1" applyBorder="1"/>
    <xf numFmtId="0" fontId="10" fillId="0" borderId="17" xfId="3" applyFont="1" applyFill="1" applyBorder="1"/>
    <xf numFmtId="37" fontId="10" fillId="0" borderId="0" xfId="3" applyNumberFormat="1" applyFont="1"/>
    <xf numFmtId="0" fontId="36" fillId="0" borderId="0" xfId="3" applyFont="1"/>
    <xf numFmtId="37" fontId="19" fillId="0" borderId="0" xfId="3" applyNumberFormat="1" applyFont="1"/>
    <xf numFmtId="37" fontId="19" fillId="0" borderId="0" xfId="3" applyNumberFormat="1" applyFont="1" applyBorder="1"/>
    <xf numFmtId="0" fontId="44" fillId="4" borderId="16" xfId="3" applyFont="1" applyFill="1" applyBorder="1" applyAlignment="1">
      <alignment vertical="top"/>
    </xf>
    <xf numFmtId="0" fontId="44" fillId="4" borderId="14" xfId="3" applyFont="1" applyFill="1" applyBorder="1"/>
    <xf numFmtId="0" fontId="31" fillId="4" borderId="14" xfId="3" quotePrefix="1" applyFont="1" applyFill="1" applyBorder="1" applyAlignment="1">
      <alignment horizontal="left" vertical="top" wrapText="1"/>
    </xf>
    <xf numFmtId="166" fontId="10" fillId="0" borderId="7" xfId="1" applyNumberFormat="1" applyFont="1" applyBorder="1"/>
    <xf numFmtId="166" fontId="10" fillId="0" borderId="13" xfId="3" applyNumberFormat="1" applyFont="1" applyBorder="1"/>
    <xf numFmtId="0" fontId="10" fillId="0" borderId="0" xfId="3" applyFont="1" applyAlignment="1">
      <alignment vertical="center"/>
    </xf>
    <xf numFmtId="166" fontId="10" fillId="0" borderId="10" xfId="3" applyNumberFormat="1" applyFont="1" applyFill="1" applyBorder="1"/>
    <xf numFmtId="49" fontId="22" fillId="0" borderId="0" xfId="3" applyNumberFormat="1" applyFont="1"/>
    <xf numFmtId="0" fontId="10" fillId="0" borderId="0" xfId="3" quotePrefix="1" applyFont="1" applyAlignment="1">
      <alignment horizontal="left"/>
    </xf>
    <xf numFmtId="0" fontId="10" fillId="0" borderId="0" xfId="3" applyFont="1" applyAlignment="1">
      <alignment horizontal="left"/>
    </xf>
    <xf numFmtId="0" fontId="39" fillId="0" borderId="0" xfId="0" applyFont="1" applyFill="1" applyAlignment="1">
      <alignment horizontal="center" wrapText="1"/>
    </xf>
    <xf numFmtId="169" fontId="53" fillId="0" borderId="0" xfId="3" applyNumberFormat="1" applyFont="1" applyFill="1" applyBorder="1" applyAlignment="1">
      <alignment horizontal="center"/>
    </xf>
    <xf numFmtId="0" fontId="22" fillId="0" borderId="0" xfId="3" applyFont="1" applyBorder="1" applyAlignment="1">
      <alignment horizontal="right"/>
    </xf>
    <xf numFmtId="166" fontId="22" fillId="0" borderId="0" xfId="3" applyNumberFormat="1" applyFont="1" applyBorder="1" applyAlignment="1"/>
    <xf numFmtId="2" fontId="22" fillId="0" borderId="0" xfId="3" applyNumberFormat="1" applyFont="1" applyBorder="1" applyAlignment="1">
      <alignment horizontal="center"/>
    </xf>
    <xf numFmtId="2" fontId="10" fillId="0" borderId="0" xfId="3" applyNumberFormat="1" applyFont="1" applyBorder="1" applyAlignment="1">
      <alignment horizontal="center"/>
    </xf>
    <xf numFmtId="169" fontId="10" fillId="0" borderId="0" xfId="3" applyNumberFormat="1" applyFont="1" applyBorder="1"/>
    <xf numFmtId="49" fontId="31" fillId="4" borderId="14" xfId="3" applyNumberFormat="1" applyFont="1" applyFill="1" applyBorder="1" applyAlignment="1">
      <alignment horizontal="left" vertical="top" wrapText="1"/>
    </xf>
    <xf numFmtId="166" fontId="31" fillId="4" borderId="13" xfId="3" quotePrefix="1" applyNumberFormat="1" applyFont="1" applyFill="1" applyBorder="1" applyAlignment="1">
      <alignment horizontal="center" vertical="top" wrapText="1"/>
    </xf>
    <xf numFmtId="166" fontId="22" fillId="0" borderId="0" xfId="3" quotePrefix="1" applyNumberFormat="1" applyFont="1" applyBorder="1" applyAlignment="1">
      <alignment horizontal="center" wrapText="1"/>
    </xf>
    <xf numFmtId="169" fontId="10" fillId="0" borderId="7" xfId="3" applyNumberFormat="1" applyFont="1" applyBorder="1"/>
    <xf numFmtId="49" fontId="10" fillId="0" borderId="0" xfId="3" applyNumberFormat="1" applyFont="1" applyBorder="1" applyAlignment="1">
      <alignment horizontal="center"/>
    </xf>
    <xf numFmtId="37" fontId="10" fillId="0" borderId="7" xfId="3" applyNumberFormat="1" applyFont="1" applyBorder="1"/>
    <xf numFmtId="49" fontId="10" fillId="0" borderId="1" xfId="3" applyNumberFormat="1" applyFont="1" applyBorder="1"/>
    <xf numFmtId="49" fontId="22" fillId="0" borderId="0" xfId="3" quotePrefix="1" applyNumberFormat="1" applyFont="1" applyBorder="1" applyAlignment="1">
      <alignment horizontal="right"/>
    </xf>
    <xf numFmtId="37" fontId="10" fillId="0" borderId="10" xfId="3" applyNumberFormat="1" applyFont="1" applyFill="1" applyBorder="1"/>
    <xf numFmtId="169" fontId="10" fillId="0" borderId="9" xfId="3" applyNumberFormat="1" applyFont="1" applyBorder="1"/>
    <xf numFmtId="49" fontId="10" fillId="0" borderId="2" xfId="3" applyNumberFormat="1" applyFont="1" applyBorder="1"/>
    <xf numFmtId="49" fontId="10" fillId="0" borderId="3" xfId="3" applyNumberFormat="1" applyFont="1" applyBorder="1"/>
    <xf numFmtId="0" fontId="10" fillId="0" borderId="11" xfId="3" applyFont="1" applyBorder="1"/>
    <xf numFmtId="169" fontId="10" fillId="0" borderId="0" xfId="3" applyNumberFormat="1" applyFont="1"/>
    <xf numFmtId="0" fontId="10" fillId="0" borderId="0" xfId="3" applyFont="1" applyAlignment="1">
      <alignment wrapText="1"/>
    </xf>
    <xf numFmtId="169" fontId="10" fillId="0" borderId="0" xfId="3" quotePrefix="1" applyNumberFormat="1" applyFont="1" applyAlignment="1">
      <alignment horizontal="left"/>
    </xf>
    <xf numFmtId="0" fontId="22" fillId="0" borderId="0" xfId="3" applyFont="1" applyAlignment="1"/>
    <xf numFmtId="0" fontId="19" fillId="0" borderId="0" xfId="3" applyFont="1" applyAlignment="1"/>
    <xf numFmtId="0" fontId="44" fillId="4" borderId="18" xfId="3" applyFont="1" applyFill="1" applyBorder="1" applyAlignment="1"/>
    <xf numFmtId="0" fontId="44" fillId="4" borderId="8" xfId="3" applyFont="1" applyFill="1" applyBorder="1" applyAlignment="1"/>
    <xf numFmtId="0" fontId="44" fillId="4" borderId="20" xfId="3" applyFont="1" applyFill="1" applyBorder="1" applyAlignment="1"/>
    <xf numFmtId="0" fontId="19" fillId="0" borderId="0" xfId="3" applyFont="1" applyFill="1" applyBorder="1" applyAlignment="1"/>
    <xf numFmtId="0" fontId="44" fillId="4" borderId="1" xfId="3" applyFont="1" applyFill="1" applyBorder="1" applyAlignment="1"/>
    <xf numFmtId="0" fontId="44" fillId="4" borderId="17" xfId="3" applyFont="1" applyFill="1" applyBorder="1" applyAlignment="1"/>
    <xf numFmtId="0" fontId="44" fillId="4" borderId="2" xfId="3" applyFont="1" applyFill="1" applyBorder="1" applyAlignment="1"/>
    <xf numFmtId="0" fontId="44" fillId="4" borderId="3" xfId="3" applyFont="1" applyFill="1" applyBorder="1" applyAlignment="1"/>
    <xf numFmtId="0" fontId="31" fillId="4" borderId="3" xfId="3" applyFont="1" applyFill="1" applyBorder="1" applyAlignment="1">
      <alignment horizontal="centerContinuous"/>
    </xf>
    <xf numFmtId="0" fontId="44" fillId="4" borderId="4" xfId="3" applyFont="1" applyFill="1" applyBorder="1" applyAlignment="1"/>
    <xf numFmtId="0" fontId="44" fillId="4" borderId="1" xfId="3" applyFont="1" applyFill="1" applyBorder="1" applyAlignment="1">
      <alignment horizontal="center"/>
    </xf>
    <xf numFmtId="0" fontId="44" fillId="4" borderId="17" xfId="3" applyFont="1" applyFill="1" applyBorder="1" applyAlignment="1">
      <alignment horizontal="center"/>
    </xf>
    <xf numFmtId="49" fontId="31" fillId="4" borderId="19" xfId="3" applyNumberFormat="1" applyFont="1" applyFill="1" applyBorder="1" applyAlignment="1">
      <alignment horizontal="center"/>
    </xf>
    <xf numFmtId="49" fontId="31" fillId="4" borderId="7" xfId="3" applyNumberFormat="1" applyFont="1" applyFill="1" applyBorder="1" applyAlignment="1">
      <alignment horizontal="center"/>
    </xf>
    <xf numFmtId="49" fontId="36" fillId="0" borderId="0" xfId="3" applyNumberFormat="1" applyFont="1" applyFill="1" applyBorder="1" applyAlignment="1">
      <alignment horizontal="center"/>
    </xf>
    <xf numFmtId="0" fontId="31" fillId="4" borderId="30" xfId="3" applyFont="1" applyFill="1" applyBorder="1" applyAlignment="1"/>
    <xf numFmtId="0" fontId="44" fillId="4" borderId="31" xfId="3" applyFont="1" applyFill="1" applyBorder="1" applyAlignment="1"/>
    <xf numFmtId="0" fontId="10" fillId="0" borderId="29" xfId="3" applyFont="1" applyFill="1" applyBorder="1" applyAlignment="1">
      <alignment horizontal="center"/>
    </xf>
    <xf numFmtId="0" fontId="10" fillId="0" borderId="1" xfId="3" applyFont="1" applyBorder="1" applyAlignment="1"/>
    <xf numFmtId="0" fontId="10" fillId="0" borderId="17" xfId="3" applyFont="1" applyBorder="1" applyAlignment="1"/>
    <xf numFmtId="0" fontId="10" fillId="0" borderId="7" xfId="3" applyFont="1" applyBorder="1" applyAlignment="1"/>
    <xf numFmtId="0" fontId="38" fillId="0" borderId="17" xfId="3" applyFont="1" applyBorder="1" applyAlignment="1"/>
    <xf numFmtId="0" fontId="29" fillId="0" borderId="17" xfId="3" applyFont="1" applyBorder="1" applyAlignment="1">
      <alignment vertical="center" wrapText="1"/>
    </xf>
    <xf numFmtId="0" fontId="22" fillId="0" borderId="17" xfId="3" applyFont="1" applyBorder="1" applyAlignment="1">
      <alignment vertical="top" wrapText="1"/>
    </xf>
    <xf numFmtId="0" fontId="10" fillId="0" borderId="10" xfId="3" applyFont="1" applyFill="1" applyBorder="1" applyAlignment="1">
      <alignment vertical="top"/>
    </xf>
    <xf numFmtId="0" fontId="19" fillId="0" borderId="0" xfId="3" applyFont="1" applyFill="1" applyBorder="1" applyAlignment="1">
      <alignment vertical="top"/>
    </xf>
    <xf numFmtId="0" fontId="10" fillId="0" borderId="2" xfId="3" applyFont="1" applyBorder="1" applyAlignment="1"/>
    <xf numFmtId="0" fontId="10" fillId="0" borderId="4" xfId="3" applyFont="1" applyBorder="1" applyAlignment="1"/>
    <xf numFmtId="0" fontId="10" fillId="0" borderId="3" xfId="3" applyFont="1" applyBorder="1" applyAlignment="1"/>
    <xf numFmtId="0" fontId="10" fillId="0" borderId="0" xfId="4" applyFont="1" applyFill="1" applyAlignment="1">
      <alignment wrapText="1"/>
    </xf>
    <xf numFmtId="0" fontId="10" fillId="0" borderId="0" xfId="4" applyFont="1" applyAlignment="1">
      <alignment horizontal="center" wrapText="1"/>
    </xf>
    <xf numFmtId="0" fontId="10" fillId="0" borderId="0" xfId="4" applyFont="1" applyAlignment="1">
      <alignment wrapText="1"/>
    </xf>
    <xf numFmtId="0" fontId="10" fillId="3" borderId="0" xfId="4" applyFont="1" applyFill="1" applyAlignment="1">
      <alignment wrapText="1"/>
    </xf>
    <xf numFmtId="0" fontId="22" fillId="0" borderId="0" xfId="3" quotePrefix="1" applyFont="1" applyBorder="1" applyAlignment="1">
      <alignment horizontal="left" vertical="top" wrapText="1"/>
    </xf>
    <xf numFmtId="166" fontId="22" fillId="0" borderId="0" xfId="3" applyNumberFormat="1" applyFont="1" applyBorder="1" applyAlignment="1">
      <alignment horizontal="center" wrapText="1"/>
    </xf>
    <xf numFmtId="2" fontId="22" fillId="0" borderId="0" xfId="3" applyNumberFormat="1" applyFont="1" applyBorder="1" applyAlignment="1">
      <alignment horizontal="center" wrapText="1"/>
    </xf>
    <xf numFmtId="0" fontId="22" fillId="0" borderId="0" xfId="3" applyFont="1" applyAlignment="1">
      <alignment horizontal="center" wrapText="1"/>
    </xf>
    <xf numFmtId="0" fontId="44" fillId="4" borderId="18" xfId="3" applyFont="1" applyFill="1" applyBorder="1"/>
    <xf numFmtId="0" fontId="44" fillId="4" borderId="8" xfId="3" applyFont="1" applyFill="1" applyBorder="1"/>
    <xf numFmtId="0" fontId="31" fillId="4" borderId="20" xfId="3" applyFont="1" applyFill="1" applyBorder="1"/>
    <xf numFmtId="0" fontId="31" fillId="4" borderId="8" xfId="3" applyFont="1" applyFill="1" applyBorder="1" applyAlignment="1">
      <alignment horizontal="center"/>
    </xf>
    <xf numFmtId="0" fontId="31" fillId="4" borderId="20" xfId="3" applyFont="1" applyFill="1" applyBorder="1" applyAlignment="1">
      <alignment horizontal="center"/>
    </xf>
    <xf numFmtId="0" fontId="44" fillId="4" borderId="2" xfId="3" applyFont="1" applyFill="1" applyBorder="1"/>
    <xf numFmtId="0" fontId="44" fillId="4" borderId="3" xfId="3" applyFont="1" applyFill="1" applyBorder="1"/>
    <xf numFmtId="0" fontId="44" fillId="4" borderId="4" xfId="3" applyFont="1" applyFill="1" applyBorder="1"/>
    <xf numFmtId="0" fontId="44" fillId="4" borderId="3" xfId="3" applyFont="1" applyFill="1" applyBorder="1" applyAlignment="1">
      <alignment horizontal="center"/>
    </xf>
    <xf numFmtId="0" fontId="44" fillId="4" borderId="4" xfId="3" applyFont="1" applyFill="1" applyBorder="1" applyAlignment="1">
      <alignment horizontal="center"/>
    </xf>
    <xf numFmtId="37" fontId="10" fillId="0" borderId="10" xfId="3" applyNumberFormat="1" applyFont="1" applyBorder="1"/>
    <xf numFmtId="37" fontId="10" fillId="0" borderId="22" xfId="3" applyNumberFormat="1" applyFont="1" applyBorder="1"/>
    <xf numFmtId="0" fontId="10" fillId="0" borderId="22" xfId="3" applyFont="1" applyBorder="1"/>
    <xf numFmtId="0" fontId="22" fillId="0" borderId="2" xfId="3" applyFont="1" applyBorder="1"/>
    <xf numFmtId="0" fontId="10" fillId="0" borderId="0" xfId="0" applyFont="1" applyBorder="1" applyAlignment="1">
      <alignment horizontal="center"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31" fillId="4" borderId="13" xfId="3" applyFont="1" applyFill="1" applyBorder="1" applyAlignment="1">
      <alignment horizontal="left" vertical="top" wrapText="1"/>
    </xf>
    <xf numFmtId="0" fontId="10" fillId="0" borderId="19" xfId="3" applyFont="1" applyBorder="1"/>
    <xf numFmtId="0" fontId="10" fillId="0" borderId="18" xfId="3" applyFont="1" applyBorder="1" applyAlignment="1">
      <alignment horizontal="center"/>
    </xf>
    <xf numFmtId="165" fontId="10" fillId="0" borderId="7" xfId="1" applyFont="1" applyBorder="1"/>
    <xf numFmtId="37" fontId="54" fillId="0" borderId="7" xfId="3" applyNumberFormat="1" applyFont="1" applyBorder="1"/>
    <xf numFmtId="37" fontId="10" fillId="0" borderId="9" xfId="3" applyNumberFormat="1" applyFont="1" applyBorder="1"/>
    <xf numFmtId="37" fontId="10" fillId="0" borderId="14" xfId="3" applyNumberFormat="1" applyFont="1" applyBorder="1"/>
    <xf numFmtId="37" fontId="10" fillId="0" borderId="15" xfId="3" applyNumberFormat="1" applyFont="1" applyBorder="1"/>
    <xf numFmtId="0" fontId="31" fillId="4" borderId="16" xfId="3" applyFont="1" applyFill="1" applyBorder="1" applyAlignment="1">
      <alignment vertical="center"/>
    </xf>
    <xf numFmtId="37" fontId="44" fillId="4" borderId="14" xfId="3" applyNumberFormat="1" applyFont="1" applyFill="1" applyBorder="1"/>
    <xf numFmtId="0" fontId="44" fillId="4" borderId="15" xfId="3" applyFont="1" applyFill="1" applyBorder="1" applyAlignment="1">
      <alignment horizontal="center"/>
    </xf>
    <xf numFmtId="37" fontId="10" fillId="0" borderId="19" xfId="3" applyNumberFormat="1" applyFont="1" applyBorder="1" applyAlignment="1">
      <alignment horizontal="center"/>
    </xf>
    <xf numFmtId="37" fontId="22" fillId="0" borderId="2" xfId="3" applyNumberFormat="1" applyFont="1" applyBorder="1"/>
    <xf numFmtId="37" fontId="10" fillId="0" borderId="19" xfId="3" applyNumberFormat="1" applyFont="1" applyFill="1" applyBorder="1"/>
    <xf numFmtId="37" fontId="10" fillId="0" borderId="7" xfId="3" applyNumberFormat="1" applyFont="1" applyFill="1" applyBorder="1"/>
    <xf numFmtId="37" fontId="22" fillId="0" borderId="3" xfId="3" applyNumberFormat="1" applyFont="1" applyBorder="1"/>
    <xf numFmtId="37" fontId="10" fillId="0" borderId="20" xfId="3" applyNumberFormat="1" applyFont="1" applyFill="1" applyBorder="1"/>
    <xf numFmtId="0" fontId="31" fillId="4" borderId="2" xfId="3" applyFont="1" applyFill="1" applyBorder="1" applyAlignment="1">
      <alignment vertical="center"/>
    </xf>
    <xf numFmtId="37" fontId="44" fillId="4" borderId="3" xfId="3" applyNumberFormat="1" applyFont="1" applyFill="1" applyBorder="1"/>
    <xf numFmtId="37" fontId="44" fillId="4" borderId="15" xfId="3" applyNumberFormat="1" applyFont="1" applyFill="1" applyBorder="1"/>
    <xf numFmtId="0" fontId="44" fillId="4" borderId="13" xfId="3" applyFont="1" applyFill="1" applyBorder="1"/>
    <xf numFmtId="37" fontId="44" fillId="4" borderId="13" xfId="3" applyNumberFormat="1" applyFont="1" applyFill="1" applyBorder="1"/>
    <xf numFmtId="37" fontId="31" fillId="4" borderId="13" xfId="3" applyNumberFormat="1" applyFont="1" applyFill="1" applyBorder="1" applyAlignment="1">
      <alignment horizontal="center" vertical="top" wrapText="1"/>
    </xf>
    <xf numFmtId="37" fontId="10" fillId="0" borderId="19" xfId="3" applyNumberFormat="1" applyFont="1" applyBorder="1"/>
    <xf numFmtId="166" fontId="10" fillId="0" borderId="1" xfId="3" applyNumberFormat="1" applyFont="1" applyFill="1" applyBorder="1" applyAlignment="1">
      <alignment horizontal="center"/>
    </xf>
    <xf numFmtId="37" fontId="33" fillId="0" borderId="1" xfId="3" applyNumberFormat="1" applyFont="1" applyBorder="1"/>
    <xf numFmtId="37" fontId="10" fillId="0" borderId="13" xfId="3" applyNumberFormat="1" applyFont="1" applyBorder="1"/>
    <xf numFmtId="166" fontId="10" fillId="0" borderId="16" xfId="3" applyNumberFormat="1" applyFont="1" applyFill="1" applyBorder="1" applyAlignment="1">
      <alignment horizontal="center"/>
    </xf>
    <xf numFmtId="37" fontId="22" fillId="0" borderId="9" xfId="3" applyNumberFormat="1" applyFont="1" applyBorder="1"/>
    <xf numFmtId="37" fontId="10" fillId="0" borderId="16" xfId="3" applyNumberFormat="1" applyFont="1" applyFill="1" applyBorder="1"/>
    <xf numFmtId="37" fontId="10" fillId="0" borderId="14" xfId="3" applyNumberFormat="1" applyFont="1" applyFill="1" applyBorder="1"/>
    <xf numFmtId="37" fontId="10" fillId="0" borderId="15" xfId="3" applyNumberFormat="1" applyFont="1" applyFill="1" applyBorder="1"/>
    <xf numFmtId="0" fontId="31" fillId="4" borderId="15" xfId="3" applyFont="1" applyFill="1" applyBorder="1" applyAlignment="1">
      <alignment vertical="top"/>
    </xf>
    <xf numFmtId="0" fontId="31" fillId="4" borderId="13" xfId="3" applyFont="1" applyFill="1" applyBorder="1" applyAlignment="1">
      <alignment horizontal="center" vertical="top" wrapText="1"/>
    </xf>
    <xf numFmtId="0" fontId="10" fillId="0" borderId="7" xfId="3" applyFont="1" applyBorder="1" applyAlignment="1">
      <alignment vertical="top"/>
    </xf>
    <xf numFmtId="0" fontId="10" fillId="0" borderId="0" xfId="0" applyFont="1" applyBorder="1" applyAlignment="1">
      <alignment vertical="top"/>
    </xf>
    <xf numFmtId="0" fontId="10" fillId="0" borderId="17" xfId="0" applyFont="1" applyBorder="1" applyAlignment="1">
      <alignment vertical="top"/>
    </xf>
    <xf numFmtId="0" fontId="10" fillId="0" borderId="7" xfId="0" applyFont="1" applyBorder="1" applyAlignment="1">
      <alignment vertical="top" wrapText="1"/>
    </xf>
    <xf numFmtId="0" fontId="10" fillId="0" borderId="17" xfId="0" applyFont="1" applyBorder="1"/>
    <xf numFmtId="0" fontId="10" fillId="0" borderId="7" xfId="0" applyFont="1" applyBorder="1" applyAlignment="1">
      <alignment vertical="top"/>
    </xf>
    <xf numFmtId="0" fontId="10" fillId="0" borderId="7" xfId="0" applyFont="1" applyBorder="1"/>
    <xf numFmtId="37" fontId="10" fillId="0" borderId="9" xfId="3" quotePrefix="1" applyNumberFormat="1" applyFont="1" applyBorder="1" applyAlignment="1">
      <alignment horizontal="right"/>
    </xf>
    <xf numFmtId="0" fontId="22" fillId="0" borderId="0" xfId="0" applyFont="1" applyBorder="1" applyAlignment="1">
      <alignment vertical="top"/>
    </xf>
    <xf numFmtId="37" fontId="22" fillId="0" borderId="7" xfId="3" quotePrefix="1" applyNumberFormat="1" applyFont="1" applyBorder="1" applyAlignment="1">
      <alignment horizontal="right"/>
    </xf>
    <xf numFmtId="37" fontId="10" fillId="0" borderId="7" xfId="3" quotePrefix="1" applyNumberFormat="1" applyFont="1" applyBorder="1" applyAlignment="1">
      <alignment horizontal="right"/>
    </xf>
    <xf numFmtId="37" fontId="10" fillId="0" borderId="7" xfId="3" quotePrefix="1" applyNumberFormat="1" applyFont="1" applyBorder="1"/>
    <xf numFmtId="0" fontId="10" fillId="0" borderId="0" xfId="0" applyFont="1" applyBorder="1" applyAlignment="1"/>
    <xf numFmtId="0" fontId="22" fillId="0" borderId="0" xfId="2" applyFont="1" applyFill="1" applyBorder="1" applyAlignment="1">
      <alignment horizontal="center" vertical="center"/>
    </xf>
    <xf numFmtId="0" fontId="10" fillId="0" borderId="0" xfId="0" applyFont="1" applyFill="1"/>
    <xf numFmtId="0" fontId="31" fillId="4" borderId="16" xfId="0" applyFont="1" applyFill="1" applyBorder="1" applyAlignment="1">
      <alignment horizontal="left" vertical="center"/>
    </xf>
    <xf numFmtId="0" fontId="31" fillId="4" borderId="14"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3" xfId="0" applyFont="1" applyFill="1" applyBorder="1" applyAlignment="1">
      <alignment horizontal="center" vertical="center"/>
    </xf>
    <xf numFmtId="0" fontId="22" fillId="7" borderId="19" xfId="0" applyFont="1" applyFill="1" applyBorder="1"/>
    <xf numFmtId="0" fontId="22" fillId="0" borderId="18" xfId="0" applyFont="1" applyFill="1" applyBorder="1" applyAlignment="1">
      <alignment horizontal="center" textRotation="180"/>
    </xf>
    <xf numFmtId="0" fontId="22" fillId="0" borderId="8" xfId="0" applyFont="1" applyFill="1" applyBorder="1" applyAlignment="1">
      <alignment horizontal="center" textRotation="180"/>
    </xf>
    <xf numFmtId="0" fontId="22" fillId="12" borderId="19" xfId="0" applyFont="1" applyFill="1" applyBorder="1" applyAlignment="1">
      <alignment horizontal="center" textRotation="180"/>
    </xf>
    <xf numFmtId="0" fontId="10" fillId="0" borderId="19" xfId="0" applyFont="1" applyFill="1" applyBorder="1"/>
    <xf numFmtId="0" fontId="22" fillId="8" borderId="13" xfId="0" applyFont="1" applyFill="1" applyBorder="1" applyAlignment="1"/>
    <xf numFmtId="0" fontId="10" fillId="0" borderId="1" xfId="0" applyFont="1" applyBorder="1"/>
    <xf numFmtId="0" fontId="10" fillId="12" borderId="7" xfId="0" applyFont="1" applyFill="1" applyBorder="1"/>
    <xf numFmtId="0" fontId="22" fillId="9" borderId="13" xfId="0" applyFont="1" applyFill="1" applyBorder="1" applyAlignment="1"/>
    <xf numFmtId="0" fontId="10" fillId="10" borderId="7" xfId="0" applyFont="1" applyFill="1" applyBorder="1" applyAlignment="1">
      <alignment horizontal="right"/>
    </xf>
    <xf numFmtId="0" fontId="22" fillId="11" borderId="13" xfId="0" applyFont="1" applyFill="1" applyBorder="1" applyAlignment="1">
      <alignment horizontal="right"/>
    </xf>
    <xf numFmtId="0" fontId="22" fillId="9" borderId="13" xfId="0" applyFont="1" applyFill="1" applyBorder="1"/>
    <xf numFmtId="0" fontId="22" fillId="9" borderId="7" xfId="0" applyFont="1" applyFill="1" applyBorder="1" applyAlignment="1"/>
    <xf numFmtId="0" fontId="22" fillId="12" borderId="13" xfId="0" applyFont="1" applyFill="1" applyBorder="1" applyAlignment="1">
      <alignment horizontal="right"/>
    </xf>
    <xf numFmtId="0" fontId="22" fillId="7" borderId="13" xfId="0" applyFont="1" applyFill="1" applyBorder="1" applyAlignment="1"/>
    <xf numFmtId="0" fontId="22" fillId="12" borderId="9" xfId="0" applyFont="1" applyFill="1" applyBorder="1" applyAlignment="1"/>
    <xf numFmtId="0" fontId="22" fillId="0" borderId="9" xfId="0" applyFont="1" applyFill="1" applyBorder="1" applyAlignment="1"/>
    <xf numFmtId="0" fontId="22" fillId="0" borderId="13" xfId="0" applyFont="1" applyFill="1" applyBorder="1" applyAlignment="1"/>
    <xf numFmtId="0" fontId="10" fillId="12" borderId="10" xfId="0" applyFont="1" applyFill="1" applyBorder="1"/>
    <xf numFmtId="0" fontId="10" fillId="0" borderId="10" xfId="0" applyFont="1" applyBorder="1"/>
    <xf numFmtId="0" fontId="10" fillId="0" borderId="1" xfId="0" applyFont="1" applyFill="1" applyBorder="1" applyAlignment="1"/>
    <xf numFmtId="0" fontId="10" fillId="0" borderId="23" xfId="0" applyFont="1" applyBorder="1"/>
    <xf numFmtId="0" fontId="10" fillId="0" borderId="27" xfId="0" applyFont="1" applyBorder="1"/>
    <xf numFmtId="0" fontId="10" fillId="0" borderId="27" xfId="0" applyFont="1" applyFill="1" applyBorder="1"/>
    <xf numFmtId="0" fontId="10" fillId="0" borderId="11" xfId="0" applyFont="1" applyBorder="1"/>
    <xf numFmtId="0" fontId="10" fillId="0" borderId="3" xfId="0" applyFont="1" applyBorder="1"/>
    <xf numFmtId="0" fontId="10" fillId="0" borderId="9" xfId="0" applyFont="1" applyBorder="1"/>
    <xf numFmtId="0" fontId="39" fillId="0" borderId="0" xfId="0" applyFont="1" applyAlignment="1">
      <alignment horizontal="center"/>
    </xf>
    <xf numFmtId="0" fontId="10" fillId="0" borderId="0" xfId="0" applyFont="1" applyFill="1" applyBorder="1"/>
    <xf numFmtId="0" fontId="10" fillId="0" borderId="18" xfId="0" applyFont="1" applyBorder="1"/>
    <xf numFmtId="0" fontId="10" fillId="0" borderId="8" xfId="0" applyFont="1" applyBorder="1"/>
    <xf numFmtId="0" fontId="10" fillId="0" borderId="20" xfId="0" applyFont="1" applyBorder="1"/>
    <xf numFmtId="0" fontId="31" fillId="4" borderId="1" xfId="0" applyFont="1" applyFill="1" applyBorder="1" applyAlignment="1">
      <alignment horizontal="center" vertical="center"/>
    </xf>
    <xf numFmtId="0" fontId="44" fillId="4" borderId="0"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44" fillId="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44" fillId="4" borderId="1" xfId="0" applyFont="1" applyFill="1" applyBorder="1" applyAlignment="1">
      <alignment horizontal="center" vertical="center"/>
    </xf>
    <xf numFmtId="0" fontId="10" fillId="14"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xf numFmtId="0" fontId="10" fillId="0" borderId="7" xfId="0" applyFont="1" applyFill="1" applyBorder="1" applyAlignment="1">
      <alignment horizontal="center" vertical="center"/>
    </xf>
    <xf numFmtId="0" fontId="10" fillId="0" borderId="1" xfId="0" applyFont="1" applyBorder="1" applyAlignment="1">
      <alignment horizontal="center" vertical="center"/>
    </xf>
    <xf numFmtId="0" fontId="10" fillId="0" borderId="17" xfId="0" applyFont="1" applyFill="1" applyBorder="1"/>
    <xf numFmtId="0" fontId="10" fillId="11"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7" xfId="0" applyFont="1" applyBorder="1" applyAlignment="1">
      <alignment horizontal="center" vertical="center"/>
    </xf>
    <xf numFmtId="0" fontId="10" fillId="12" borderId="13" xfId="0" applyFont="1" applyFill="1" applyBorder="1" applyAlignment="1">
      <alignment horizontal="center" vertical="center"/>
    </xf>
    <xf numFmtId="0" fontId="10" fillId="11" borderId="19" xfId="0" applyFont="1" applyFill="1" applyBorder="1" applyAlignment="1">
      <alignment horizontal="center" vertical="center"/>
    </xf>
    <xf numFmtId="0" fontId="10" fillId="12" borderId="7" xfId="0" applyFont="1" applyFill="1" applyBorder="1" applyAlignment="1">
      <alignment horizontal="center" vertical="center"/>
    </xf>
    <xf numFmtId="0" fontId="10" fillId="0" borderId="9" xfId="0" applyFont="1" applyBorder="1" applyAlignment="1">
      <alignment horizontal="center" vertical="center"/>
    </xf>
    <xf numFmtId="0" fontId="22" fillId="0" borderId="1" xfId="0" applyFont="1" applyFill="1" applyBorder="1" applyAlignment="1"/>
    <xf numFmtId="0" fontId="10" fillId="0" borderId="8" xfId="0" applyFont="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Border="1" applyAlignment="1">
      <alignment horizontal="center" vertical="center"/>
    </xf>
    <xf numFmtId="0" fontId="22" fillId="12" borderId="13" xfId="0" applyFont="1" applyFill="1" applyBorder="1" applyAlignment="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2" fillId="13" borderId="13" xfId="0" applyFont="1" applyFill="1" applyBorder="1" applyAlignment="1"/>
    <xf numFmtId="0" fontId="10" fillId="0" borderId="3" xfId="0" applyFont="1" applyFill="1" applyBorder="1"/>
    <xf numFmtId="0" fontId="10" fillId="13" borderId="13" xfId="0" applyFont="1" applyFill="1" applyBorder="1" applyAlignment="1">
      <alignment horizontal="center" vertical="center"/>
    </xf>
    <xf numFmtId="0" fontId="10" fillId="13" borderId="9" xfId="0" applyFont="1" applyFill="1" applyBorder="1" applyAlignment="1">
      <alignment horizontal="center" vertical="center"/>
    </xf>
    <xf numFmtId="0" fontId="10" fillId="0" borderId="4" xfId="0" applyFont="1" applyFill="1" applyBorder="1"/>
    <xf numFmtId="0" fontId="44" fillId="0" borderId="1" xfId="0" applyFont="1" applyBorder="1"/>
    <xf numFmtId="0" fontId="44" fillId="0" borderId="0" xfId="0" applyFont="1" applyBorder="1"/>
    <xf numFmtId="0" fontId="31" fillId="0" borderId="20" xfId="0" applyFont="1" applyFill="1" applyBorder="1" applyAlignment="1">
      <alignment horizontal="center" vertical="center" wrapText="1"/>
    </xf>
    <xf numFmtId="0" fontId="44" fillId="12" borderId="20" xfId="0" applyFont="1" applyFill="1" applyBorder="1" applyAlignment="1">
      <alignment horizontal="center" vertical="center"/>
    </xf>
    <xf numFmtId="0" fontId="44" fillId="0" borderId="19" xfId="0" applyFont="1" applyFill="1" applyBorder="1" applyAlignment="1">
      <alignment horizontal="center" vertical="center" wrapText="1"/>
    </xf>
    <xf numFmtId="0" fontId="44" fillId="8" borderId="8"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17" xfId="0" applyFont="1" applyBorder="1"/>
    <xf numFmtId="0" fontId="10" fillId="0" borderId="0" xfId="2" applyFont="1" applyFill="1" applyBorder="1" applyAlignment="1">
      <alignment vertical="center" wrapText="1"/>
    </xf>
    <xf numFmtId="0" fontId="10" fillId="0" borderId="0" xfId="2" applyFont="1" applyFill="1" applyBorder="1" applyAlignment="1"/>
    <xf numFmtId="0" fontId="49" fillId="0" borderId="0" xfId="2" applyFont="1" applyFill="1" applyBorder="1" applyAlignment="1">
      <alignment vertical="center"/>
    </xf>
    <xf numFmtId="0" fontId="22" fillId="0" borderId="18" xfId="0" applyFont="1" applyBorder="1"/>
    <xf numFmtId="0" fontId="22" fillId="0" borderId="1" xfId="0" applyFont="1" applyBorder="1"/>
    <xf numFmtId="0" fontId="44" fillId="4" borderId="17" xfId="0" applyFont="1" applyFill="1" applyBorder="1"/>
    <xf numFmtId="0" fontId="31" fillId="4" borderId="19" xfId="0" applyFont="1" applyFill="1" applyBorder="1"/>
    <xf numFmtId="0" fontId="31" fillId="4" borderId="20" xfId="0" applyFont="1" applyFill="1" applyBorder="1"/>
    <xf numFmtId="0" fontId="31" fillId="4" borderId="8" xfId="0" applyFont="1" applyFill="1" applyBorder="1"/>
    <xf numFmtId="0" fontId="44" fillId="4" borderId="0" xfId="0" applyFont="1" applyFill="1" applyBorder="1"/>
    <xf numFmtId="0" fontId="56" fillId="4" borderId="9" xfId="0" applyFont="1" applyFill="1" applyBorder="1"/>
    <xf numFmtId="0" fontId="56" fillId="4" borderId="0" xfId="0" applyFont="1" applyFill="1" applyBorder="1"/>
    <xf numFmtId="0" fontId="56" fillId="4" borderId="7" xfId="0" applyFont="1" applyFill="1" applyBorder="1"/>
    <xf numFmtId="0" fontId="56" fillId="4" borderId="17" xfId="0" applyFont="1" applyFill="1" applyBorder="1"/>
    <xf numFmtId="0" fontId="22" fillId="7" borderId="14" xfId="0" applyFont="1" applyFill="1" applyBorder="1" applyAlignment="1">
      <alignment horizontal="center" vertical="center"/>
    </xf>
    <xf numFmtId="0" fontId="10" fillId="7" borderId="14" xfId="0" applyFont="1" applyFill="1" applyBorder="1"/>
    <xf numFmtId="0" fontId="54" fillId="7" borderId="14" xfId="0" applyFont="1" applyFill="1" applyBorder="1"/>
    <xf numFmtId="0" fontId="54" fillId="7" borderId="15" xfId="0" applyFont="1" applyFill="1" applyBorder="1"/>
    <xf numFmtId="0" fontId="22" fillId="9" borderId="7" xfId="0" applyFont="1" applyFill="1" applyBorder="1"/>
    <xf numFmtId="0" fontId="22" fillId="9" borderId="0" xfId="0" applyFont="1" applyFill="1" applyBorder="1"/>
    <xf numFmtId="0" fontId="10" fillId="9" borderId="0" xfId="0" applyFont="1" applyFill="1" applyBorder="1"/>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22" fillId="10" borderId="7" xfId="0" applyFont="1" applyFill="1" applyBorder="1"/>
    <xf numFmtId="0" fontId="22" fillId="10" borderId="0" xfId="0" applyFont="1" applyFill="1" applyBorder="1"/>
    <xf numFmtId="0" fontId="33" fillId="10" borderId="0" xfId="0" applyFont="1" applyFill="1" applyBorder="1"/>
    <xf numFmtId="0" fontId="33" fillId="10" borderId="7" xfId="0" applyFont="1" applyFill="1" applyBorder="1" applyAlignment="1">
      <alignment horizontal="center" vertical="center"/>
    </xf>
    <xf numFmtId="0" fontId="33" fillId="10" borderId="0" xfId="0" applyFont="1" applyFill="1" applyBorder="1" applyAlignment="1">
      <alignment horizontal="center" vertical="center"/>
    </xf>
    <xf numFmtId="0" fontId="33" fillId="10" borderId="7" xfId="0" applyFont="1" applyFill="1" applyBorder="1"/>
    <xf numFmtId="0" fontId="10" fillId="9" borderId="7" xfId="0" applyFont="1" applyFill="1" applyBorder="1"/>
    <xf numFmtId="0" fontId="10" fillId="9" borderId="1" xfId="0" applyFont="1" applyFill="1" applyBorder="1"/>
    <xf numFmtId="0" fontId="10" fillId="9" borderId="17" xfId="0" applyFont="1" applyFill="1" applyBorder="1"/>
    <xf numFmtId="0" fontId="10" fillId="9" borderId="9" xfId="0" applyFont="1" applyFill="1" applyBorder="1"/>
    <xf numFmtId="0" fontId="10" fillId="9" borderId="3" xfId="0" applyFont="1" applyFill="1" applyBorder="1"/>
    <xf numFmtId="0" fontId="10" fillId="9" borderId="2" xfId="0" applyFont="1" applyFill="1" applyBorder="1"/>
    <xf numFmtId="0" fontId="10" fillId="9" borderId="4" xfId="0" applyFont="1" applyFill="1" applyBorder="1"/>
    <xf numFmtId="0" fontId="22" fillId="7" borderId="1" xfId="0" applyFont="1" applyFill="1" applyBorder="1"/>
    <xf numFmtId="0" fontId="10" fillId="7" borderId="0" xfId="0" applyFont="1" applyFill="1" applyBorder="1"/>
    <xf numFmtId="0" fontId="10" fillId="7" borderId="1" xfId="0" applyFont="1" applyFill="1" applyBorder="1"/>
    <xf numFmtId="0" fontId="10" fillId="7" borderId="17" xfId="0" applyFont="1" applyFill="1" applyBorder="1"/>
    <xf numFmtId="0" fontId="22" fillId="10" borderId="18" xfId="0" applyFont="1" applyFill="1" applyBorder="1"/>
    <xf numFmtId="0" fontId="10" fillId="10" borderId="20" xfId="0" applyFont="1" applyFill="1" applyBorder="1"/>
    <xf numFmtId="0" fontId="22" fillId="10" borderId="8" xfId="0" applyFont="1" applyFill="1" applyBorder="1"/>
    <xf numFmtId="0" fontId="10" fillId="10" borderId="8" xfId="0" applyFont="1" applyFill="1" applyBorder="1"/>
    <xf numFmtId="0" fontId="10" fillId="10" borderId="19" xfId="0" applyFont="1" applyFill="1" applyBorder="1"/>
    <xf numFmtId="0" fontId="10" fillId="10" borderId="18" xfId="0" applyFont="1" applyFill="1" applyBorder="1"/>
    <xf numFmtId="0" fontId="10" fillId="10" borderId="1" xfId="0" applyFont="1" applyFill="1" applyBorder="1"/>
    <xf numFmtId="0" fontId="10" fillId="10" borderId="17" xfId="0" applyFont="1" applyFill="1" applyBorder="1"/>
    <xf numFmtId="0" fontId="10" fillId="10" borderId="0" xfId="0" applyFont="1" applyFill="1" applyBorder="1"/>
    <xf numFmtId="0" fontId="10" fillId="10" borderId="7" xfId="0" applyFont="1" applyFill="1" applyBorder="1"/>
    <xf numFmtId="0" fontId="22" fillId="9" borderId="1" xfId="0" applyFont="1" applyFill="1" applyBorder="1"/>
    <xf numFmtId="0" fontId="22" fillId="10" borderId="1" xfId="0" applyFont="1" applyFill="1" applyBorder="1"/>
    <xf numFmtId="0" fontId="22" fillId="11" borderId="16" xfId="0" applyFont="1" applyFill="1" applyBorder="1"/>
    <xf numFmtId="0" fontId="10" fillId="11" borderId="14" xfId="0" applyFont="1" applyFill="1" applyBorder="1"/>
    <xf numFmtId="0" fontId="10" fillId="11" borderId="15" xfId="0" applyFont="1" applyFill="1" applyBorder="1"/>
    <xf numFmtId="0" fontId="10" fillId="11" borderId="13" xfId="0" applyFont="1" applyFill="1" applyBorder="1"/>
    <xf numFmtId="0" fontId="22" fillId="12" borderId="16" xfId="0" applyFont="1" applyFill="1" applyBorder="1"/>
    <xf numFmtId="0" fontId="10" fillId="12" borderId="14" xfId="0" applyFont="1" applyFill="1" applyBorder="1"/>
    <xf numFmtId="0" fontId="10" fillId="12" borderId="15" xfId="0" applyFont="1" applyFill="1" applyBorder="1"/>
    <xf numFmtId="0" fontId="10" fillId="12" borderId="13" xfId="0" applyFont="1" applyFill="1" applyBorder="1"/>
    <xf numFmtId="0" fontId="57" fillId="12" borderId="13" xfId="0" applyFont="1" applyFill="1" applyBorder="1"/>
    <xf numFmtId="0" fontId="54" fillId="0" borderId="0" xfId="0" applyFont="1" applyBorder="1"/>
    <xf numFmtId="0" fontId="22" fillId="0" borderId="0" xfId="0" applyFont="1" applyAlignment="1">
      <alignment horizontal="center"/>
    </xf>
    <xf numFmtId="0" fontId="10" fillId="10" borderId="16" xfId="7" applyFont="1" applyFill="1" applyBorder="1"/>
    <xf numFmtId="2" fontId="10" fillId="17" borderId="13" xfId="0" applyNumberFormat="1" applyFont="1" applyFill="1" applyBorder="1"/>
    <xf numFmtId="0" fontId="10" fillId="17" borderId="13" xfId="0" applyFont="1" applyFill="1" applyBorder="1"/>
    <xf numFmtId="0" fontId="10" fillId="22" borderId="16" xfId="7" applyFont="1" applyFill="1" applyBorder="1"/>
    <xf numFmtId="0" fontId="10" fillId="10" borderId="18" xfId="7" applyFont="1" applyFill="1" applyBorder="1"/>
    <xf numFmtId="0" fontId="10" fillId="17" borderId="16" xfId="0" applyFont="1" applyFill="1" applyBorder="1" applyAlignment="1">
      <alignment horizontal="left"/>
    </xf>
    <xf numFmtId="0" fontId="10" fillId="17" borderId="19" xfId="0" applyFont="1" applyFill="1" applyBorder="1"/>
    <xf numFmtId="0" fontId="22" fillId="18" borderId="13" xfId="0" applyFont="1" applyFill="1" applyBorder="1"/>
    <xf numFmtId="2" fontId="10" fillId="18" borderId="13" xfId="0" applyNumberFormat="1" applyFont="1" applyFill="1" applyBorder="1"/>
    <xf numFmtId="0" fontId="10" fillId="18" borderId="13" xfId="0" applyFont="1" applyFill="1" applyBorder="1"/>
    <xf numFmtId="0" fontId="10" fillId="15" borderId="0" xfId="0" applyFont="1" applyFill="1" applyBorder="1"/>
    <xf numFmtId="0" fontId="22" fillId="0" borderId="0" xfId="0" applyFont="1" applyFill="1"/>
    <xf numFmtId="0" fontId="22" fillId="0" borderId="0" xfId="0" applyFont="1" applyFill="1" applyBorder="1" applyAlignment="1">
      <alignment horizontal="left"/>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31" fillId="4" borderId="0" xfId="0" applyFont="1" applyFill="1" applyBorder="1" applyAlignment="1">
      <alignment horizontal="center" vertical="center"/>
    </xf>
    <xf numFmtId="0" fontId="44" fillId="0" borderId="0" xfId="0" applyFont="1" applyFill="1" applyAlignment="1">
      <alignment horizontal="center" vertical="center"/>
    </xf>
    <xf numFmtId="0" fontId="44" fillId="0" borderId="0" xfId="0" applyFont="1" applyFill="1"/>
    <xf numFmtId="0" fontId="10" fillId="9" borderId="19" xfId="0" applyFont="1" applyFill="1" applyBorder="1"/>
    <xf numFmtId="0" fontId="10" fillId="0" borderId="19" xfId="0" applyFont="1" applyBorder="1"/>
    <xf numFmtId="0" fontId="10" fillId="9" borderId="7" xfId="0" applyFont="1" applyFill="1" applyBorder="1" applyAlignment="1"/>
    <xf numFmtId="0" fontId="10" fillId="10" borderId="9" xfId="0" applyFont="1" applyFill="1" applyBorder="1"/>
    <xf numFmtId="0" fontId="22" fillId="11" borderId="13" xfId="0" applyFont="1" applyFill="1" applyBorder="1"/>
    <xf numFmtId="0" fontId="10" fillId="22" borderId="0" xfId="6" applyFont="1" applyFill="1" applyBorder="1" applyProtection="1"/>
    <xf numFmtId="165" fontId="10" fillId="0" borderId="7" xfId="5" applyFont="1" applyBorder="1"/>
    <xf numFmtId="172" fontId="10" fillId="22" borderId="0" xfId="6" applyNumberFormat="1" applyFont="1" applyFill="1" applyBorder="1" applyProtection="1"/>
    <xf numFmtId="165" fontId="10" fillId="11" borderId="13" xfId="0" applyNumberFormat="1" applyFont="1" applyFill="1" applyBorder="1"/>
    <xf numFmtId="0" fontId="51" fillId="0" borderId="0" xfId="0" applyFont="1" applyAlignment="1"/>
    <xf numFmtId="0" fontId="58" fillId="0" borderId="0" xfId="0" applyFont="1" applyFill="1" applyBorder="1" applyAlignment="1">
      <alignment vertical="center"/>
    </xf>
    <xf numFmtId="0" fontId="22" fillId="0" borderId="0" xfId="0" applyFont="1" applyFill="1" applyBorder="1"/>
    <xf numFmtId="2" fontId="10" fillId="0" borderId="0" xfId="0" applyNumberFormat="1" applyFont="1" applyFill="1" applyBorder="1"/>
    <xf numFmtId="2" fontId="10" fillId="20" borderId="13" xfId="0" applyNumberFormat="1" applyFont="1" applyFill="1" applyBorder="1"/>
    <xf numFmtId="2" fontId="10" fillId="0" borderId="7" xfId="0" applyNumberFormat="1" applyFont="1" applyBorder="1"/>
    <xf numFmtId="2" fontId="10" fillId="0" borderId="9" xfId="0" applyNumberFormat="1" applyFont="1" applyBorder="1"/>
    <xf numFmtId="0" fontId="10" fillId="0" borderId="1" xfId="0" applyFont="1" applyBorder="1" applyAlignment="1">
      <alignment vertical="top"/>
    </xf>
    <xf numFmtId="39" fontId="10" fillId="0" borderId="7" xfId="3" applyNumberFormat="1" applyFont="1" applyBorder="1"/>
    <xf numFmtId="37" fontId="22" fillId="0" borderId="7" xfId="3" applyNumberFormat="1" applyFont="1" applyBorder="1"/>
    <xf numFmtId="0" fontId="1" fillId="0" borderId="7" xfId="3" applyNumberFormat="1" applyFont="1" applyBorder="1" applyAlignment="1">
      <alignment horizontal="center"/>
    </xf>
    <xf numFmtId="166" fontId="1" fillId="0" borderId="1" xfId="3" applyNumberFormat="1" applyFont="1" applyBorder="1"/>
    <xf numFmtId="166" fontId="1" fillId="0" borderId="0" xfId="3" applyNumberFormat="1" applyFont="1" applyBorder="1"/>
    <xf numFmtId="166" fontId="1" fillId="0" borderId="7" xfId="3" applyNumberFormat="1" applyFont="1" applyBorder="1"/>
    <xf numFmtId="166" fontId="1" fillId="0" borderId="17" xfId="3" applyNumberFormat="1" applyFont="1" applyBorder="1"/>
    <xf numFmtId="165" fontId="10" fillId="0" borderId="7" xfId="3" applyNumberFormat="1" applyFont="1" applyBorder="1" applyAlignment="1">
      <alignment vertical="top"/>
    </xf>
    <xf numFmtId="171" fontId="10" fillId="0" borderId="1" xfId="3" applyNumberFormat="1" applyFont="1" applyFill="1" applyBorder="1" applyAlignment="1">
      <alignment horizontal="right" indent="1"/>
    </xf>
    <xf numFmtId="0" fontId="10" fillId="0" borderId="1" xfId="3" applyNumberFormat="1" applyFont="1" applyBorder="1" applyAlignment="1">
      <alignment horizontal="center"/>
    </xf>
    <xf numFmtId="166" fontId="10" fillId="0" borderId="17" xfId="3" applyNumberFormat="1" applyFont="1" applyBorder="1"/>
    <xf numFmtId="171" fontId="10" fillId="0" borderId="7" xfId="3" applyNumberFormat="1" applyFont="1" applyFill="1" applyBorder="1" applyAlignment="1">
      <alignment horizontal="right" indent="1"/>
    </xf>
    <xf numFmtId="166" fontId="29" fillId="0" borderId="2" xfId="3" applyNumberFormat="1" applyFont="1" applyBorder="1"/>
    <xf numFmtId="166" fontId="10" fillId="0" borderId="1" xfId="0" applyNumberFormat="1" applyFont="1" applyFill="1" applyBorder="1"/>
    <xf numFmtId="166" fontId="10" fillId="0" borderId="0" xfId="0" applyNumberFormat="1" applyFont="1" applyFill="1" applyBorder="1"/>
    <xf numFmtId="166" fontId="10" fillId="0" borderId="2" xfId="0" applyNumberFormat="1" applyFont="1" applyFill="1" applyBorder="1"/>
    <xf numFmtId="166" fontId="10" fillId="0" borderId="4" xfId="0" applyNumberFormat="1" applyFont="1" applyFill="1" applyBorder="1"/>
    <xf numFmtId="0" fontId="59" fillId="2" borderId="12" xfId="2" applyFont="1" applyFill="1" applyBorder="1" applyAlignment="1">
      <alignment horizontal="center"/>
    </xf>
    <xf numFmtId="171" fontId="10" fillId="0" borderId="0" xfId="3" applyNumberFormat="1" applyFont="1" applyFill="1" applyBorder="1" applyAlignment="1">
      <alignment horizontal="right" indent="1"/>
    </xf>
    <xf numFmtId="166" fontId="10" fillId="0" borderId="13" xfId="3" applyNumberFormat="1" applyFont="1" applyFill="1" applyBorder="1"/>
    <xf numFmtId="165" fontId="10" fillId="3" borderId="0" xfId="3" applyNumberFormat="1" applyFont="1" applyFill="1"/>
    <xf numFmtId="175" fontId="10" fillId="0" borderId="0" xfId="0" applyNumberFormat="1" applyFont="1" applyFill="1"/>
    <xf numFmtId="175" fontId="10" fillId="22" borderId="16" xfId="7" applyNumberFormat="1" applyFont="1" applyFill="1" applyBorder="1"/>
    <xf numFmtId="175" fontId="10" fillId="17" borderId="13" xfId="0" applyNumberFormat="1" applyFont="1" applyFill="1" applyBorder="1"/>
    <xf numFmtId="175" fontId="10" fillId="0" borderId="0" xfId="0" applyNumberFormat="1" applyFont="1"/>
    <xf numFmtId="10" fontId="10" fillId="0" borderId="7" xfId="54" applyNumberFormat="1" applyFont="1" applyFill="1" applyBorder="1"/>
    <xf numFmtId="0" fontId="20" fillId="0" borderId="0" xfId="0" quotePrefix="1" applyFont="1" applyFill="1"/>
    <xf numFmtId="0" fontId="20" fillId="0" borderId="0" xfId="0" applyFont="1" applyFill="1"/>
    <xf numFmtId="15" fontId="20" fillId="0" borderId="0" xfId="0" quotePrefix="1" applyNumberFormat="1" applyFont="1" applyFill="1"/>
    <xf numFmtId="170" fontId="10" fillId="0" borderId="1" xfId="3" applyNumberFormat="1" applyFont="1" applyFill="1" applyBorder="1"/>
    <xf numFmtId="170" fontId="10" fillId="0" borderId="7" xfId="3" applyNumberFormat="1" applyFont="1" applyFill="1" applyBorder="1"/>
    <xf numFmtId="49" fontId="10" fillId="0" borderId="1" xfId="3" applyNumberFormat="1" applyFont="1" applyFill="1" applyBorder="1" applyAlignment="1">
      <alignment horizontal="left"/>
    </xf>
    <xf numFmtId="39" fontId="10" fillId="0" borderId="7" xfId="3" applyNumberFormat="1" applyFont="1" applyFill="1" applyBorder="1"/>
    <xf numFmtId="0" fontId="10" fillId="10" borderId="7" xfId="55" applyFont="1" applyFill="1" applyBorder="1"/>
    <xf numFmtId="0" fontId="10" fillId="9" borderId="7" xfId="55" applyFont="1" applyFill="1" applyBorder="1"/>
    <xf numFmtId="175" fontId="10" fillId="18" borderId="13" xfId="0" applyNumberFormat="1" applyFont="1" applyFill="1" applyBorder="1"/>
    <xf numFmtId="175" fontId="10" fillId="20" borderId="13" xfId="0" applyNumberFormat="1" applyFont="1" applyFill="1" applyBorder="1"/>
    <xf numFmtId="0" fontId="10" fillId="10" borderId="16" xfId="56" applyFont="1" applyFill="1" applyBorder="1"/>
    <xf numFmtId="169" fontId="22" fillId="25" borderId="18" xfId="3" applyNumberFormat="1" applyFont="1" applyFill="1" applyBorder="1"/>
    <xf numFmtId="0" fontId="10" fillId="25" borderId="19" xfId="3" applyFont="1" applyFill="1" applyBorder="1"/>
    <xf numFmtId="0" fontId="10" fillId="25" borderId="1" xfId="3" applyFont="1" applyFill="1" applyBorder="1"/>
    <xf numFmtId="0" fontId="10" fillId="25" borderId="7" xfId="3" applyFont="1" applyFill="1" applyBorder="1"/>
    <xf numFmtId="165" fontId="10" fillId="25" borderId="7" xfId="5" applyFont="1" applyFill="1" applyBorder="1"/>
    <xf numFmtId="0" fontId="51" fillId="25" borderId="1" xfId="3" applyFont="1" applyFill="1" applyBorder="1" applyAlignment="1"/>
    <xf numFmtId="165" fontId="51" fillId="25" borderId="7" xfId="5" applyFont="1" applyFill="1" applyBorder="1" applyAlignment="1"/>
    <xf numFmtId="165" fontId="51" fillId="25" borderId="9" xfId="5" applyFont="1" applyFill="1" applyBorder="1" applyAlignment="1"/>
    <xf numFmtId="165" fontId="10" fillId="25" borderId="9" xfId="5" applyFont="1" applyFill="1" applyBorder="1"/>
    <xf numFmtId="0" fontId="22" fillId="25" borderId="1" xfId="3" applyFont="1" applyFill="1" applyBorder="1"/>
    <xf numFmtId="165" fontId="10" fillId="25" borderId="10" xfId="3" applyNumberFormat="1" applyFont="1" applyFill="1" applyBorder="1"/>
    <xf numFmtId="0" fontId="10" fillId="25" borderId="2" xfId="3" applyFont="1" applyFill="1" applyBorder="1"/>
    <xf numFmtId="0" fontId="10" fillId="25" borderId="23" xfId="3" applyFont="1" applyFill="1" applyBorder="1"/>
    <xf numFmtId="0" fontId="10" fillId="25" borderId="4" xfId="3" applyFont="1" applyFill="1" applyBorder="1"/>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22" fillId="0" borderId="39"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2" borderId="39" xfId="3" applyFont="1" applyFill="1" applyBorder="1" applyAlignment="1">
      <alignment vertical="center"/>
    </xf>
    <xf numFmtId="0" fontId="10" fillId="0" borderId="37" xfId="0" applyFont="1" applyBorder="1" applyAlignment="1">
      <alignment vertical="center"/>
    </xf>
    <xf numFmtId="0" fontId="22" fillId="2" borderId="39" xfId="3" applyFont="1" applyFill="1" applyBorder="1" applyAlignment="1">
      <alignment horizontal="left" vertical="center" wrapText="1"/>
    </xf>
    <xf numFmtId="0" fontId="22" fillId="2" borderId="37" xfId="3" applyFont="1" applyFill="1" applyBorder="1" applyAlignment="1">
      <alignment horizontal="left" vertical="center" wrapText="1"/>
    </xf>
    <xf numFmtId="0" fontId="22" fillId="2" borderId="38" xfId="3" applyFont="1" applyFill="1" applyBorder="1" applyAlignment="1">
      <alignment horizontal="left" vertical="center" wrapText="1"/>
    </xf>
    <xf numFmtId="0" fontId="10" fillId="0" borderId="38" xfId="0" applyFont="1" applyBorder="1" applyAlignment="1">
      <alignment vertical="center"/>
    </xf>
    <xf numFmtId="0" fontId="17" fillId="0" borderId="40" xfId="0" applyFont="1" applyFill="1" applyBorder="1" applyAlignment="1">
      <alignment horizontal="center"/>
    </xf>
    <xf numFmtId="0" fontId="17" fillId="0" borderId="41" xfId="0" applyFont="1" applyFill="1" applyBorder="1" applyAlignment="1">
      <alignment horizontal="center"/>
    </xf>
    <xf numFmtId="0" fontId="18" fillId="0" borderId="42" xfId="0" applyFont="1" applyFill="1" applyBorder="1" applyAlignment="1"/>
    <xf numFmtId="0" fontId="22" fillId="2" borderId="39" xfId="3" applyFont="1" applyFill="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22" fillId="2" borderId="39" xfId="3" applyFont="1" applyFill="1" applyBorder="1" applyAlignment="1">
      <alignment horizontal="left" vertical="center"/>
    </xf>
    <xf numFmtId="0" fontId="22" fillId="2" borderId="37" xfId="3" applyFont="1" applyFill="1" applyBorder="1" applyAlignment="1">
      <alignment horizontal="left" vertical="center"/>
    </xf>
    <xf numFmtId="0" fontId="22" fillId="2" borderId="38" xfId="3" applyFont="1" applyFill="1" applyBorder="1" applyAlignment="1">
      <alignment horizontal="left" vertical="center"/>
    </xf>
    <xf numFmtId="0" fontId="21" fillId="0" borderId="0" xfId="0" applyFont="1" applyAlignment="1">
      <alignment horizontal="left"/>
    </xf>
    <xf numFmtId="0" fontId="20" fillId="0" borderId="0" xfId="0" applyFont="1" applyAlignment="1">
      <alignment horizontal="left" vertical="top" wrapText="1"/>
    </xf>
    <xf numFmtId="0" fontId="20" fillId="0" borderId="0" xfId="0" applyFont="1" applyAlignment="1">
      <alignment horizontal="left" wrapText="1"/>
    </xf>
    <xf numFmtId="166" fontId="17" fillId="0" borderId="0" xfId="3" applyNumberFormat="1" applyFont="1" applyFill="1" applyBorder="1" applyAlignment="1">
      <alignment horizontal="center"/>
    </xf>
    <xf numFmtId="0" fontId="18" fillId="0" borderId="0" xfId="0" applyFont="1" applyFill="1" applyBorder="1" applyAlignment="1"/>
    <xf numFmtId="169" fontId="37" fillId="0" borderId="0" xfId="3" applyNumberFormat="1" applyFont="1" applyFill="1" applyBorder="1" applyAlignment="1">
      <alignment horizontal="left"/>
    </xf>
    <xf numFmtId="0" fontId="10" fillId="0" borderId="0" xfId="3" quotePrefix="1" applyFont="1" applyBorder="1" applyAlignment="1">
      <alignment horizontal="left" vertical="top" wrapText="1"/>
    </xf>
    <xf numFmtId="0" fontId="10" fillId="0" borderId="0" xfId="0" applyFont="1" applyAlignment="1">
      <alignment vertical="top" wrapText="1"/>
    </xf>
    <xf numFmtId="0" fontId="39" fillId="0" borderId="0" xfId="0" applyFont="1" applyFill="1" applyAlignment="1"/>
    <xf numFmtId="0" fontId="40" fillId="0" borderId="0" xfId="0" applyFont="1" applyFill="1" applyAlignment="1"/>
    <xf numFmtId="0" fontId="10" fillId="0" borderId="0" xfId="0" applyFont="1" applyAlignment="1">
      <alignment horizontal="left" vertical="top" wrapText="1"/>
    </xf>
    <xf numFmtId="169" fontId="37" fillId="0" borderId="0" xfId="3" applyNumberFormat="1" applyFont="1" applyFill="1" applyBorder="1" applyAlignment="1">
      <alignment horizontal="left" vertical="top"/>
    </xf>
    <xf numFmtId="166" fontId="17" fillId="0" borderId="0" xfId="3" applyNumberFormat="1" applyFont="1" applyFill="1" applyBorder="1" applyAlignment="1">
      <alignment horizontal="center" wrapText="1"/>
    </xf>
    <xf numFmtId="0" fontId="18" fillId="0" borderId="0" xfId="0" applyFont="1" applyFill="1" applyBorder="1" applyAlignment="1">
      <alignment wrapText="1"/>
    </xf>
    <xf numFmtId="0" fontId="39" fillId="0" borderId="0" xfId="0" applyFont="1" applyFill="1" applyAlignment="1">
      <alignment wrapText="1"/>
    </xf>
    <xf numFmtId="0" fontId="10" fillId="0" borderId="0" xfId="3" applyFont="1" applyBorder="1" applyAlignment="1">
      <alignment horizontal="left" wrapText="1"/>
    </xf>
    <xf numFmtId="0" fontId="10" fillId="0" borderId="0" xfId="0" applyFont="1" applyBorder="1" applyAlignment="1"/>
    <xf numFmtId="0" fontId="10" fillId="0" borderId="17" xfId="0" applyFont="1" applyBorder="1" applyAlignment="1"/>
    <xf numFmtId="166" fontId="47" fillId="0" borderId="0" xfId="3" applyNumberFormat="1" applyFont="1" applyFill="1" applyBorder="1" applyAlignment="1">
      <alignment horizontal="center" wrapText="1"/>
    </xf>
    <xf numFmtId="0" fontId="48" fillId="0" borderId="0" xfId="0" applyFont="1" applyFill="1" applyAlignment="1">
      <alignment wrapText="1"/>
    </xf>
    <xf numFmtId="169" fontId="43" fillId="0" borderId="0" xfId="3" applyNumberFormat="1" applyFont="1" applyFill="1" applyBorder="1" applyAlignment="1">
      <alignment horizontal="left" vertical="top"/>
    </xf>
    <xf numFmtId="170" fontId="22" fillId="0" borderId="0" xfId="3" applyNumberFormat="1" applyFont="1" applyBorder="1" applyAlignment="1">
      <alignment horizontal="left" wrapText="1"/>
    </xf>
    <xf numFmtId="0" fontId="10" fillId="0" borderId="0" xfId="0" applyFont="1" applyAlignment="1">
      <alignment horizontal="left" wrapText="1"/>
    </xf>
    <xf numFmtId="170" fontId="10" fillId="0" borderId="1" xfId="3" applyNumberFormat="1" applyFont="1" applyBorder="1" applyAlignment="1">
      <alignment horizontal="left" vertical="top" wrapText="1"/>
    </xf>
    <xf numFmtId="170" fontId="10" fillId="0" borderId="0" xfId="3" applyNumberFormat="1" applyFont="1" applyBorder="1" applyAlignment="1">
      <alignment horizontal="left" vertical="top" wrapText="1"/>
    </xf>
    <xf numFmtId="170" fontId="10" fillId="0" borderId="17" xfId="3" applyNumberFormat="1" applyFont="1" applyBorder="1" applyAlignment="1">
      <alignment horizontal="left" vertical="top" wrapText="1"/>
    </xf>
    <xf numFmtId="170" fontId="10" fillId="0" borderId="1" xfId="3" applyNumberFormat="1" applyFont="1" applyBorder="1" applyAlignment="1">
      <alignment horizontal="left" wrapText="1"/>
    </xf>
    <xf numFmtId="170" fontId="10" fillId="0" borderId="0" xfId="3" applyNumberFormat="1" applyFont="1" applyBorder="1" applyAlignment="1">
      <alignment horizontal="left" wrapText="1"/>
    </xf>
    <xf numFmtId="170" fontId="10" fillId="0" borderId="17" xfId="3" applyNumberFormat="1" applyFont="1" applyBorder="1" applyAlignment="1">
      <alignment horizontal="left" wrapText="1"/>
    </xf>
    <xf numFmtId="0" fontId="10" fillId="0" borderId="0" xfId="0" applyFont="1" applyAlignment="1">
      <alignment horizontal="center" wrapText="1"/>
    </xf>
    <xf numFmtId="170" fontId="22" fillId="0" borderId="0" xfId="3" quotePrefix="1" applyNumberFormat="1" applyFont="1" applyBorder="1" applyAlignment="1">
      <alignment horizontal="left" wrapText="1"/>
    </xf>
    <xf numFmtId="0" fontId="10" fillId="0" borderId="0" xfId="0" applyFont="1" applyAlignment="1">
      <alignment wrapText="1"/>
    </xf>
    <xf numFmtId="0" fontId="29" fillId="0" borderId="1" xfId="3" quotePrefix="1" applyFont="1" applyBorder="1" applyAlignment="1">
      <alignment horizontal="left" vertical="top" wrapText="1"/>
    </xf>
    <xf numFmtId="0" fontId="10" fillId="0" borderId="17" xfId="0" applyFont="1" applyBorder="1" applyAlignment="1">
      <alignment vertical="top" wrapText="1"/>
    </xf>
    <xf numFmtId="0" fontId="10" fillId="0" borderId="0" xfId="0" applyFont="1" applyAlignment="1">
      <alignment horizontal="left" vertical="top"/>
    </xf>
    <xf numFmtId="170" fontId="31" fillId="4" borderId="16" xfId="3" quotePrefix="1" applyNumberFormat="1" applyFont="1" applyFill="1" applyBorder="1" applyAlignment="1">
      <alignment horizontal="center" vertical="top" wrapText="1"/>
    </xf>
    <xf numFmtId="0" fontId="44" fillId="4" borderId="15" xfId="0" applyFont="1" applyFill="1" applyBorder="1" applyAlignment="1">
      <alignment vertical="top"/>
    </xf>
    <xf numFmtId="0" fontId="10" fillId="0" borderId="18" xfId="3" applyNumberFormat="1" applyFont="1" applyFill="1" applyBorder="1" applyAlignment="1">
      <alignment horizontal="left" vertical="center"/>
    </xf>
    <xf numFmtId="0" fontId="10" fillId="0" borderId="8" xfId="3" applyNumberFormat="1" applyFont="1" applyFill="1" applyBorder="1" applyAlignment="1">
      <alignment horizontal="left" vertical="center"/>
    </xf>
    <xf numFmtId="0" fontId="10" fillId="0" borderId="20" xfId="3" applyNumberFormat="1" applyFont="1" applyFill="1" applyBorder="1" applyAlignment="1">
      <alignment horizontal="left" vertical="center"/>
    </xf>
    <xf numFmtId="0" fontId="10" fillId="0" borderId="1" xfId="3" applyNumberFormat="1" applyFont="1" applyFill="1" applyBorder="1" applyAlignment="1">
      <alignment horizontal="left" vertical="center"/>
    </xf>
    <xf numFmtId="0" fontId="10" fillId="0" borderId="0" xfId="3" applyNumberFormat="1" applyFont="1" applyFill="1" applyBorder="1" applyAlignment="1">
      <alignment horizontal="left" vertical="center"/>
    </xf>
    <xf numFmtId="0" fontId="10" fillId="0" borderId="17" xfId="3" applyNumberFormat="1" applyFont="1" applyFill="1" applyBorder="1" applyAlignment="1">
      <alignment horizontal="left" vertical="center"/>
    </xf>
    <xf numFmtId="0" fontId="10" fillId="0" borderId="30" xfId="3" applyNumberFormat="1" applyFont="1" applyFill="1" applyBorder="1" applyAlignment="1">
      <alignment horizontal="left" vertical="center"/>
    </xf>
    <xf numFmtId="0" fontId="10" fillId="0" borderId="46" xfId="3" applyNumberFormat="1" applyFont="1" applyFill="1" applyBorder="1" applyAlignment="1">
      <alignment horizontal="left" vertical="center"/>
    </xf>
    <xf numFmtId="0" fontId="10" fillId="0" borderId="31" xfId="3" applyNumberFormat="1" applyFont="1" applyFill="1" applyBorder="1" applyAlignment="1">
      <alignment horizontal="left" vertical="center"/>
    </xf>
    <xf numFmtId="166" fontId="29" fillId="0" borderId="1" xfId="0" applyNumberFormat="1" applyFont="1" applyFill="1" applyBorder="1" applyAlignment="1">
      <alignment horizontal="left" wrapText="1"/>
    </xf>
    <xf numFmtId="166" fontId="29" fillId="0" borderId="17" xfId="0" applyNumberFormat="1" applyFont="1" applyFill="1" applyBorder="1" applyAlignment="1">
      <alignment horizontal="left" wrapText="1"/>
    </xf>
    <xf numFmtId="169" fontId="37" fillId="0" borderId="0" xfId="3" applyNumberFormat="1" applyFont="1" applyFill="1" applyBorder="1" applyAlignment="1">
      <alignment horizontal="left" vertical="top" wrapText="1"/>
    </xf>
    <xf numFmtId="0" fontId="40" fillId="0" borderId="0" xfId="0" applyFont="1" applyFill="1" applyAlignment="1">
      <alignment horizontal="left" vertical="top" wrapText="1"/>
    </xf>
    <xf numFmtId="0" fontId="22" fillId="0" borderId="0" xfId="3" applyFont="1" applyBorder="1" applyAlignment="1">
      <alignment vertical="top" wrapText="1"/>
    </xf>
    <xf numFmtId="37" fontId="52" fillId="0" borderId="1" xfId="3" applyNumberFormat="1" applyFont="1" applyBorder="1" applyAlignment="1">
      <alignment horizontal="center" vertical="center"/>
    </xf>
    <xf numFmtId="37" fontId="52" fillId="0" borderId="0" xfId="3" applyNumberFormat="1" applyFont="1" applyBorder="1" applyAlignment="1">
      <alignment horizontal="center" vertical="center"/>
    </xf>
    <xf numFmtId="37" fontId="52" fillId="0" borderId="17" xfId="3" applyNumberFormat="1" applyFont="1" applyBorder="1" applyAlignment="1">
      <alignment horizontal="center" vertical="center"/>
    </xf>
    <xf numFmtId="169" fontId="51" fillId="0" borderId="1" xfId="3" applyNumberFormat="1" applyFont="1" applyBorder="1" applyAlignment="1">
      <alignment horizontal="center"/>
    </xf>
    <xf numFmtId="169" fontId="51" fillId="0" borderId="0" xfId="3" applyNumberFormat="1" applyFont="1" applyBorder="1" applyAlignment="1">
      <alignment horizontal="center"/>
    </xf>
    <xf numFmtId="169" fontId="51" fillId="0" borderId="17" xfId="3" applyNumberFormat="1" applyFont="1" applyBorder="1" applyAlignment="1">
      <alignment horizontal="center"/>
    </xf>
    <xf numFmtId="0" fontId="51" fillId="0" borderId="1" xfId="3" applyFont="1" applyBorder="1" applyAlignment="1">
      <alignment horizontal="center"/>
    </xf>
    <xf numFmtId="0" fontId="51" fillId="0" borderId="0" xfId="3" applyFont="1" applyBorder="1" applyAlignment="1">
      <alignment horizontal="center"/>
    </xf>
    <xf numFmtId="0" fontId="51" fillId="0" borderId="17" xfId="3" applyFont="1" applyBorder="1" applyAlignment="1">
      <alignment horizontal="center"/>
    </xf>
    <xf numFmtId="0" fontId="10" fillId="0" borderId="0" xfId="3" applyFont="1" applyAlignment="1">
      <alignment wrapText="1"/>
    </xf>
    <xf numFmtId="0" fontId="10" fillId="0" borderId="0" xfId="0" applyFont="1" applyAlignment="1"/>
    <xf numFmtId="166" fontId="17" fillId="3" borderId="0" xfId="3" applyNumberFormat="1" applyFont="1" applyFill="1" applyBorder="1" applyAlignment="1">
      <alignment horizontal="center" wrapText="1"/>
    </xf>
    <xf numFmtId="0" fontId="39" fillId="3" borderId="0" xfId="4" applyFont="1" applyFill="1" applyAlignment="1">
      <alignment wrapText="1"/>
    </xf>
    <xf numFmtId="0" fontId="40" fillId="0" borderId="0" xfId="4" applyFont="1" applyFill="1" applyAlignment="1">
      <alignment horizontal="left" vertical="top" wrapText="1"/>
    </xf>
    <xf numFmtId="0" fontId="40" fillId="0" borderId="0" xfId="4" applyFont="1" applyFill="1" applyAlignment="1">
      <alignment horizontal="left" vertical="top"/>
    </xf>
    <xf numFmtId="0" fontId="46" fillId="4" borderId="8" xfId="3" applyFont="1" applyFill="1" applyBorder="1" applyAlignment="1">
      <alignment horizontal="center"/>
    </xf>
    <xf numFmtId="165" fontId="51" fillId="0" borderId="1" xfId="1" applyFont="1" applyBorder="1" applyAlignment="1">
      <alignment horizontal="center" wrapText="1"/>
    </xf>
    <xf numFmtId="165" fontId="51" fillId="0" borderId="0" xfId="1" applyFont="1" applyBorder="1" applyAlignment="1">
      <alignment horizontal="center" wrapText="1"/>
    </xf>
    <xf numFmtId="165" fontId="51" fillId="0" borderId="17" xfId="1" applyFont="1" applyBorder="1" applyAlignment="1">
      <alignment horizontal="center" wrapText="1"/>
    </xf>
    <xf numFmtId="0" fontId="39" fillId="0" borderId="0" xfId="0" applyFont="1" applyFill="1" applyBorder="1" applyAlignment="1">
      <alignment wrapText="1"/>
    </xf>
    <xf numFmtId="0" fontId="10" fillId="0" borderId="16" xfId="3" applyFont="1" applyBorder="1" applyAlignment="1">
      <alignment vertical="center" wrapText="1"/>
    </xf>
    <xf numFmtId="0" fontId="10" fillId="0" borderId="14" xfId="0" applyFont="1" applyBorder="1" applyAlignment="1">
      <alignment wrapText="1"/>
    </xf>
    <xf numFmtId="0" fontId="10" fillId="0" borderId="15" xfId="0" applyFont="1" applyBorder="1" applyAlignment="1">
      <alignment wrapText="1"/>
    </xf>
    <xf numFmtId="0" fontId="40" fillId="0" borderId="0" xfId="0" applyFont="1" applyFill="1" applyBorder="1" applyAlignment="1">
      <alignment horizontal="left" vertical="top" wrapText="1"/>
    </xf>
    <xf numFmtId="0" fontId="23" fillId="0" borderId="0" xfId="0" applyFont="1" applyBorder="1" applyAlignment="1">
      <alignment horizontal="center"/>
    </xf>
    <xf numFmtId="0" fontId="39" fillId="0" borderId="0" xfId="0" applyFont="1" applyBorder="1" applyAlignment="1">
      <alignment horizontal="center"/>
    </xf>
    <xf numFmtId="0" fontId="27" fillId="0" borderId="1" xfId="0" applyFont="1" applyBorder="1" applyAlignment="1">
      <alignment horizontal="center"/>
    </xf>
    <xf numFmtId="0" fontId="27" fillId="0" borderId="17" xfId="0" applyFont="1" applyBorder="1" applyAlignment="1">
      <alignment horizontal="center"/>
    </xf>
    <xf numFmtId="0" fontId="51" fillId="0" borderId="1" xfId="0" applyFont="1" applyFill="1" applyBorder="1" applyAlignment="1">
      <alignment horizontal="center" wrapText="1"/>
    </xf>
    <xf numFmtId="0" fontId="51" fillId="0" borderId="0" xfId="0" applyFont="1" applyFill="1" applyBorder="1" applyAlignment="1">
      <alignment horizontal="center" wrapText="1"/>
    </xf>
    <xf numFmtId="0" fontId="51" fillId="0" borderId="17" xfId="0" applyFont="1" applyFill="1" applyBorder="1" applyAlignment="1">
      <alignment horizontal="center" wrapText="1"/>
    </xf>
    <xf numFmtId="0" fontId="55" fillId="8" borderId="16" xfId="0" applyFont="1" applyFill="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23" fillId="0" borderId="0" xfId="0" applyFont="1" applyAlignment="1">
      <alignment horizontal="center"/>
    </xf>
    <xf numFmtId="0" fontId="39" fillId="0" borderId="0" xfId="0" applyFont="1" applyAlignment="1">
      <alignment horizont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22" fillId="7" borderId="16" xfId="0" applyFont="1" applyFill="1" applyBorder="1" applyAlignment="1">
      <alignment horizontal="center" vertical="center"/>
    </xf>
    <xf numFmtId="0" fontId="22" fillId="7" borderId="14" xfId="0" applyFont="1" applyFill="1" applyBorder="1" applyAlignment="1">
      <alignment horizontal="center" vertical="center"/>
    </xf>
    <xf numFmtId="0" fontId="10" fillId="0" borderId="14" xfId="0" applyFont="1" applyBorder="1" applyAlignment="1">
      <alignment horizontal="center" vertical="center"/>
    </xf>
    <xf numFmtId="0" fontId="10" fillId="0" borderId="0" xfId="2" applyFont="1" applyFill="1" applyBorder="1" applyAlignment="1">
      <alignment horizontal="center" wrapText="1"/>
    </xf>
    <xf numFmtId="0" fontId="31" fillId="4" borderId="18"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9" xfId="0" applyFont="1" applyFill="1" applyBorder="1" applyAlignment="1">
      <alignment horizontal="center" wrapText="1"/>
    </xf>
    <xf numFmtId="0" fontId="31" fillId="4" borderId="9" xfId="0" applyFont="1" applyFill="1" applyBorder="1" applyAlignment="1">
      <alignment horizontal="center" wrapText="1"/>
    </xf>
    <xf numFmtId="0" fontId="33" fillId="10" borderId="7" xfId="0" applyFont="1" applyFill="1" applyBorder="1" applyAlignment="1">
      <alignment horizontal="center" vertical="center"/>
    </xf>
    <xf numFmtId="0" fontId="10" fillId="9" borderId="7" xfId="0" applyFont="1" applyFill="1" applyBorder="1" applyAlignment="1">
      <alignment horizontal="center" vertical="center"/>
    </xf>
    <xf numFmtId="0" fontId="10" fillId="0" borderId="0" xfId="0" applyFont="1" applyAlignment="1">
      <alignment horizontal="center"/>
    </xf>
    <xf numFmtId="0" fontId="22" fillId="7" borderId="16" xfId="0" applyFont="1" applyFill="1" applyBorder="1" applyAlignment="1">
      <alignment horizontal="left" vertical="center"/>
    </xf>
    <xf numFmtId="0" fontId="22" fillId="7" borderId="14" xfId="0" applyFont="1" applyFill="1" applyBorder="1" applyAlignment="1">
      <alignment horizontal="left" vertical="center"/>
    </xf>
    <xf numFmtId="0" fontId="51" fillId="0" borderId="0" xfId="0" applyFont="1" applyAlignment="1">
      <alignment horizontal="center"/>
    </xf>
    <xf numFmtId="0" fontId="10" fillId="19" borderId="1" xfId="0" applyFont="1" applyFill="1" applyBorder="1" applyAlignment="1">
      <alignment horizontal="left" vertical="center" wrapText="1"/>
    </xf>
    <xf numFmtId="0" fontId="10" fillId="19" borderId="0" xfId="0" applyFont="1" applyFill="1" applyBorder="1" applyAlignment="1">
      <alignment horizontal="left" vertical="center" wrapText="1"/>
    </xf>
    <xf numFmtId="0" fontId="10" fillId="17" borderId="16" xfId="0" applyFont="1" applyFill="1" applyBorder="1" applyAlignment="1">
      <alignment horizontal="left"/>
    </xf>
    <xf numFmtId="0" fontId="10" fillId="17" borderId="15" xfId="0" applyFont="1" applyFill="1" applyBorder="1" applyAlignment="1">
      <alignment horizontal="left"/>
    </xf>
    <xf numFmtId="0" fontId="22" fillId="0" borderId="0" xfId="0" applyFont="1" applyAlignment="1">
      <alignment horizontal="center"/>
    </xf>
    <xf numFmtId="0" fontId="10" fillId="17" borderId="16" xfId="0" applyFont="1" applyFill="1" applyBorder="1" applyAlignment="1">
      <alignment horizontal="left" wrapText="1"/>
    </xf>
    <xf numFmtId="0" fontId="10" fillId="17" borderId="15" xfId="0" applyFont="1" applyFill="1" applyBorder="1" applyAlignment="1">
      <alignment horizontal="left" wrapText="1"/>
    </xf>
    <xf numFmtId="0" fontId="58" fillId="16" borderId="0" xfId="0" applyFont="1" applyFill="1" applyBorder="1" applyAlignment="1">
      <alignment horizontal="center" vertical="center"/>
    </xf>
    <xf numFmtId="0" fontId="10" fillId="19" borderId="0" xfId="0" applyFont="1" applyFill="1" applyBorder="1" applyAlignment="1">
      <alignment horizontal="left" vertical="top" wrapText="1"/>
    </xf>
    <xf numFmtId="0" fontId="49" fillId="0" borderId="0" xfId="2" applyFont="1" applyFill="1" applyBorder="1" applyAlignment="1">
      <alignment horizontal="center" vertical="center"/>
    </xf>
    <xf numFmtId="0" fontId="10" fillId="0" borderId="0" xfId="2" applyFont="1" applyFill="1" applyBorder="1" applyAlignment="1"/>
    <xf numFmtId="0" fontId="22" fillId="7" borderId="18"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51" fillId="0" borderId="0" xfId="0" applyFont="1" applyAlignment="1">
      <alignment horizontal="center" vertical="center"/>
    </xf>
    <xf numFmtId="0" fontId="23" fillId="0" borderId="0" xfId="0" applyFont="1" applyAlignment="1">
      <alignment horizontal="left"/>
    </xf>
    <xf numFmtId="0" fontId="11" fillId="26" borderId="0" xfId="57"/>
    <xf numFmtId="0" fontId="60" fillId="26" borderId="0" xfId="57" applyFont="1"/>
    <xf numFmtId="0" fontId="60" fillId="26" borderId="0" xfId="57" applyFont="1" applyAlignment="1">
      <alignment horizontal="left"/>
    </xf>
    <xf numFmtId="169" fontId="11" fillId="26" borderId="0" xfId="57" applyNumberFormat="1" applyAlignment="1">
      <alignment horizontal="right"/>
    </xf>
    <xf numFmtId="0" fontId="11" fillId="26" borderId="0" xfId="57" applyBorder="1"/>
  </cellXfs>
  <cellStyles count="58">
    <cellStyle name=" 1" xfId="8"/>
    <cellStyle name=" 1 2" xfId="9"/>
    <cellStyle name=" 1 2 2" xfId="10"/>
    <cellStyle name=" 1 2 2 2" xfId="11"/>
    <cellStyle name=" 1 2 3" xfId="12"/>
    <cellStyle name=" 1_BAF Budget profile" xfId="13"/>
    <cellStyle name=" Writer Import]_x000d__x000a_Display Dialog=No_x000d__x000a__x000d__x000a_[Horizontal Arrange]_x000d__x000a_Dimensions Interlocking=Yes_x000d__x000a_Sum Hierarchy=Yes_x000d__x000a_Generate" xfId="14"/>
    <cellStyle name=" Writer Import]_x000d__x000a_Display Dialog=No_x000d__x000a__x000d__x000a_[Horizontal Arrange]_x000d__x000a_Dimensions Interlocking=Yes_x000d__x000a_Sum Hierarchy=Yes_x000d__x000a_Generate 2" xfId="15"/>
    <cellStyle name=" Writer Import]_x000d__x000a_Display Dialog=No_x000d__x000a__x000d__x000a_[Horizontal Arrange]_x000d__x000a_Dimensions Interlocking=Yes_x000d__x000a_Sum Hierarchy=Yes_x000d__x000a_Generate 2 2" xfId="16"/>
    <cellStyle name=" Writer Import]_x000d__x000a_Display Dialog=No_x000d__x000a__x000d__x000a_[Horizontal Arrange]_x000d__x000a_Dimensions Interlocking=Yes_x000d__x000a_Sum Hierarchy=Yes_x000d__x000a_Generate 3" xfId="17"/>
    <cellStyle name=" Writer Import]_x000d__x000a_Display Dialog=No_x000d__x000a__x000d__x000a_[Horizontal Arrange]_x000d__x000a_Dimensions Interlocking=Yes_x000d__x000a_Sum Hierarchy=Yes_x000d__x000a_Generate_BAF Budget profile" xfId="18"/>
    <cellStyle name="_3GIS model v2.77_Distribution Business_Retail Fin Perform " xfId="19"/>
    <cellStyle name="_3GIS model v2.77_Fleet Overhead Costs 2_Retail Fin Perform " xfId="20"/>
    <cellStyle name="_3GIS model v2.77_Fleet Overhead Costs_Retail Fin Perform " xfId="21"/>
    <cellStyle name="_3GIS model v2.77_Forecast 2_Retail Fin Perform " xfId="22"/>
    <cellStyle name="_3GIS model v2.77_Forecast_Retail Fin Perform " xfId="23"/>
    <cellStyle name="_3GIS model v2.77_Funding &amp; Cashflow_1_Retail Fin Perform " xfId="24"/>
    <cellStyle name="_3GIS model v2.77_Funding &amp; Cashflow_Retail Fin Perform " xfId="25"/>
    <cellStyle name="_3GIS model v2.77_Group P&amp;L_1_Retail Fin Perform " xfId="26"/>
    <cellStyle name="_3GIS model v2.77_Group P&amp;L_Retail Fin Perform " xfId="27"/>
    <cellStyle name="_3GIS model v2.77_Opening  Detailed BS_Retail Fin Perform " xfId="28"/>
    <cellStyle name="_3GIS model v2.77_OUTPUT DB_Retail Fin Perform " xfId="29"/>
    <cellStyle name="_3GIS model v2.77_OUTPUT EB_Retail Fin Perform " xfId="30"/>
    <cellStyle name="_3GIS model v2.77_Report_Retail Fin Perform " xfId="31"/>
    <cellStyle name="_3GIS model v2.77_Retail Fin Perform " xfId="32"/>
    <cellStyle name="_3GIS model v2.77_Sheet2 2_Retail Fin Perform " xfId="33"/>
    <cellStyle name="_3GIS model v2.77_Sheet2_Retail Fin Perform " xfId="34"/>
    <cellStyle name="_JEN 09CY reg accounts template 120210 DRAFT 06 WOBCA v5 Meter Split " xfId="35"/>
    <cellStyle name="_JEN 09CY reg accounts template 120210 DRAFT 06.1 WOBCA v5 Meter Split " xfId="36"/>
    <cellStyle name="Accent2" xfId="57" builtinId="33"/>
    <cellStyle name="Blockout 2" xfId="37"/>
    <cellStyle name="Comma" xfId="5" builtinId="3"/>
    <cellStyle name="Comma 2" xfId="38"/>
    <cellStyle name="Comma 3" xfId="39"/>
    <cellStyle name="Comma_AppendixB" xfId="1"/>
    <cellStyle name="Currency 11" xfId="40"/>
    <cellStyle name="Hyperlink" xfId="2" builtinId="8"/>
    <cellStyle name="Normal" xfId="0" builtinId="0"/>
    <cellStyle name="Normal 10" xfId="41"/>
    <cellStyle name="Normal 10 2 2 2 2 2 2" xfId="55"/>
    <cellStyle name="Normal 114" xfId="42"/>
    <cellStyle name="Normal 12 2_June 2014 Balance Sheet" xfId="43"/>
    <cellStyle name="Normal 13" xfId="44"/>
    <cellStyle name="Normal 2" xfId="4"/>
    <cellStyle name="Normal 2 2" xfId="6"/>
    <cellStyle name="Normal 2 2 2" xfId="46"/>
    <cellStyle name="Normal 2_DISAGG Inc" xfId="45"/>
    <cellStyle name="Normal 21" xfId="47"/>
    <cellStyle name="Normal 3" xfId="7"/>
    <cellStyle name="Normal 3 2 2 2 2 2 2 2" xfId="56"/>
    <cellStyle name="Normal 4" xfId="48"/>
    <cellStyle name="Normal_AppendixB" xfId="3"/>
    <cellStyle name="Number_JEN 09CY reg accounts template 120210 DRAFT 06 WOBCA v5 Meter Split " xfId="49"/>
    <cellStyle name="Percent" xfId="54" builtinId="5"/>
    <cellStyle name="Percent 2" xfId="50"/>
    <cellStyle name="Percent 3" xfId="51"/>
    <cellStyle name="RIN_TL2" xfId="52"/>
    <cellStyle name="Table Heading" xfId="53"/>
  </cellStyles>
  <dxfs count="0"/>
  <tableStyles count="0" defaultTableStyle="TableStyleMedium2" defaultPivotStyle="PivotStyleLight16"/>
  <colors>
    <mruColors>
      <color rgb="FF000080"/>
      <color rgb="FFFFCC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cid:image001.jpg@01CF7425.68A576C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32</xdr:row>
      <xdr:rowOff>66675</xdr:rowOff>
    </xdr:from>
    <xdr:to>
      <xdr:col>5</xdr:col>
      <xdr:colOff>583565</xdr:colOff>
      <xdr:row>38</xdr:row>
      <xdr:rowOff>152400</xdr:rowOff>
    </xdr:to>
    <xdr:pic>
      <xdr:nvPicPr>
        <xdr:cNvPr id="3" name="Picture 2" descr="cid:image001.jpg@01CF7425.68A576C0"/>
        <xdr:cNvPicPr/>
      </xdr:nvPicPr>
      <xdr:blipFill>
        <a:blip xmlns:r="http://schemas.openxmlformats.org/officeDocument/2006/relationships" r:embed="rId1" r:link="rId2" cstate="print"/>
        <a:srcRect/>
        <a:stretch>
          <a:fillRect/>
        </a:stretch>
      </xdr:blipFill>
      <xdr:spPr bwMode="auto">
        <a:xfrm>
          <a:off x="1704975" y="7200900"/>
          <a:ext cx="1926590" cy="1057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342900</xdr:colOff>
      <xdr:row>1</xdr:row>
      <xdr:rowOff>104775</xdr:rowOff>
    </xdr:from>
    <xdr:to>
      <xdr:col>4</xdr:col>
      <xdr:colOff>1600200</xdr:colOff>
      <xdr:row>2</xdr:row>
      <xdr:rowOff>114300</xdr:rowOff>
    </xdr:to>
    <xdr:pic>
      <xdr:nvPicPr>
        <xdr:cNvPr id="1331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3429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333375</xdr:colOff>
          <xdr:row>3</xdr:row>
          <xdr:rowOff>57150</xdr:rowOff>
        </xdr:from>
        <xdr:to>
          <xdr:col>4</xdr:col>
          <xdr:colOff>1590675</xdr:colOff>
          <xdr:row>4</xdr:row>
          <xdr:rowOff>142875</xdr:rowOff>
        </xdr:to>
        <xdr:sp macro="" textlink="">
          <xdr:nvSpPr>
            <xdr:cNvPr id="13314" name="Button 2"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752475</xdr:colOff>
      <xdr:row>1</xdr:row>
      <xdr:rowOff>85725</xdr:rowOff>
    </xdr:from>
    <xdr:to>
      <xdr:col>7</xdr:col>
      <xdr:colOff>962025</xdr:colOff>
      <xdr:row>2</xdr:row>
      <xdr:rowOff>142875</xdr:rowOff>
    </xdr:to>
    <xdr:pic>
      <xdr:nvPicPr>
        <xdr:cNvPr id="1638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3238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762000</xdr:colOff>
          <xdr:row>3</xdr:row>
          <xdr:rowOff>76200</xdr:rowOff>
        </xdr:from>
        <xdr:to>
          <xdr:col>7</xdr:col>
          <xdr:colOff>971550</xdr:colOff>
          <xdr:row>4</xdr:row>
          <xdr:rowOff>171450</xdr:rowOff>
        </xdr:to>
        <xdr:sp macro="" textlink="">
          <xdr:nvSpPr>
            <xdr:cNvPr id="16386" name="Button 2" hidden="1">
              <a:extLst>
                <a:ext uri="{63B3BB69-23CF-44E3-9099-C40C66FF867C}">
                  <a14:compatExt spid="_x0000_s163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1076325</xdr:colOff>
      <xdr:row>1</xdr:row>
      <xdr:rowOff>76200</xdr:rowOff>
    </xdr:from>
    <xdr:to>
      <xdr:col>7</xdr:col>
      <xdr:colOff>1190625</xdr:colOff>
      <xdr:row>4</xdr:row>
      <xdr:rowOff>9525</xdr:rowOff>
    </xdr:to>
    <xdr:pic>
      <xdr:nvPicPr>
        <xdr:cNvPr id="1740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5" y="3143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1076325</xdr:colOff>
          <xdr:row>4</xdr:row>
          <xdr:rowOff>180975</xdr:rowOff>
        </xdr:from>
        <xdr:to>
          <xdr:col>7</xdr:col>
          <xdr:colOff>1200150</xdr:colOff>
          <xdr:row>6</xdr:row>
          <xdr:rowOff>114300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8</xdr:col>
      <xdr:colOff>371475</xdr:colOff>
      <xdr:row>1</xdr:row>
      <xdr:rowOff>171450</xdr:rowOff>
    </xdr:from>
    <xdr:to>
      <xdr:col>9</xdr:col>
      <xdr:colOff>857250</xdr:colOff>
      <xdr:row>2</xdr:row>
      <xdr:rowOff>104775</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4095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371475</xdr:colOff>
          <xdr:row>3</xdr:row>
          <xdr:rowOff>85725</xdr:rowOff>
        </xdr:from>
        <xdr:to>
          <xdr:col>9</xdr:col>
          <xdr:colOff>866775</xdr:colOff>
          <xdr:row>5</xdr:row>
          <xdr:rowOff>19050</xdr:rowOff>
        </xdr:to>
        <xdr:sp macro="" textlink="">
          <xdr:nvSpPr>
            <xdr:cNvPr id="48129" name="Button 1" hidden="1">
              <a:extLst>
                <a:ext uri="{63B3BB69-23CF-44E3-9099-C40C66FF867C}">
                  <a14:compatExt spid="_x0000_s481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3</xdr:col>
      <xdr:colOff>962025</xdr:colOff>
      <xdr:row>1</xdr:row>
      <xdr:rowOff>85725</xdr:rowOff>
    </xdr:from>
    <xdr:to>
      <xdr:col>4</xdr:col>
      <xdr:colOff>1038225</xdr:colOff>
      <xdr:row>5</xdr:row>
      <xdr:rowOff>95250</xdr:rowOff>
    </xdr:to>
    <xdr:pic>
      <xdr:nvPicPr>
        <xdr:cNvPr id="2150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3238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4</xdr:col>
      <xdr:colOff>838200</xdr:colOff>
      <xdr:row>1</xdr:row>
      <xdr:rowOff>66675</xdr:rowOff>
    </xdr:from>
    <xdr:to>
      <xdr:col>5</xdr:col>
      <xdr:colOff>1190625</xdr:colOff>
      <xdr:row>4</xdr:row>
      <xdr:rowOff>66675</xdr:rowOff>
    </xdr:to>
    <xdr:pic>
      <xdr:nvPicPr>
        <xdr:cNvPr id="2252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3048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0</xdr:colOff>
          <xdr:row>4</xdr:row>
          <xdr:rowOff>171450</xdr:rowOff>
        </xdr:from>
        <xdr:to>
          <xdr:col>5</xdr:col>
          <xdr:colOff>1114425</xdr:colOff>
          <xdr:row>6</xdr:row>
          <xdr:rowOff>66675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22531" name="Button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2</xdr:col>
      <xdr:colOff>76200</xdr:colOff>
      <xdr:row>15</xdr:row>
      <xdr:rowOff>0</xdr:rowOff>
    </xdr:from>
    <xdr:to>
      <xdr:col>2</xdr:col>
      <xdr:colOff>409575</xdr:colOff>
      <xdr:row>35</xdr:row>
      <xdr:rowOff>0</xdr:rowOff>
    </xdr:to>
    <xdr:sp macro="" textlink="">
      <xdr:nvSpPr>
        <xdr:cNvPr id="23553" name="AutoShape 1"/>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54" name="Text Box 2"/>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editAs="oneCell">
    <xdr:from>
      <xdr:col>11</xdr:col>
      <xdr:colOff>9525</xdr:colOff>
      <xdr:row>1</xdr:row>
      <xdr:rowOff>47625</xdr:rowOff>
    </xdr:from>
    <xdr:to>
      <xdr:col>11</xdr:col>
      <xdr:colOff>1266825</xdr:colOff>
      <xdr:row>5</xdr:row>
      <xdr:rowOff>38100</xdr:rowOff>
    </xdr:to>
    <xdr:pic>
      <xdr:nvPicPr>
        <xdr:cNvPr id="23555"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7225" y="2857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6" name="Button 4" hidden="1">
              <a:extLst>
                <a:ext uri="{63B3BB69-23CF-44E3-9099-C40C66FF867C}">
                  <a14:compatExt spid="_x0000_s2355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7" name="Button 5" hidden="1">
              <a:extLst>
                <a:ext uri="{63B3BB69-23CF-44E3-9099-C40C66FF867C}">
                  <a14:compatExt spid="_x0000_s2355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8" name="Button 6" hidden="1">
              <a:extLst>
                <a:ext uri="{63B3BB69-23CF-44E3-9099-C40C66FF867C}">
                  <a14:compatExt spid="_x0000_s2355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twoCellAnchor>
    <xdr:from>
      <xdr:col>2</xdr:col>
      <xdr:colOff>76200</xdr:colOff>
      <xdr:row>15</xdr:row>
      <xdr:rowOff>0</xdr:rowOff>
    </xdr:from>
    <xdr:to>
      <xdr:col>2</xdr:col>
      <xdr:colOff>409575</xdr:colOff>
      <xdr:row>35</xdr:row>
      <xdr:rowOff>0</xdr:rowOff>
    </xdr:to>
    <xdr:sp macro="" textlink="">
      <xdr:nvSpPr>
        <xdr:cNvPr id="23561" name="AutoShape 9"/>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2" name="Text Box 10"/>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2</xdr:col>
      <xdr:colOff>76200</xdr:colOff>
      <xdr:row>15</xdr:row>
      <xdr:rowOff>0</xdr:rowOff>
    </xdr:from>
    <xdr:to>
      <xdr:col>2</xdr:col>
      <xdr:colOff>409575</xdr:colOff>
      <xdr:row>35</xdr:row>
      <xdr:rowOff>0</xdr:rowOff>
    </xdr:to>
    <xdr:sp macro="" textlink="">
      <xdr:nvSpPr>
        <xdr:cNvPr id="23563" name="AutoShape 11"/>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4" name="Text Box 12"/>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mc:AlternateContent xmlns:mc="http://schemas.openxmlformats.org/markup-compatibility/2006">
    <mc:Choice xmlns:a14="http://schemas.microsoft.com/office/drawing/2010/main" Requires="a14">
      <xdr:twoCellAnchor>
        <xdr:from>
          <xdr:col>1</xdr:col>
          <xdr:colOff>104775</xdr:colOff>
          <xdr:row>0</xdr:row>
          <xdr:rowOff>9525</xdr:rowOff>
        </xdr:from>
        <xdr:to>
          <xdr:col>1</xdr:col>
          <xdr:colOff>114300</xdr:colOff>
          <xdr:row>0</xdr:row>
          <xdr:rowOff>9525</xdr:rowOff>
        </xdr:to>
        <xdr:sp macro="" textlink="">
          <xdr:nvSpPr>
            <xdr:cNvPr id="23559" name="Button 7" hidden="1">
              <a:extLst>
                <a:ext uri="{63B3BB69-23CF-44E3-9099-C40C66FF867C}">
                  <a14:compatExt spid="_x0000_s2355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xdr:col>
      <xdr:colOff>381000</xdr:colOff>
      <xdr:row>18</xdr:row>
      <xdr:rowOff>0</xdr:rowOff>
    </xdr:from>
    <xdr:to>
      <xdr:col>5</xdr:col>
      <xdr:colOff>238125</xdr:colOff>
      <xdr:row>19</xdr:row>
      <xdr:rowOff>66675</xdr:rowOff>
    </xdr:to>
    <xdr:sp macro="" textlink="">
      <xdr:nvSpPr>
        <xdr:cNvPr id="26625" name="Text Box 1"/>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26" name="AutoShape 2"/>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381000</xdr:colOff>
      <xdr:row>18</xdr:row>
      <xdr:rowOff>0</xdr:rowOff>
    </xdr:from>
    <xdr:to>
      <xdr:col>5</xdr:col>
      <xdr:colOff>238125</xdr:colOff>
      <xdr:row>19</xdr:row>
      <xdr:rowOff>66675</xdr:rowOff>
    </xdr:to>
    <xdr:sp macro="" textlink="">
      <xdr:nvSpPr>
        <xdr:cNvPr id="26639" name="Text Box 15"/>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40" name="AutoShape 16"/>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352425</xdr:colOff>
      <xdr:row>1</xdr:row>
      <xdr:rowOff>123825</xdr:rowOff>
    </xdr:from>
    <xdr:to>
      <xdr:col>11</xdr:col>
      <xdr:colOff>1609725</xdr:colOff>
      <xdr:row>5</xdr:row>
      <xdr:rowOff>114300</xdr:rowOff>
    </xdr:to>
    <xdr:pic>
      <xdr:nvPicPr>
        <xdr:cNvPr id="26641" name="Picture 17"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0" y="2857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4" name="Button 20" hidden="1">
              <a:extLst>
                <a:ext uri="{63B3BB69-23CF-44E3-9099-C40C66FF867C}">
                  <a14:compatExt spid="_x0000_s2664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5" name="Button 21" hidden="1">
              <a:extLst>
                <a:ext uri="{63B3BB69-23CF-44E3-9099-C40C66FF867C}">
                  <a14:compatExt spid="_x0000_s2664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6" name="Button 22" hidden="1">
              <a:extLst>
                <a:ext uri="{63B3BB69-23CF-44E3-9099-C40C66FF867C}">
                  <a14:compatExt spid="_x0000_s2664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104775</xdr:colOff>
          <xdr:row>0</xdr:row>
          <xdr:rowOff>9525</xdr:rowOff>
        </xdr:from>
        <xdr:to>
          <xdr:col>1</xdr:col>
          <xdr:colOff>114300</xdr:colOff>
          <xdr:row>0</xdr:row>
          <xdr:rowOff>9525</xdr:rowOff>
        </xdr:to>
        <xdr:sp macro="" textlink="">
          <xdr:nvSpPr>
            <xdr:cNvPr id="26647" name="Button 23" hidden="1">
              <a:extLst>
                <a:ext uri="{63B3BB69-23CF-44E3-9099-C40C66FF867C}">
                  <a14:compatExt spid="_x0000_s2664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4</xdr:col>
      <xdr:colOff>133350</xdr:colOff>
      <xdr:row>18</xdr:row>
      <xdr:rowOff>38100</xdr:rowOff>
    </xdr:from>
    <xdr:to>
      <xdr:col>4</xdr:col>
      <xdr:colOff>371475</xdr:colOff>
      <xdr:row>23</xdr:row>
      <xdr:rowOff>133350</xdr:rowOff>
    </xdr:to>
    <xdr:sp macro="" textlink="">
      <xdr:nvSpPr>
        <xdr:cNvPr id="36865" name="AutoShape 1"/>
        <xdr:cNvSpPr>
          <a:spLocks/>
        </xdr:cNvSpPr>
      </xdr:nvSpPr>
      <xdr:spPr bwMode="auto">
        <a:xfrm>
          <a:off x="4295775" y="3076575"/>
          <a:ext cx="238125" cy="904875"/>
        </a:xfrm>
        <a:prstGeom prst="rightBrace">
          <a:avLst>
            <a:gd name="adj1" fmla="val 31667"/>
            <a:gd name="adj2" fmla="val 50528"/>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466725</xdr:colOff>
      <xdr:row>20</xdr:row>
      <xdr:rowOff>76200</xdr:rowOff>
    </xdr:from>
    <xdr:to>
      <xdr:col>6</xdr:col>
      <xdr:colOff>447675</xdr:colOff>
      <xdr:row>21</xdr:row>
      <xdr:rowOff>123825</xdr:rowOff>
    </xdr:to>
    <xdr:sp macro="" textlink="">
      <xdr:nvSpPr>
        <xdr:cNvPr id="36866" name="Text Box 2"/>
        <xdr:cNvSpPr txBox="1">
          <a:spLocks noChangeArrowheads="1"/>
        </xdr:cNvSpPr>
      </xdr:nvSpPr>
      <xdr:spPr bwMode="auto">
        <a:xfrm>
          <a:off x="4629150" y="3438525"/>
          <a:ext cx="1438275"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en-AU" sz="1200" b="0" i="0" u="none" strike="noStrike" baseline="0">
              <a:solidFill>
                <a:srgbClr val="000000"/>
              </a:solidFill>
              <a:latin typeface="Arial"/>
              <a:cs typeface="Arial"/>
            </a:rPr>
            <a:t>May expand these categories</a:t>
          </a:r>
        </a:p>
      </xdr:txBody>
    </xdr:sp>
    <xdr:clientData/>
  </xdr:twoCellAnchor>
  <xdr:twoCellAnchor editAs="oneCell">
    <xdr:from>
      <xdr:col>9</xdr:col>
      <xdr:colOff>361950</xdr:colOff>
      <xdr:row>1</xdr:row>
      <xdr:rowOff>76200</xdr:rowOff>
    </xdr:from>
    <xdr:to>
      <xdr:col>11</xdr:col>
      <xdr:colOff>409575</xdr:colOff>
      <xdr:row>6</xdr:row>
      <xdr:rowOff>9525</xdr:rowOff>
    </xdr:to>
    <xdr:pic>
      <xdr:nvPicPr>
        <xdr:cNvPr id="36867"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238125"/>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314325</xdr:colOff>
          <xdr:row>4</xdr:row>
          <xdr:rowOff>104775</xdr:rowOff>
        </xdr:from>
        <xdr:to>
          <xdr:col>7</xdr:col>
          <xdr:colOff>619125</xdr:colOff>
          <xdr:row>5</xdr:row>
          <xdr:rowOff>152400</xdr:rowOff>
        </xdr:to>
        <xdr:sp macro="" textlink="">
          <xdr:nvSpPr>
            <xdr:cNvPr id="36868" name="Button 4" hidden="1">
              <a:extLst>
                <a:ext uri="{63B3BB69-23CF-44E3-9099-C40C66FF867C}">
                  <a14:compatExt spid="_x0000_s368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6</xdr:row>
          <xdr:rowOff>66675</xdr:rowOff>
        </xdr:from>
        <xdr:to>
          <xdr:col>7</xdr:col>
          <xdr:colOff>619125</xdr:colOff>
          <xdr:row>7</xdr:row>
          <xdr:rowOff>133350</xdr:rowOff>
        </xdr:to>
        <xdr:sp macro="" textlink="">
          <xdr:nvSpPr>
            <xdr:cNvPr id="36870" name="Button 6" hidden="1">
              <a:extLst>
                <a:ext uri="{63B3BB69-23CF-44E3-9099-C40C66FF867C}">
                  <a14:compatExt spid="_x0000_s368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7</xdr:row>
          <xdr:rowOff>123825</xdr:rowOff>
        </xdr:from>
        <xdr:to>
          <xdr:col>7</xdr:col>
          <xdr:colOff>619125</xdr:colOff>
          <xdr:row>9</xdr:row>
          <xdr:rowOff>28575</xdr:rowOff>
        </xdr:to>
        <xdr:sp macro="" textlink="">
          <xdr:nvSpPr>
            <xdr:cNvPr id="36871" name="Button 7" hidden="1">
              <a:extLst>
                <a:ext uri="{63B3BB69-23CF-44E3-9099-C40C66FF867C}">
                  <a14:compatExt spid="_x0000_s3687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36872" name="Button 8" hidden="1">
              <a:extLst>
                <a:ext uri="{63B3BB69-23CF-44E3-9099-C40C66FF867C}">
                  <a14:compatExt spid="_x0000_s368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4" name="Button 2" hidden="1">
              <a:extLst>
                <a:ext uri="{63B3BB69-23CF-44E3-9099-C40C66FF867C}">
                  <a14:compatExt spid="_x0000_s389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5" name="Button 3" hidden="1">
              <a:extLst>
                <a:ext uri="{63B3BB69-23CF-44E3-9099-C40C66FF867C}">
                  <a14:compatExt spid="_x0000_s389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8" name="Button 6" hidden="1">
              <a:extLst>
                <a:ext uri="{63B3BB69-23CF-44E3-9099-C40C66FF867C}">
                  <a14:compatExt spid="_x0000_s3891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Commentary</a:t>
              </a:r>
            </a:p>
          </xdr:txBody>
        </xdr:sp>
        <xdr:clientData fPrintsWithSheet="0"/>
      </xdr:twoCellAnchor>
    </mc:Choice>
    <mc:Fallback/>
  </mc:AlternateContent>
  <xdr:twoCellAnchor editAs="oneCell">
    <xdr:from>
      <xdr:col>18</xdr:col>
      <xdr:colOff>666750</xdr:colOff>
      <xdr:row>1</xdr:row>
      <xdr:rowOff>34925</xdr:rowOff>
    </xdr:from>
    <xdr:to>
      <xdr:col>20</xdr:col>
      <xdr:colOff>600076</xdr:colOff>
      <xdr:row>3</xdr:row>
      <xdr:rowOff>349250</xdr:rowOff>
    </xdr:to>
    <xdr:pic>
      <xdr:nvPicPr>
        <xdr:cNvPr id="9" name="Picture 8"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54425" y="273050"/>
          <a:ext cx="1362076"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104775</xdr:colOff>
          <xdr:row>0</xdr:row>
          <xdr:rowOff>9525</xdr:rowOff>
        </xdr:from>
        <xdr:to>
          <xdr:col>1</xdr:col>
          <xdr:colOff>114300</xdr:colOff>
          <xdr:row>0</xdr:row>
          <xdr:rowOff>9525</xdr:rowOff>
        </xdr:to>
        <xdr:sp macro="" textlink="">
          <xdr:nvSpPr>
            <xdr:cNvPr id="38919" name="Button 7" hidden="1">
              <a:extLst>
                <a:ext uri="{63B3BB69-23CF-44E3-9099-C40C66FF867C}">
                  <a14:compatExt spid="_x0000_s3891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1066800</xdr:colOff>
      <xdr:row>1</xdr:row>
      <xdr:rowOff>114301</xdr:rowOff>
    </xdr:from>
    <xdr:to>
      <xdr:col>7</xdr:col>
      <xdr:colOff>1084950</xdr:colOff>
      <xdr:row>5</xdr:row>
      <xdr:rowOff>33865</xdr:rowOff>
    </xdr:to>
    <xdr:pic>
      <xdr:nvPicPr>
        <xdr:cNvPr id="1027"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352426"/>
          <a:ext cx="1199250"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447675</xdr:colOff>
      <xdr:row>1</xdr:row>
      <xdr:rowOff>114300</xdr:rowOff>
    </xdr:from>
    <xdr:to>
      <xdr:col>16</xdr:col>
      <xdr:colOff>1714500</xdr:colOff>
      <xdr:row>6</xdr:row>
      <xdr:rowOff>47625</xdr:rowOff>
    </xdr:to>
    <xdr:pic>
      <xdr:nvPicPr>
        <xdr:cNvPr id="3993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3550" y="352425"/>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1" name="Button 5" hidden="1">
              <a:extLst>
                <a:ext uri="{63B3BB69-23CF-44E3-9099-C40C66FF867C}">
                  <a14:compatExt spid="_x0000_s3994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2" name="Button 6" hidden="1">
              <a:extLst>
                <a:ext uri="{63B3BB69-23CF-44E3-9099-C40C66FF867C}">
                  <a14:compatExt spid="_x0000_s3994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3" name="Button 7" hidden="1">
              <a:extLst>
                <a:ext uri="{63B3BB69-23CF-44E3-9099-C40C66FF867C}">
                  <a14:compatExt spid="_x0000_s3994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39944" name="Button 8" hidden="1">
              <a:extLst>
                <a:ext uri="{63B3BB69-23CF-44E3-9099-C40C66FF867C}">
                  <a14:compatExt spid="_x0000_s399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16</xdr:col>
      <xdr:colOff>200025</xdr:colOff>
      <xdr:row>1</xdr:row>
      <xdr:rowOff>123825</xdr:rowOff>
    </xdr:from>
    <xdr:to>
      <xdr:col>16</xdr:col>
      <xdr:colOff>1466850</xdr:colOff>
      <xdr:row>6</xdr:row>
      <xdr:rowOff>38100</xdr:rowOff>
    </xdr:to>
    <xdr:pic>
      <xdr:nvPicPr>
        <xdr:cNvPr id="4096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92300" y="361950"/>
          <a:ext cx="126682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8" name="Button 8" hidden="1">
              <a:extLst>
                <a:ext uri="{63B3BB69-23CF-44E3-9099-C40C66FF867C}">
                  <a14:compatExt spid="_x0000_s409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9" name="Button 9" hidden="1">
              <a:extLst>
                <a:ext uri="{63B3BB69-23CF-44E3-9099-C40C66FF867C}">
                  <a14:compatExt spid="_x0000_s4096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70" name="Button 10" hidden="1">
              <a:extLst>
                <a:ext uri="{63B3BB69-23CF-44E3-9099-C40C66FF867C}">
                  <a14:compatExt spid="_x0000_s409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40971" name="Button 11" hidden="1">
              <a:extLst>
                <a:ext uri="{63B3BB69-23CF-44E3-9099-C40C66FF867C}">
                  <a14:compatExt spid="_x0000_s409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61441" name="Button 1" hidden="1">
              <a:extLst>
                <a:ext uri="{63B3BB69-23CF-44E3-9099-C40C66FF867C}">
                  <a14:compatExt spid="_x0000_s6144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61442" name="Button 2" hidden="1">
              <a:extLst>
                <a:ext uri="{63B3BB69-23CF-44E3-9099-C40C66FF867C}">
                  <a14:compatExt spid="_x0000_s6144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61443" name="Button 3" hidden="1">
              <a:extLst>
                <a:ext uri="{63B3BB69-23CF-44E3-9099-C40C66FF867C}">
                  <a14:compatExt spid="_x0000_s6144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61444" name="Button 4" hidden="1">
              <a:extLst>
                <a:ext uri="{63B3BB69-23CF-44E3-9099-C40C66FF867C}">
                  <a14:compatExt spid="_x0000_s614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831850</xdr:colOff>
      <xdr:row>1</xdr:row>
      <xdr:rowOff>73024</xdr:rowOff>
    </xdr:from>
    <xdr:to>
      <xdr:col>9</xdr:col>
      <xdr:colOff>1044734</xdr:colOff>
      <xdr:row>5</xdr:row>
      <xdr:rowOff>20634</xdr:rowOff>
    </xdr:to>
    <xdr:pic>
      <xdr:nvPicPr>
        <xdr:cNvPr id="409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2683" y="316441"/>
          <a:ext cx="1260634" cy="741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1019175</xdr:colOff>
      <xdr:row>1</xdr:row>
      <xdr:rowOff>85725</xdr:rowOff>
    </xdr:from>
    <xdr:to>
      <xdr:col>12</xdr:col>
      <xdr:colOff>1090242</xdr:colOff>
      <xdr:row>4</xdr:row>
      <xdr:rowOff>187468</xdr:rowOff>
    </xdr:to>
    <xdr:pic>
      <xdr:nvPicPr>
        <xdr:cNvPr id="716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4100" y="323850"/>
          <a:ext cx="1252167" cy="73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104775</xdr:rowOff>
    </xdr:from>
    <xdr:to>
      <xdr:col>7</xdr:col>
      <xdr:colOff>1047750</xdr:colOff>
      <xdr:row>5</xdr:row>
      <xdr:rowOff>114300</xdr:rowOff>
    </xdr:to>
    <xdr:pic>
      <xdr:nvPicPr>
        <xdr:cNvPr id="819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3429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904875</xdr:colOff>
      <xdr:row>1</xdr:row>
      <xdr:rowOff>104775</xdr:rowOff>
    </xdr:from>
    <xdr:to>
      <xdr:col>7</xdr:col>
      <xdr:colOff>980175</xdr:colOff>
      <xdr:row>5</xdr:row>
      <xdr:rowOff>104243</xdr:rowOff>
    </xdr:to>
    <xdr:pic>
      <xdr:nvPicPr>
        <xdr:cNvPr id="921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34290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1095375</xdr:colOff>
      <xdr:row>1</xdr:row>
      <xdr:rowOff>95250</xdr:rowOff>
    </xdr:from>
    <xdr:to>
      <xdr:col>5</xdr:col>
      <xdr:colOff>1161150</xdr:colOff>
      <xdr:row>3</xdr:row>
      <xdr:rowOff>56618</xdr:rowOff>
    </xdr:to>
    <xdr:pic>
      <xdr:nvPicPr>
        <xdr:cNvPr id="1024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33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9525</xdr:rowOff>
        </xdr:from>
        <xdr:to>
          <xdr:col>0</xdr:col>
          <xdr:colOff>76200</xdr:colOff>
          <xdr:row>0</xdr:row>
          <xdr:rowOff>9525</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0</xdr:row>
          <xdr:rowOff>9525</xdr:rowOff>
        </xdr:from>
        <xdr:to>
          <xdr:col>0</xdr:col>
          <xdr:colOff>85725</xdr:colOff>
          <xdr:row>0</xdr:row>
          <xdr:rowOff>19050</xdr:rowOff>
        </xdr:to>
        <xdr:sp macro="" textlink="">
          <xdr:nvSpPr>
            <xdr:cNvPr id="10244" name="Button 4" hidden="1">
              <a:extLst>
                <a:ext uri="{63B3BB69-23CF-44E3-9099-C40C66FF867C}">
                  <a14:compatExt spid="_x0000_s102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304800</xdr:colOff>
      <xdr:row>1</xdr:row>
      <xdr:rowOff>57150</xdr:rowOff>
    </xdr:from>
    <xdr:to>
      <xdr:col>4</xdr:col>
      <xdr:colOff>1076325</xdr:colOff>
      <xdr:row>2</xdr:row>
      <xdr:rowOff>47625</xdr:rowOff>
    </xdr:to>
    <xdr:pic>
      <xdr:nvPicPr>
        <xdr:cNvPr id="1126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2952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304800</xdr:colOff>
          <xdr:row>3</xdr:row>
          <xdr:rowOff>28575</xdr:rowOff>
        </xdr:from>
        <xdr:to>
          <xdr:col>4</xdr:col>
          <xdr:colOff>1076325</xdr:colOff>
          <xdr:row>4</xdr:row>
          <xdr:rowOff>123825</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1009650</xdr:colOff>
      <xdr:row>1</xdr:row>
      <xdr:rowOff>47625</xdr:rowOff>
    </xdr:from>
    <xdr:to>
      <xdr:col>7</xdr:col>
      <xdr:colOff>1084950</xdr:colOff>
      <xdr:row>5</xdr:row>
      <xdr:rowOff>56618</xdr:rowOff>
    </xdr:to>
    <xdr:pic>
      <xdr:nvPicPr>
        <xdr:cNvPr id="1228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2857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Category%20Analysis%20RIN%20-%20T%20(2018-19)\2.10%20Overheads\2.10%20Overheads%202018-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Category%20Analysis%20RIN%20-%20T%20(2018-19)\2.10%20Overheads\Transmission%20OH%20Workpape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ENTN\AppData\Local\Microsoft\Windows\INetCache\Content.Outlook\RQ9UEG22\Depn%20Cal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ENTN\AppData\Local\Microsoft\Windows\INetCache\Content.Outlook\RQ9UEG22\Self%20insurance%20allowanc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Benchmarking%20RIN%20-%20T%20(2018-19)\3.3%20Assets%20(RAB)\3.3%20Assets%20(RAB)%202018-19%20DB.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Benchmarking%20RIN%20-%20D%20(2018-19)\3.2%20Opex\Provisions%202018-19%20Work%20Pape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7-18\Benchmarking%20RIN%20-%20D%20(2017-18)\3.2.3%20Provisions\Provisions%202017-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ory%20Information%20Notices\RINs%202016-17\Transmission%20Regulatory%20Accounts%20(2016-17)\Final%20Documents\Revenue%20Reconciliation%20201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7-18\Transmission%20Regulatory%20Accounts%20(2017-18)\RIN%20reporting%202018%20Revenue%20Reconciliatio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ENTN\AppData\Local\Microsoft\Windows\INetCache\Content.Outlook\RQ9UEG22\RIN%20reporting%202019%20Revenue%20Reconcili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vfile1\bsg\FINANCE\Financial%20Accounting\External%20Reporting\Regulatory%20Reporting\2015-16\Assets\Historic%20Capex%20by%20Category%20Workpaper%20201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egulatory%20Information%20Notices\RINs%202016-17\Transmission%20Regulatory%20Accounts%20(2016-17)\Final%20Documents\Capex%202017%20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7-18\Transmission%20Regulatory%20Accounts%20(2017-18)\Copy%20Capex%20Final%20201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KENTN\AppData\Local\Microsoft\Windows\INetCache\Content.Outlook\RQ9UEG22\Capex%202018_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egulatory%20Information%20Notices\RINs%202016-17\Transmission%20Regulatory%20Accounts%20(2016-17)\Final%20Documents\Capex%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RP.local\network$\NWRegulatory\Regulatory%20Information%20Notices\RINs%202018-19\Base%20Data\Summary%20P&amp;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Base%20Data\Summary%20P&amp;L%20-%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Information%20Notices\RINs%202016-17\Base%20Data\Summary%20p&amp;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WRegulatory\Regulatory%20Information%20Notices\RINs%202018-19\Base%20Data\Extraction%20Template%20with%20asset%20Data%202019%20-%20Ju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 Overheads"/>
      <sheetName val="Net Corp splits"/>
      <sheetName val="Reconciliation and Summary"/>
      <sheetName val="Reconciliation"/>
    </sheetNames>
    <sheetDataSet>
      <sheetData sheetId="0"/>
      <sheetData sheetId="1">
        <row r="15">
          <cell r="I15">
            <v>7191098.6299915826</v>
          </cell>
        </row>
      </sheetData>
      <sheetData sheetId="2">
        <row r="361">
          <cell r="F361">
            <v>6432512.1836481122</v>
          </cell>
        </row>
        <row r="362">
          <cell r="F362">
            <v>599297.32191552408</v>
          </cell>
        </row>
        <row r="363">
          <cell r="F363">
            <v>112187.91985557467</v>
          </cell>
        </row>
        <row r="399">
          <cell r="K399">
            <v>0</v>
          </cell>
          <cell r="L399">
            <v>0</v>
          </cell>
          <cell r="M399">
            <v>0</v>
          </cell>
          <cell r="N399">
            <v>0</v>
          </cell>
          <cell r="O399">
            <v>0</v>
          </cell>
          <cell r="Q399">
            <v>1672917.86</v>
          </cell>
        </row>
        <row r="405">
          <cell r="F405">
            <v>0.43430031581777029</v>
          </cell>
        </row>
        <row r="441">
          <cell r="K441">
            <v>0</v>
          </cell>
          <cell r="L441">
            <v>0</v>
          </cell>
          <cell r="M441">
            <v>0</v>
          </cell>
          <cell r="N441">
            <v>0</v>
          </cell>
          <cell r="O441">
            <v>0</v>
          </cell>
          <cell r="P441">
            <v>467496.59999999986</v>
          </cell>
          <cell r="Q441">
            <v>467496.59999999986</v>
          </cell>
        </row>
        <row r="447">
          <cell r="F447">
            <v>0.40970649246449481</v>
          </cell>
        </row>
      </sheetData>
      <sheetData sheetId="3">
        <row r="4">
          <cell r="B4" t="str">
            <v>Distribution / Transmission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 %"/>
      <sheetName val="CAM Driver Splits"/>
      <sheetName val="Corp Drivers"/>
      <sheetName val="Final TX OH Split by Driver"/>
      <sheetName val="Calc of Driver Splits"/>
      <sheetName val="CAM"/>
      <sheetName val="Hours"/>
      <sheetName val="Sheet5"/>
    </sheetNames>
    <sheetDataSet>
      <sheetData sheetId="0">
        <row r="14">
          <cell r="G14">
            <v>1.0313099582028909E-3</v>
          </cell>
          <cell r="L14">
            <v>1.6080285498934078E-2</v>
          </cell>
          <cell r="N14">
            <v>3.5502531125620164E-2</v>
          </cell>
          <cell r="U14">
            <v>2.4105904069728078E-2</v>
          </cell>
          <cell r="X14">
            <v>2.3967727341369628E-2</v>
          </cell>
          <cell r="Y14">
            <v>2.3024683611648489E-2</v>
          </cell>
          <cell r="Z14">
            <v>2.043990210295106E-2</v>
          </cell>
        </row>
        <row r="15">
          <cell r="G15">
            <v>1.4011086097993543E-2</v>
          </cell>
          <cell r="L15">
            <v>3.6133006692270771E-2</v>
          </cell>
          <cell r="N15">
            <v>5.8123704606211031E-2</v>
          </cell>
          <cell r="U15">
            <v>4.2186968179937084E-2</v>
          </cell>
          <cell r="X15">
            <v>4.3384600065132201E-2</v>
          </cell>
          <cell r="Y15">
            <v>3.5852317501997862E-2</v>
          </cell>
          <cell r="Z15">
            <v>4.3698676847230791E-2</v>
          </cell>
        </row>
        <row r="16">
          <cell r="G16">
            <v>1.7562759056586408E-3</v>
          </cell>
          <cell r="L16">
            <v>2.5225993313426908E-2</v>
          </cell>
          <cell r="N16">
            <v>6.7190506320456853E-2</v>
          </cell>
          <cell r="U16">
            <v>3.7507864147020849E-2</v>
          </cell>
          <cell r="X16">
            <v>3.7133796175013063E-2</v>
          </cell>
          <cell r="Y16">
            <v>3.3106717363199596E-2</v>
          </cell>
          <cell r="Z16">
            <v>3.9962977400055728E-2</v>
          </cell>
        </row>
        <row r="17">
          <cell r="G17">
            <v>6.9406405135692911E-4</v>
          </cell>
          <cell r="L17">
            <v>1.1085268169227841E-2</v>
          </cell>
          <cell r="N17">
            <v>2.3416659671317331E-2</v>
          </cell>
          <cell r="U17">
            <v>1.5777170596909734E-2</v>
          </cell>
          <cell r="X17">
            <v>1.5968445338084149E-2</v>
          </cell>
          <cell r="Y17">
            <v>1.4118896937859301E-2</v>
          </cell>
          <cell r="Z17">
            <v>1.6844941257621218E-2</v>
          </cell>
        </row>
        <row r="18">
          <cell r="G18">
            <v>4.2099362224211154E-5</v>
          </cell>
          <cell r="L18">
            <v>5.4491270084088179E-4</v>
          </cell>
          <cell r="N18">
            <v>5.7087182329804826E-4</v>
          </cell>
          <cell r="U18">
            <v>9.9040358622166642E-4</v>
          </cell>
          <cell r="X18">
            <v>8.8288903865812735E-4</v>
          </cell>
          <cell r="Y18">
            <v>7.3150964205831448E-4</v>
          </cell>
          <cell r="Z18">
            <v>9.3664639389673897E-4</v>
          </cell>
        </row>
        <row r="19">
          <cell r="G19">
            <v>5.4555376885986667E-3</v>
          </cell>
          <cell r="L19">
            <v>2.4614114639740423E-2</v>
          </cell>
          <cell r="N19">
            <v>0</v>
          </cell>
          <cell r="U19">
            <v>3.3341888350354055E-3</v>
          </cell>
          <cell r="X19">
            <v>2.4042969590624941E-3</v>
          </cell>
          <cell r="Y19">
            <v>1.1940409560145266E-2</v>
          </cell>
          <cell r="Z19">
            <v>0</v>
          </cell>
        </row>
        <row r="20">
          <cell r="G20">
            <v>8.8526078544797187E-4</v>
          </cell>
          <cell r="L20">
            <v>1.870153345103424E-3</v>
          </cell>
          <cell r="N20">
            <v>0</v>
          </cell>
          <cell r="U20">
            <v>4.3142253216106488E-4</v>
          </cell>
          <cell r="X20">
            <v>2.5567095499285115E-3</v>
          </cell>
          <cell r="Y20">
            <v>7.0640579982163081E-4</v>
          </cell>
          <cell r="Z20">
            <v>0</v>
          </cell>
        </row>
        <row r="22">
          <cell r="G22">
            <v>9.1241565168440217E-2</v>
          </cell>
          <cell r="L22">
            <v>0</v>
          </cell>
          <cell r="N22">
            <v>0</v>
          </cell>
          <cell r="U22">
            <v>0</v>
          </cell>
          <cell r="X22">
            <v>3.1936573473877579E-2</v>
          </cell>
          <cell r="Y22">
            <v>0.10760229189189116</v>
          </cell>
          <cell r="Z22">
            <v>0</v>
          </cell>
        </row>
      </sheetData>
      <sheetData sheetId="1">
        <row r="10">
          <cell r="J10">
            <v>2.2742054336691624E-2</v>
          </cell>
          <cell r="K10">
            <v>1.0821375514889452E-2</v>
          </cell>
        </row>
        <row r="11">
          <cell r="J11">
            <v>1.4992643552141063E-3</v>
          </cell>
          <cell r="K11">
            <v>0</v>
          </cell>
        </row>
        <row r="12">
          <cell r="J12">
            <v>2.5387732311189657E-4</v>
          </cell>
          <cell r="K12">
            <v>0</v>
          </cell>
        </row>
        <row r="13">
          <cell r="J13">
            <v>-3.5802364632877361E-4</v>
          </cell>
          <cell r="K13">
            <v>0</v>
          </cell>
        </row>
      </sheetData>
      <sheetData sheetId="2">
        <row r="15">
          <cell r="L15">
            <v>1.9900121462107435E-2</v>
          </cell>
          <cell r="V15">
            <v>2.124469848517015E-2</v>
          </cell>
        </row>
        <row r="16">
          <cell r="L16">
            <v>3.6799807917366353E-2</v>
          </cell>
          <cell r="V16">
            <v>3.6727196837911896E-2</v>
          </cell>
        </row>
        <row r="17">
          <cell r="L17">
            <v>3.0006871364030213E-2</v>
          </cell>
          <cell r="V17">
            <v>3.2367460985511874E-2</v>
          </cell>
        </row>
        <row r="18">
          <cell r="L18">
            <v>1.3016587631104637E-2</v>
          </cell>
          <cell r="V18">
            <v>1.2788687800039111E-2</v>
          </cell>
        </row>
        <row r="19">
          <cell r="L19">
            <v>7.0878837807230384E-4</v>
          </cell>
          <cell r="V19">
            <v>5.5341114661419416E-4</v>
          </cell>
        </row>
        <row r="20">
          <cell r="L20">
            <v>1.4586486463130867E-3</v>
          </cell>
          <cell r="V20">
            <v>5.9131341675666745E-3</v>
          </cell>
        </row>
        <row r="21">
          <cell r="L21">
            <v>2.9802194180662753E-3</v>
          </cell>
          <cell r="V21">
            <v>1.4590712027159954E-2</v>
          </cell>
        </row>
        <row r="23">
          <cell r="L23">
            <v>5.9598335875665947E-3</v>
          </cell>
          <cell r="V23">
            <v>2.4385616832350829E-2</v>
          </cell>
        </row>
      </sheetData>
      <sheetData sheetId="3"/>
      <sheetData sheetId="4"/>
      <sheetData sheetId="5">
        <row r="219">
          <cell r="G219">
            <v>7015.85</v>
          </cell>
          <cell r="H219">
            <v>-10.749999999999986</v>
          </cell>
          <cell r="K219">
            <v>11453.08</v>
          </cell>
          <cell r="L219">
            <v>41644.720000000001</v>
          </cell>
          <cell r="M219">
            <v>0</v>
          </cell>
          <cell r="N219">
            <v>0</v>
          </cell>
          <cell r="U219">
            <v>1543.74</v>
          </cell>
          <cell r="X219">
            <v>7731.2899999999991</v>
          </cell>
          <cell r="Y219">
            <v>55602.400000000009</v>
          </cell>
          <cell r="Z219">
            <v>0</v>
          </cell>
          <cell r="AD219">
            <v>697.35999999999967</v>
          </cell>
          <cell r="AE219">
            <v>2160.2100000000005</v>
          </cell>
          <cell r="AF219">
            <v>2666</v>
          </cell>
          <cell r="AG219">
            <v>972.30999999999983</v>
          </cell>
          <cell r="AH219">
            <v>1511.27</v>
          </cell>
          <cell r="AI219">
            <v>1039.26</v>
          </cell>
          <cell r="AJ219">
            <v>16136.609999999995</v>
          </cell>
          <cell r="AM219">
            <v>9080.8100000000031</v>
          </cell>
          <cell r="AN219">
            <v>0</v>
          </cell>
          <cell r="AO219">
            <v>0</v>
          </cell>
          <cell r="AP219">
            <v>9970.220000000003</v>
          </cell>
          <cell r="AQ219">
            <v>13887.860000000002</v>
          </cell>
          <cell r="AR219">
            <v>1672.9300000000003</v>
          </cell>
          <cell r="CS219">
            <v>15858.5</v>
          </cell>
          <cell r="CT219">
            <v>2918.5399999999995</v>
          </cell>
          <cell r="CU219">
            <v>1416.3500000000001</v>
          </cell>
          <cell r="CV219">
            <v>9124.489999999998</v>
          </cell>
        </row>
        <row r="235">
          <cell r="G235">
            <v>1138.4500000000003</v>
          </cell>
          <cell r="H235">
            <v>47.660000000000153</v>
          </cell>
          <cell r="K235">
            <v>234496.86000000004</v>
          </cell>
          <cell r="L235">
            <v>3164.12</v>
          </cell>
          <cell r="M235">
            <v>0</v>
          </cell>
          <cell r="N235">
            <v>0</v>
          </cell>
          <cell r="U235">
            <v>199.75</v>
          </cell>
          <cell r="X235">
            <v>8221.3900000000012</v>
          </cell>
          <cell r="Y235">
            <v>3289.49</v>
          </cell>
          <cell r="Z235">
            <v>0</v>
          </cell>
          <cell r="AD235">
            <v>7343.1500000000005</v>
          </cell>
          <cell r="AE235">
            <v>2206.34</v>
          </cell>
          <cell r="AF235">
            <v>2788.02</v>
          </cell>
          <cell r="AG235">
            <v>8012.8499999999985</v>
          </cell>
          <cell r="AH235">
            <v>1495.6399999999999</v>
          </cell>
          <cell r="AI235">
            <v>1131.5900000000001</v>
          </cell>
          <cell r="AJ235">
            <v>15679.389999999996</v>
          </cell>
          <cell r="AM235">
            <v>3636.54</v>
          </cell>
          <cell r="AN235">
            <v>0</v>
          </cell>
          <cell r="AO235">
            <v>0</v>
          </cell>
          <cell r="AP235">
            <v>15297.189999999997</v>
          </cell>
          <cell r="AQ235">
            <v>5956.17</v>
          </cell>
          <cell r="AR235">
            <v>787.42000000000007</v>
          </cell>
          <cell r="CS235">
            <v>5948.84</v>
          </cell>
          <cell r="CT235">
            <v>637.88000000000011</v>
          </cell>
          <cell r="CU235">
            <v>101.41999999999999</v>
          </cell>
          <cell r="CV235">
            <v>4499.3600000000015</v>
          </cell>
        </row>
        <row r="244">
          <cell r="D244">
            <v>33185.78</v>
          </cell>
          <cell r="E244">
            <v>20103.169999999998</v>
          </cell>
          <cell r="F244">
            <v>25604.68</v>
          </cell>
          <cell r="G244">
            <v>117337.13</v>
          </cell>
          <cell r="H244">
            <v>-65.189999999999955</v>
          </cell>
          <cell r="I244">
            <v>22123.71</v>
          </cell>
          <cell r="J244">
            <v>39414.97</v>
          </cell>
          <cell r="K244">
            <v>85654.909999999989</v>
          </cell>
          <cell r="L244">
            <v>0</v>
          </cell>
          <cell r="M244">
            <v>0</v>
          </cell>
          <cell r="N244">
            <v>0</v>
          </cell>
          <cell r="O244">
            <v>147764.54</v>
          </cell>
          <cell r="P244">
            <v>20089.7</v>
          </cell>
          <cell r="Q244">
            <v>0.04</v>
          </cell>
          <cell r="R244">
            <v>7041.61</v>
          </cell>
          <cell r="S244">
            <v>45463.239999999991</v>
          </cell>
          <cell r="T244">
            <v>36916.11</v>
          </cell>
          <cell r="U244">
            <v>0</v>
          </cell>
          <cell r="V244">
            <v>21984.03</v>
          </cell>
          <cell r="W244">
            <v>0</v>
          </cell>
          <cell r="X244">
            <v>102695.67999999999</v>
          </cell>
          <cell r="Y244">
            <v>501067.04</v>
          </cell>
          <cell r="Z244">
            <v>0</v>
          </cell>
          <cell r="AA244">
            <v>54716.36</v>
          </cell>
          <cell r="AB244">
            <v>25731.979999999996</v>
          </cell>
          <cell r="AC244">
            <v>49549.82</v>
          </cell>
          <cell r="AD244">
            <v>25721.96</v>
          </cell>
          <cell r="AE244">
            <v>0</v>
          </cell>
          <cell r="AF244">
            <v>0</v>
          </cell>
          <cell r="AG244">
            <v>29061.47</v>
          </cell>
          <cell r="AH244">
            <v>0</v>
          </cell>
          <cell r="AI244">
            <v>0</v>
          </cell>
          <cell r="AJ244">
            <v>0</v>
          </cell>
          <cell r="AK244">
            <v>75242.099999999991</v>
          </cell>
          <cell r="AL244">
            <v>0</v>
          </cell>
          <cell r="AM244">
            <v>40131.609999999993</v>
          </cell>
          <cell r="AN244">
            <v>0</v>
          </cell>
          <cell r="AO244">
            <v>0</v>
          </cell>
          <cell r="AP244">
            <v>40786.249999999993</v>
          </cell>
          <cell r="AQ244">
            <v>62925.79</v>
          </cell>
          <cell r="AR244">
            <v>2638.3599999999997</v>
          </cell>
          <cell r="CS244">
            <v>99786.090000000011</v>
          </cell>
          <cell r="CT244">
            <v>11548.050000000003</v>
          </cell>
          <cell r="CU244">
            <v>1584.1699999999998</v>
          </cell>
          <cell r="CV244">
            <v>36680.789999999994</v>
          </cell>
        </row>
        <row r="441">
          <cell r="G441">
            <v>22549.89</v>
          </cell>
          <cell r="H441">
            <v>330.24999999999983</v>
          </cell>
          <cell r="K441">
            <v>386272.9800000001</v>
          </cell>
          <cell r="L441">
            <v>150696.99000000002</v>
          </cell>
          <cell r="M441">
            <v>0</v>
          </cell>
          <cell r="N441">
            <v>93630.369999999981</v>
          </cell>
          <cell r="U441">
            <v>55823.51</v>
          </cell>
          <cell r="X441">
            <v>390174.38</v>
          </cell>
          <cell r="Y441">
            <v>497489.95000000007</v>
          </cell>
          <cell r="Z441">
            <v>24967.500000000004</v>
          </cell>
          <cell r="AD441">
            <v>141816.04999999999</v>
          </cell>
          <cell r="AE441">
            <v>113993</v>
          </cell>
          <cell r="AF441">
            <v>143245.62000000002</v>
          </cell>
          <cell r="AG441">
            <v>167589.16</v>
          </cell>
          <cell r="AH441">
            <v>70647.339999999982</v>
          </cell>
          <cell r="AI441">
            <v>57193.48</v>
          </cell>
          <cell r="AJ441">
            <v>871453.40999999992</v>
          </cell>
          <cell r="AM441">
            <v>140327.29999999999</v>
          </cell>
          <cell r="AN441">
            <v>0</v>
          </cell>
          <cell r="AO441">
            <v>0</v>
          </cell>
          <cell r="AP441">
            <v>198263.25999999998</v>
          </cell>
          <cell r="AQ441">
            <v>201697.43</v>
          </cell>
          <cell r="AR441">
            <v>19524.46</v>
          </cell>
          <cell r="CS441">
            <v>217598.95</v>
          </cell>
          <cell r="CT441">
            <v>51570.609999999993</v>
          </cell>
          <cell r="CU441">
            <v>30662.02</v>
          </cell>
          <cell r="CV441">
            <v>155208.68</v>
          </cell>
        </row>
      </sheetData>
      <sheetData sheetId="6">
        <row r="30910">
          <cell r="C30910">
            <v>66953.6200000018</v>
          </cell>
        </row>
        <row r="30911">
          <cell r="C30911">
            <v>1887.1100000000001</v>
          </cell>
        </row>
        <row r="30912">
          <cell r="C30912">
            <v>2095.64</v>
          </cell>
        </row>
        <row r="30913">
          <cell r="C30913">
            <v>35972.919999999991</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n Split"/>
      <sheetName val="Stat Depn"/>
      <sheetName val="Prescribed Depn"/>
    </sheetNames>
    <sheetDataSet>
      <sheetData sheetId="0">
        <row r="10">
          <cell r="E10">
            <v>65363.985591997938</v>
          </cell>
          <cell r="F10">
            <v>2060.1444159257708</v>
          </cell>
          <cell r="G10">
            <v>246.34965968432337</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1">
          <cell r="D21">
            <v>0.7839861747655068</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3 Assets (RAB)"/>
      <sheetName val="PTS Assets 2019"/>
      <sheetName val="Underground Assets"/>
      <sheetName val="TL"/>
      <sheetName val="Underground"/>
      <sheetName val="SS"/>
      <sheetName val="Other L"/>
      <sheetName val="Other S"/>
      <sheetName val="Sheet2"/>
      <sheetName val="TL2"/>
      <sheetName val="Underground2"/>
      <sheetName val="SS2"/>
      <sheetName val="Other L2"/>
      <sheetName val="Other S2"/>
      <sheetName val="TLest serv"/>
      <sheetName val="Underground est serv"/>
      <sheetName val="SSest serv"/>
      <sheetName val="Other L est serv"/>
      <sheetName val="Other S est serv"/>
      <sheetName val="Sheet6"/>
      <sheetName val="RFM"/>
    </sheetNames>
    <sheetDataSet>
      <sheetData sheetId="0">
        <row r="14">
          <cell r="C14">
            <v>-62790620.312088862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2.3 Provisions - DNSP 2018-19"/>
      <sheetName val="3.2.3 Provisions - TNSP 2018-19"/>
      <sheetName val="Summary Consolidated"/>
      <sheetName val="Labour splits"/>
      <sheetName val="Labour"/>
      <sheetName val="500H- 17-18 Dont use"/>
      <sheetName val="RBF Paid"/>
      <sheetName val="Workers Comp Paid"/>
      <sheetName val="Payroll Tax Paid"/>
      <sheetName val="PCP0"/>
      <sheetName val="Provisions Pd"/>
      <sheetName val="2019 SAP Balance Sheet"/>
      <sheetName val="3.2.3 Provisions - DNSP 2017-18"/>
      <sheetName val="3.2.3 Provisions - TNSP 2017-18"/>
      <sheetName val="3.2.3 Provisions - DNSP 2016-17"/>
      <sheetName val="3.2.3 Provisions - TNSP 2016-17"/>
      <sheetName val="3.2.3 DNSP Provisions 2015-16"/>
      <sheetName val="3.2.3 TNSP Provisions 2015-16"/>
      <sheetName val="benchmarking RIN Template"/>
    </sheetNames>
    <sheetDataSet>
      <sheetData sheetId="0"/>
      <sheetData sheetId="1"/>
      <sheetData sheetId="2">
        <row r="30">
          <cell r="D30">
            <v>2389963.1131260633</v>
          </cell>
        </row>
        <row r="50">
          <cell r="D50">
            <v>3327275.5805530073</v>
          </cell>
        </row>
        <row r="70">
          <cell r="D70">
            <v>38210246.283064447</v>
          </cell>
        </row>
        <row r="90">
          <cell r="D90">
            <v>458323.12519358384</v>
          </cell>
        </row>
      </sheetData>
      <sheetData sheetId="3">
        <row r="17">
          <cell r="K17">
            <v>-37040581.339999907</v>
          </cell>
        </row>
        <row r="24">
          <cell r="K24">
            <v>32616088.579999886</v>
          </cell>
        </row>
        <row r="41">
          <cell r="K41">
            <v>32416335.129999999</v>
          </cell>
        </row>
        <row r="63">
          <cell r="K63">
            <v>1154936.8434687715</v>
          </cell>
        </row>
        <row r="64">
          <cell r="K64">
            <v>11073806.205024105</v>
          </cell>
        </row>
      </sheetData>
      <sheetData sheetId="4">
        <row r="24">
          <cell r="G24">
            <v>0.2036</v>
          </cell>
        </row>
        <row r="26">
          <cell r="G26">
            <v>5.3E-3</v>
          </cell>
        </row>
        <row r="28">
          <cell r="G28">
            <v>5.0799999999999998E-2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2.3 Provisions - DNSP 2017-18"/>
      <sheetName val="3.2.3 Provisions - TNSP 2017-18"/>
      <sheetName val="Summary Consolidated"/>
      <sheetName val="Labour splits"/>
      <sheetName val="Labour"/>
      <sheetName val="500H- 17-18 Dont use"/>
      <sheetName val="RBF Paid"/>
      <sheetName val="Workers Comp Paid"/>
      <sheetName val="PCP0"/>
      <sheetName val="Provisions Pd"/>
      <sheetName val="2018 SAP Balance Sheet"/>
      <sheetName val="3.2.3 Provisions - DNSP 2016-17"/>
      <sheetName val="3.2.3 Provisions - TNSP 2016-17"/>
      <sheetName val="3.2.3 DNSP Provisions 2015-16"/>
      <sheetName val="3.2.3 TNSP Provisions 2015-16"/>
      <sheetName val="benchmarking RIN Template"/>
    </sheetNames>
    <sheetDataSet>
      <sheetData sheetId="0"/>
      <sheetData sheetId="1"/>
      <sheetData sheetId="2"/>
      <sheetData sheetId="3">
        <row r="62">
          <cell r="K62">
            <v>33998465.709706403</v>
          </cell>
        </row>
        <row r="63">
          <cell r="K63">
            <v>1032614.7153334349</v>
          </cell>
        </row>
        <row r="64">
          <cell r="K64">
            <v>2171418.0600344376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17"/>
      <sheetName val="2015-16"/>
      <sheetName val="Sheet3"/>
    </sheetNames>
    <sheetDataSet>
      <sheetData sheetId="0">
        <row r="12">
          <cell r="E12">
            <v>104.8</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18"/>
      <sheetName val="2016-17"/>
      <sheetName val="2015-16"/>
      <sheetName val="Sheet3"/>
    </sheetNames>
    <sheetDataSet>
      <sheetData sheetId="0">
        <row r="12">
          <cell r="E12">
            <v>110</v>
          </cell>
        </row>
        <row r="13">
          <cell r="E13">
            <v>2.38</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19"/>
      <sheetName val="2017-18"/>
      <sheetName val="2016-17"/>
      <sheetName val="2015-16"/>
      <sheetName val="Sheet3"/>
    </sheetNames>
    <sheetDataSet>
      <sheetData sheetId="0">
        <row r="14">
          <cell r="E14">
            <v>2.8</v>
          </cell>
        </row>
        <row r="15">
          <cell r="E15">
            <v>171496603</v>
          </cell>
        </row>
        <row r="16">
          <cell r="E16">
            <v>166970348</v>
          </cell>
        </row>
        <row r="17">
          <cell r="E17">
            <v>364531</v>
          </cell>
        </row>
        <row r="18">
          <cell r="E18">
            <v>2541906</v>
          </cell>
        </row>
        <row r="20">
          <cell r="E20">
            <v>-6085140</v>
          </cell>
        </row>
        <row r="21">
          <cell r="E21">
            <v>-10500000</v>
          </cell>
        </row>
        <row r="22">
          <cell r="E22">
            <v>-5877262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 WIP"/>
      <sheetName val="Total"/>
      <sheetName val="percentages"/>
      <sheetName val="Non Network"/>
      <sheetName val="Network"/>
      <sheetName val="Sheet1"/>
      <sheetName val="Non Network 2015"/>
      <sheetName val="Sheet3"/>
      <sheetName val="Spend 2016"/>
      <sheetName val="Project Server Spend 2016"/>
      <sheetName val="Capex Allocations"/>
      <sheetName val="Sheet2"/>
      <sheetName val="Hist Capex by Asset Class "/>
      <sheetName val="Hist Capex - Non-Network"/>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F8">
            <v>3.2826781498158608</v>
          </cell>
        </row>
        <row r="9">
          <cell r="F9">
            <v>0.92489340514629059</v>
          </cell>
        </row>
        <row r="10">
          <cell r="F10">
            <v>0.17447116952784969</v>
          </cell>
        </row>
        <row r="11">
          <cell r="F11">
            <v>1.5077817504953621</v>
          </cell>
        </row>
        <row r="12">
          <cell r="F12">
            <v>4.0455310124908461</v>
          </cell>
        </row>
        <row r="13">
          <cell r="F13">
            <v>0.68828244513875458</v>
          </cell>
        </row>
        <row r="14">
          <cell r="F14">
            <v>4.004121852759214</v>
          </cell>
        </row>
        <row r="15">
          <cell r="F15">
            <v>0</v>
          </cell>
        </row>
        <row r="16">
          <cell r="F16">
            <v>4.3518812599999999</v>
          </cell>
        </row>
        <row r="17">
          <cell r="F17">
            <v>0</v>
          </cell>
        </row>
        <row r="18">
          <cell r="F18">
            <v>7.572873860000004E-2</v>
          </cell>
        </row>
        <row r="19">
          <cell r="F19">
            <v>4.7027449855999999</v>
          </cell>
        </row>
        <row r="20">
          <cell r="F20">
            <v>0.98269833979999999</v>
          </cell>
        </row>
        <row r="21">
          <cell r="F21">
            <v>0</v>
          </cell>
        </row>
        <row r="22">
          <cell r="F22">
            <v>0</v>
          </cell>
        </row>
        <row r="23">
          <cell r="F23">
            <v>0</v>
          </cell>
        </row>
        <row r="24">
          <cell r="F24">
            <v>8.8785631852546273E-2</v>
          </cell>
        </row>
        <row r="25">
          <cell r="F25">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-5.9999999999999995E-4</v>
          </cell>
        </row>
        <row r="56">
          <cell r="F56">
            <v>0</v>
          </cell>
        </row>
        <row r="57">
          <cell r="F57">
            <v>0</v>
          </cell>
        </row>
        <row r="58">
          <cell r="F58">
            <v>0</v>
          </cell>
        </row>
        <row r="59">
          <cell r="F59">
            <v>0</v>
          </cell>
        </row>
        <row r="60">
          <cell r="F60">
            <v>0</v>
          </cell>
        </row>
        <row r="61">
          <cell r="F61">
            <v>0</v>
          </cell>
        </row>
        <row r="70">
          <cell r="F70">
            <v>2.6637168800000004</v>
          </cell>
        </row>
        <row r="71">
          <cell r="F71">
            <v>0</v>
          </cell>
        </row>
        <row r="72">
          <cell r="F72">
            <v>0.7851863</v>
          </cell>
        </row>
        <row r="73">
          <cell r="F73">
            <v>3.0083654499999994</v>
          </cell>
          <cell r="P73">
            <v>0</v>
          </cell>
        </row>
        <row r="74">
          <cell r="F74">
            <v>8.8690961399999928</v>
          </cell>
          <cell r="P74">
            <v>0</v>
          </cell>
        </row>
        <row r="75">
          <cell r="F75">
            <v>1.4839937289000003</v>
          </cell>
          <cell r="P75">
            <v>0</v>
          </cell>
        </row>
        <row r="76">
          <cell r="F76">
            <v>5.5248598999999992</v>
          </cell>
          <cell r="P76">
            <v>0</v>
          </cell>
        </row>
        <row r="77">
          <cell r="F77">
            <v>0</v>
          </cell>
          <cell r="P77">
            <v>0</v>
          </cell>
        </row>
        <row r="78">
          <cell r="F78">
            <v>0.79065718909999994</v>
          </cell>
          <cell r="P78">
            <v>0</v>
          </cell>
        </row>
        <row r="79">
          <cell r="F79">
            <v>0.43664076000000002</v>
          </cell>
          <cell r="P79">
            <v>0</v>
          </cell>
        </row>
        <row r="80">
          <cell r="F80">
            <v>0.17579876120000001</v>
          </cell>
          <cell r="P80">
            <v>0</v>
          </cell>
        </row>
        <row r="81">
          <cell r="F81">
            <v>9.8070881900000004E-2</v>
          </cell>
          <cell r="P81">
            <v>0</v>
          </cell>
        </row>
        <row r="82">
          <cell r="F82">
            <v>0.81005492319999794</v>
          </cell>
          <cell r="P82">
            <v>0</v>
          </cell>
        </row>
        <row r="83">
          <cell r="F83">
            <v>0</v>
          </cell>
          <cell r="P83">
            <v>0</v>
          </cell>
        </row>
        <row r="84">
          <cell r="F84">
            <v>0</v>
          </cell>
          <cell r="P84">
            <v>0</v>
          </cell>
        </row>
        <row r="85">
          <cell r="F85">
            <v>0</v>
          </cell>
          <cell r="P85">
            <v>0</v>
          </cell>
        </row>
        <row r="86">
          <cell r="F86">
            <v>0.27897920000000004</v>
          </cell>
          <cell r="P86">
            <v>0</v>
          </cell>
        </row>
        <row r="87">
          <cell r="F87">
            <v>0</v>
          </cell>
          <cell r="P87">
            <v>0</v>
          </cell>
        </row>
        <row r="88">
          <cell r="P88">
            <v>0</v>
          </cell>
        </row>
        <row r="89">
          <cell r="P89">
            <v>0</v>
          </cell>
        </row>
        <row r="90">
          <cell r="P90">
            <v>0</v>
          </cell>
        </row>
        <row r="98">
          <cell r="P98">
            <v>0</v>
          </cell>
        </row>
      </sheetData>
      <sheetData sheetId="13">
        <row r="18">
          <cell r="G18">
            <v>0.38183004338291998</v>
          </cell>
          <cell r="H18">
            <v>0</v>
          </cell>
        </row>
        <row r="19">
          <cell r="G19">
            <v>0.67238528521705199</v>
          </cell>
          <cell r="H19">
            <v>0.62679536310000006</v>
          </cell>
        </row>
        <row r="20">
          <cell r="G20">
            <v>0</v>
          </cell>
          <cell r="H20">
            <v>0.24190237550000002</v>
          </cell>
        </row>
        <row r="21">
          <cell r="G21">
            <v>0.204902</v>
          </cell>
          <cell r="H21">
            <v>0.2476781841</v>
          </cell>
        </row>
        <row r="24">
          <cell r="G24">
            <v>0.44677913877283504</v>
          </cell>
          <cell r="H24">
            <v>3.5226964647000001</v>
          </cell>
        </row>
        <row r="25">
          <cell r="G25">
            <v>0.24280921577612702</v>
          </cell>
          <cell r="H25">
            <v>2.4283565000000002E-3</v>
          </cell>
        </row>
        <row r="26">
          <cell r="G26">
            <v>1.2288779999999999</v>
          </cell>
          <cell r="H26">
            <v>0.70984425749999991</v>
          </cell>
        </row>
      </sheetData>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Capex by Asset Class "/>
      <sheetName val="Hist Capex - Non-Network"/>
      <sheetName val="Non Network Capex"/>
      <sheetName val="JAR SAP 1jul to 30 June"/>
      <sheetName val="Board report"/>
      <sheetName val="percentages"/>
      <sheetName val="Sheet6"/>
      <sheetName val="Sheet7"/>
      <sheetName val="Summary Business Services Capex"/>
      <sheetName val="Sheet2"/>
      <sheetName val="Capex by asset class"/>
      <sheetName val="Sheet4"/>
      <sheetName val="NCIPAP"/>
      <sheetName val="Disposals"/>
      <sheetName val="Commissioned"/>
    </sheetNames>
    <sheetDataSet>
      <sheetData sheetId="0" refreshError="1">
        <row r="8">
          <cell r="G8">
            <v>6.2778401176484415</v>
          </cell>
          <cell r="Q8">
            <v>7.4232669859999989E-2</v>
          </cell>
        </row>
        <row r="9">
          <cell r="G9">
            <v>6.5916236349593715</v>
          </cell>
          <cell r="Q9">
            <v>0.54543250236999996</v>
          </cell>
        </row>
        <row r="10">
          <cell r="G10">
            <v>9.2300560032135692</v>
          </cell>
          <cell r="Q10">
            <v>0.91051218148000013</v>
          </cell>
        </row>
        <row r="11">
          <cell r="G11">
            <v>2.4216024882352496</v>
          </cell>
          <cell r="Q11">
            <v>0.11680240065000004</v>
          </cell>
        </row>
        <row r="12">
          <cell r="G12">
            <v>11.399324884138542</v>
          </cell>
          <cell r="Q12">
            <v>0.41650453949999994</v>
          </cell>
        </row>
        <row r="13">
          <cell r="G13">
            <v>0.30329711609196247</v>
          </cell>
          <cell r="Q13">
            <v>0</v>
          </cell>
        </row>
        <row r="14">
          <cell r="G14">
            <v>2.7528467685103579</v>
          </cell>
          <cell r="Q14">
            <v>3.0113160000000003E-2</v>
          </cell>
        </row>
        <row r="15">
          <cell r="G15">
            <v>0</v>
          </cell>
          <cell r="Q15">
            <v>0</v>
          </cell>
        </row>
        <row r="16">
          <cell r="G16">
            <v>6.5911148179564982</v>
          </cell>
          <cell r="Q16">
            <v>-1.5387599999999993E-3</v>
          </cell>
        </row>
        <row r="17">
          <cell r="G17">
            <v>0.29478176233177084</v>
          </cell>
          <cell r="Q17">
            <v>0</v>
          </cell>
        </row>
        <row r="18">
          <cell r="G18">
            <v>0.93838109387488744</v>
          </cell>
          <cell r="Q18">
            <v>0</v>
          </cell>
        </row>
        <row r="19">
          <cell r="G19">
            <v>0.65443420916127293</v>
          </cell>
          <cell r="Q19">
            <v>0</v>
          </cell>
        </row>
        <row r="20">
          <cell r="G20">
            <v>3.4284570743860887</v>
          </cell>
          <cell r="Q20">
            <v>0</v>
          </cell>
        </row>
        <row r="21">
          <cell r="G21">
            <v>0</v>
          </cell>
          <cell r="Q21">
            <v>0</v>
          </cell>
        </row>
        <row r="22">
          <cell r="G22">
            <v>0</v>
          </cell>
          <cell r="Q22">
            <v>0</v>
          </cell>
        </row>
        <row r="23">
          <cell r="G23">
            <v>0</v>
          </cell>
          <cell r="Q23">
            <v>0</v>
          </cell>
        </row>
        <row r="24">
          <cell r="G24">
            <v>7.7530904870733205E-2</v>
          </cell>
          <cell r="Q24">
            <v>5.5916140000000001E-5</v>
          </cell>
        </row>
        <row r="25">
          <cell r="G25">
            <v>0</v>
          </cell>
          <cell r="Q25">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-1.478723E-2</v>
          </cell>
        </row>
        <row r="56">
          <cell r="G56">
            <v>0</v>
          </cell>
        </row>
        <row r="57">
          <cell r="G57">
            <v>0</v>
          </cell>
        </row>
        <row r="58">
          <cell r="G58">
            <v>0</v>
          </cell>
        </row>
        <row r="59">
          <cell r="G59">
            <v>0</v>
          </cell>
        </row>
        <row r="60">
          <cell r="G60">
            <v>0</v>
          </cell>
        </row>
        <row r="61">
          <cell r="G61">
            <v>0</v>
          </cell>
        </row>
        <row r="70">
          <cell r="G70">
            <v>4.2201212700000008</v>
          </cell>
        </row>
        <row r="71">
          <cell r="G71">
            <v>0</v>
          </cell>
        </row>
        <row r="72">
          <cell r="G72">
            <v>1.9110016400000003</v>
          </cell>
        </row>
        <row r="73">
          <cell r="G73">
            <v>1.0595466600000005</v>
          </cell>
        </row>
        <row r="74">
          <cell r="G74">
            <v>3.6702342700000012</v>
          </cell>
        </row>
        <row r="75">
          <cell r="G75">
            <v>1.1853036299999999</v>
          </cell>
        </row>
        <row r="76">
          <cell r="G76">
            <v>1.7822087599999998</v>
          </cell>
        </row>
        <row r="77">
          <cell r="G77">
            <v>0.16366425999999998</v>
          </cell>
        </row>
        <row r="78">
          <cell r="G78">
            <v>8.7552235155790221</v>
          </cell>
        </row>
        <row r="79">
          <cell r="G79">
            <v>1.3215950322629535</v>
          </cell>
        </row>
        <row r="80">
          <cell r="G80">
            <v>0.22625693879348963</v>
          </cell>
        </row>
        <row r="81">
          <cell r="G81">
            <v>0.53998939917452238</v>
          </cell>
        </row>
        <row r="82">
          <cell r="G82">
            <v>0.2498275409165733</v>
          </cell>
        </row>
        <row r="83">
          <cell r="G83">
            <v>2.2186790000000001E-2</v>
          </cell>
        </row>
        <row r="84">
          <cell r="G84">
            <v>2.6306261500000034</v>
          </cell>
        </row>
        <row r="85">
          <cell r="G85">
            <v>0</v>
          </cell>
        </row>
        <row r="86">
          <cell r="G86">
            <v>0</v>
          </cell>
        </row>
        <row r="87">
          <cell r="G8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Capex by Asset Class "/>
      <sheetName val="Hist Capex - Non-Network"/>
      <sheetName val="Non Network Capex"/>
      <sheetName val="JAR SAP 1jul to 30 June"/>
      <sheetName val="Board report"/>
      <sheetName val="Capex Allocations"/>
      <sheetName val="Summary Business Services Capex"/>
      <sheetName val="Sheet2"/>
      <sheetName val="Capex by asset class"/>
      <sheetName val="Sheet4"/>
      <sheetName val="NCIPAP"/>
      <sheetName val="Disposals"/>
      <sheetName val="Commissioned"/>
      <sheetName val="percentages"/>
      <sheetName val="Sheet6"/>
      <sheetName val="Sheet7"/>
      <sheetName val="Sheet3"/>
      <sheetName val="As Commissioned"/>
      <sheetName val="Sheet5"/>
    </sheetNames>
    <sheetDataSet>
      <sheetData sheetId="0">
        <row r="8">
          <cell r="H8">
            <v>8.8487968558178682</v>
          </cell>
          <cell r="P8">
            <v>0</v>
          </cell>
          <cell r="R8">
            <v>0</v>
          </cell>
        </row>
        <row r="9">
          <cell r="H9">
            <v>7.7187261530193263</v>
          </cell>
          <cell r="P9">
            <v>0.18007115639999999</v>
          </cell>
          <cell r="R9">
            <v>0.10452252312799999</v>
          </cell>
        </row>
        <row r="10">
          <cell r="H10">
            <v>9.4674689675808903</v>
          </cell>
          <cell r="P10">
            <v>0.11585002559999999</v>
          </cell>
          <cell r="R10">
            <v>0.17655300871199997</v>
          </cell>
        </row>
        <row r="11">
          <cell r="H11">
            <v>1.5050378541587293</v>
          </cell>
          <cell r="P11">
            <v>1.4631318000000001E-2</v>
          </cell>
          <cell r="R11">
            <v>2.2374696359999998E-2</v>
          </cell>
        </row>
        <row r="12">
          <cell r="H12">
            <v>11.669344414814185</v>
          </cell>
          <cell r="P12">
            <v>0.61624902999999998</v>
          </cell>
          <cell r="R12">
            <v>9.7914891800000001E-2</v>
          </cell>
        </row>
        <row r="13">
          <cell r="H13">
            <v>0.28798177736723746</v>
          </cell>
          <cell r="P13">
            <v>0.24872168</v>
          </cell>
          <cell r="R13">
            <v>0</v>
          </cell>
        </row>
        <row r="14">
          <cell r="H14">
            <v>0.67805323914318028</v>
          </cell>
          <cell r="P14">
            <v>0.25984870999999998</v>
          </cell>
          <cell r="R14">
            <v>0</v>
          </cell>
        </row>
        <row r="15">
          <cell r="H15">
            <v>0</v>
          </cell>
          <cell r="P15">
            <v>0</v>
          </cell>
          <cell r="R15">
            <v>0</v>
          </cell>
        </row>
        <row r="16">
          <cell r="H16">
            <v>5.9168457405962602</v>
          </cell>
          <cell r="P16">
            <v>3.4623960000000002E-2</v>
          </cell>
          <cell r="R16">
            <v>0</v>
          </cell>
        </row>
        <row r="17">
          <cell r="H17">
            <v>0.28858041807467089</v>
          </cell>
          <cell r="P17">
            <v>0</v>
          </cell>
          <cell r="R17">
            <v>0</v>
          </cell>
        </row>
        <row r="18">
          <cell r="H18">
            <v>0.71867792588220725</v>
          </cell>
          <cell r="P18">
            <v>0</v>
          </cell>
          <cell r="R18">
            <v>0</v>
          </cell>
        </row>
        <row r="19">
          <cell r="H19">
            <v>1.0415823449948103</v>
          </cell>
          <cell r="P19">
            <v>0</v>
          </cell>
          <cell r="R19">
            <v>0</v>
          </cell>
        </row>
        <row r="20">
          <cell r="H20">
            <v>3.7517102835475544</v>
          </cell>
          <cell r="P20">
            <v>0</v>
          </cell>
          <cell r="R20">
            <v>0</v>
          </cell>
        </row>
        <row r="21">
          <cell r="H21">
            <v>0</v>
          </cell>
          <cell r="P21">
            <v>0</v>
          </cell>
          <cell r="R21">
            <v>0</v>
          </cell>
        </row>
        <row r="22">
          <cell r="H22">
            <v>0</v>
          </cell>
          <cell r="P22">
            <v>0</v>
          </cell>
          <cell r="R22">
            <v>0</v>
          </cell>
        </row>
        <row r="23">
          <cell r="H23">
            <v>0</v>
          </cell>
          <cell r="P23">
            <v>0</v>
          </cell>
          <cell r="R23">
            <v>0</v>
          </cell>
        </row>
        <row r="24">
          <cell r="H24">
            <v>9.5479850023907673E-2</v>
          </cell>
          <cell r="P24">
            <v>0</v>
          </cell>
          <cell r="R24">
            <v>0</v>
          </cell>
        </row>
        <row r="25">
          <cell r="H25">
            <v>0</v>
          </cell>
          <cell r="P25">
            <v>0</v>
          </cell>
          <cell r="R25">
            <v>0</v>
          </cell>
        </row>
        <row r="33">
          <cell r="O33">
            <v>0.13943454999999999</v>
          </cell>
          <cell r="P33">
            <v>0.24872168</v>
          </cell>
          <cell r="Q33">
            <v>0.23298944000000055</v>
          </cell>
          <cell r="R33">
            <v>0.18066496999999998</v>
          </cell>
        </row>
        <row r="34">
          <cell r="O34">
            <v>0</v>
          </cell>
          <cell r="P34">
            <v>0.25</v>
          </cell>
          <cell r="Q34">
            <v>0.73499999999999999</v>
          </cell>
          <cell r="R34">
            <v>0</v>
          </cell>
        </row>
        <row r="35">
          <cell r="O35"/>
          <cell r="P35">
            <v>3.4623960000000002E-2</v>
          </cell>
          <cell r="Q35">
            <v>-1.5387599999999993E-3</v>
          </cell>
          <cell r="R35">
            <v>1.777022E-2</v>
          </cell>
        </row>
        <row r="36">
          <cell r="O36">
            <v>1.3020809999999999E-2</v>
          </cell>
          <cell r="P36">
            <v>1.1801799999999999E-2</v>
          </cell>
          <cell r="Q36">
            <v>1.7698400000000003E-2</v>
          </cell>
          <cell r="R36">
            <v>0</v>
          </cell>
        </row>
        <row r="37">
          <cell r="O37">
            <v>7.7666149999999989E-2</v>
          </cell>
          <cell r="P37">
            <v>3.1574890000000001E-2</v>
          </cell>
          <cell r="Q37">
            <v>0.16677002999999999</v>
          </cell>
          <cell r="R37">
            <v>0.15020914999999999</v>
          </cell>
        </row>
        <row r="38">
          <cell r="O38">
            <v>7.9535300000000003E-3</v>
          </cell>
          <cell r="P38">
            <v>0.24804691000000001</v>
          </cell>
          <cell r="Q38">
            <v>0</v>
          </cell>
          <cell r="R38">
            <v>1.44272E-3</v>
          </cell>
        </row>
        <row r="39">
          <cell r="O39"/>
          <cell r="P39">
            <v>2.6981140000000001E-2</v>
          </cell>
          <cell r="Q39">
            <v>1.6836770000000001E-2</v>
          </cell>
          <cell r="R39">
            <v>5.127806E-2</v>
          </cell>
        </row>
        <row r="40">
          <cell r="O40">
            <v>7.4405299999999999E-3</v>
          </cell>
          <cell r="P40">
            <v>0.26112181000000001</v>
          </cell>
          <cell r="Q40">
            <v>0.84447852999999984</v>
          </cell>
          <cell r="R40">
            <v>0</v>
          </cell>
        </row>
        <row r="41">
          <cell r="O41">
            <v>2.0568600000000002E-3</v>
          </cell>
          <cell r="P41">
            <v>0.30385508</v>
          </cell>
          <cell r="Q41">
            <v>0</v>
          </cell>
          <cell r="R41">
            <v>0</v>
          </cell>
        </row>
        <row r="42">
          <cell r="O42"/>
          <cell r="P42">
            <v>5.3160610000000004E-2</v>
          </cell>
          <cell r="Q42">
            <v>7.9880199999999998E-2</v>
          </cell>
          <cell r="R42">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-2.3932909999999988E-2</v>
          </cell>
        </row>
        <row r="56">
          <cell r="H56">
            <v>0</v>
          </cell>
        </row>
        <row r="57">
          <cell r="H57">
            <v>0</v>
          </cell>
        </row>
        <row r="58">
          <cell r="H58">
            <v>0</v>
          </cell>
        </row>
        <row r="59">
          <cell r="H59">
            <v>0</v>
          </cell>
        </row>
        <row r="60">
          <cell r="H60">
            <v>0</v>
          </cell>
        </row>
        <row r="61">
          <cell r="H61">
            <v>0</v>
          </cell>
        </row>
        <row r="70">
          <cell r="H70">
            <v>13.700455300000003</v>
          </cell>
        </row>
        <row r="71">
          <cell r="H71">
            <v>6.3197000000000004E-4</v>
          </cell>
        </row>
        <row r="72">
          <cell r="H72">
            <v>1.54522665</v>
          </cell>
        </row>
        <row r="73">
          <cell r="H73">
            <v>0.69698415000000002</v>
          </cell>
          <cell r="Q73"/>
        </row>
        <row r="74">
          <cell r="H74">
            <v>10.973994259999991</v>
          </cell>
          <cell r="Q74">
            <v>0.97321800000000003</v>
          </cell>
          <cell r="R74">
            <v>0</v>
          </cell>
        </row>
        <row r="75">
          <cell r="H75">
            <v>0.13101641</v>
          </cell>
          <cell r="Q75">
            <v>0</v>
          </cell>
          <cell r="R75">
            <v>0</v>
          </cell>
        </row>
        <row r="76">
          <cell r="H76">
            <v>1.0702007100000002</v>
          </cell>
          <cell r="Q76">
            <v>0.27782600000000002</v>
          </cell>
          <cell r="R76">
            <v>0.41006556999999993</v>
          </cell>
        </row>
        <row r="77">
          <cell r="H77">
            <v>2.6726250000000003E-2</v>
          </cell>
          <cell r="Q77">
            <v>0</v>
          </cell>
          <cell r="R77">
            <v>0</v>
          </cell>
        </row>
        <row r="78">
          <cell r="H78">
            <v>7.1825262876198162</v>
          </cell>
          <cell r="Q78">
            <v>0</v>
          </cell>
          <cell r="R78">
            <v>0</v>
          </cell>
        </row>
        <row r="79">
          <cell r="H79">
            <v>5.8684964319306658</v>
          </cell>
          <cell r="Q79">
            <v>0</v>
          </cell>
          <cell r="R79">
            <v>0</v>
          </cell>
        </row>
        <row r="80">
          <cell r="H80">
            <v>1.1503891363733108</v>
          </cell>
          <cell r="Q80">
            <v>0</v>
          </cell>
          <cell r="R80">
            <v>0.2399337</v>
          </cell>
        </row>
        <row r="81">
          <cell r="H81">
            <v>0.64706845039909833</v>
          </cell>
          <cell r="Q81">
            <v>0</v>
          </cell>
          <cell r="R81">
            <v>0</v>
          </cell>
        </row>
        <row r="82">
          <cell r="H82">
            <v>0.72912811163526425</v>
          </cell>
          <cell r="Q82">
            <v>0</v>
          </cell>
          <cell r="R82">
            <v>0</v>
          </cell>
        </row>
        <row r="83">
          <cell r="H83">
            <v>0.19586963999999998</v>
          </cell>
          <cell r="Q83">
            <v>0</v>
          </cell>
          <cell r="R83">
            <v>0</v>
          </cell>
        </row>
        <row r="84">
          <cell r="H84">
            <v>2.1250607400000012</v>
          </cell>
          <cell r="Q84">
            <v>0</v>
          </cell>
          <cell r="R84">
            <v>0</v>
          </cell>
        </row>
        <row r="85">
          <cell r="H85">
            <v>1.0438434999999999</v>
          </cell>
          <cell r="Q85">
            <v>0</v>
          </cell>
          <cell r="R85">
            <v>0</v>
          </cell>
        </row>
        <row r="86">
          <cell r="H86">
            <v>0.24865834224173813</v>
          </cell>
          <cell r="Q86">
            <v>0</v>
          </cell>
          <cell r="R86">
            <v>2.1067860000000001E-2</v>
          </cell>
        </row>
        <row r="87">
          <cell r="H87">
            <v>0</v>
          </cell>
          <cell r="Q87">
            <v>0</v>
          </cell>
          <cell r="R87">
            <v>0</v>
          </cell>
        </row>
        <row r="88">
          <cell r="Q88">
            <v>0</v>
          </cell>
          <cell r="R88">
            <v>0</v>
          </cell>
        </row>
        <row r="89">
          <cell r="Q89">
            <v>0</v>
          </cell>
          <cell r="R89">
            <v>0</v>
          </cell>
        </row>
        <row r="90">
          <cell r="Q90">
            <v>0</v>
          </cell>
          <cell r="R90">
            <v>0</v>
          </cell>
        </row>
        <row r="91">
          <cell r="R91">
            <v>0</v>
          </cell>
        </row>
        <row r="99">
          <cell r="M99" t="str">
            <v>Weather Station refurbishment program</v>
          </cell>
          <cell r="Q99">
            <v>0.27782600000000002</v>
          </cell>
          <cell r="R99">
            <v>0.41006556999999993</v>
          </cell>
        </row>
        <row r="100">
          <cell r="M100" t="str">
            <v>ND1246 Substandard Clearances Rectification</v>
          </cell>
          <cell r="Q100">
            <v>0.97321800000000003</v>
          </cell>
          <cell r="R100">
            <v>0</v>
          </cell>
        </row>
        <row r="101">
          <cell r="M101" t="str">
            <v>ND1346 George Town Automatic Voltage Control</v>
          </cell>
          <cell r="Q101">
            <v>0</v>
          </cell>
          <cell r="R101">
            <v>0.10689289</v>
          </cell>
        </row>
        <row r="102">
          <cell r="M102" t="str">
            <v>ND1351 Implementation of dynamic rating</v>
          </cell>
          <cell r="Q102">
            <v>0</v>
          </cell>
          <cell r="R102">
            <v>0</v>
          </cell>
        </row>
        <row r="103">
          <cell r="M103" t="str">
            <v>ND1363 TL Dead End Assembly Upgrade Prog Stg 2</v>
          </cell>
          <cell r="Q103">
            <v>0</v>
          </cell>
          <cell r="R103">
            <v>0.13304081000000001</v>
          </cell>
        </row>
        <row r="104">
          <cell r="M104" t="str">
            <v>ND1364 Power Transformer Dynamic Rating Progra</v>
          </cell>
          <cell r="Q104">
            <v>0</v>
          </cell>
          <cell r="R104">
            <v>2.1067860000000001E-2</v>
          </cell>
        </row>
        <row r="105">
          <cell r="M105" t="str">
            <v>ND1366 Sheffield Sub 220kV K and L Bay Upgrade</v>
          </cell>
          <cell r="Q105">
            <v>0</v>
          </cell>
        </row>
      </sheetData>
      <sheetData sheetId="1">
        <row r="18">
          <cell r="J18">
            <v>1.0415606943297675E-2</v>
          </cell>
        </row>
        <row r="19">
          <cell r="J19">
            <v>1.0415823449948103</v>
          </cell>
        </row>
        <row r="20">
          <cell r="J20">
            <v>4.0693374902460396E-2</v>
          </cell>
        </row>
        <row r="21">
          <cell r="J21">
            <v>0.66756894403644929</v>
          </cell>
        </row>
        <row r="24">
          <cell r="J24">
            <v>4.0615583924618939</v>
          </cell>
        </row>
        <row r="25">
          <cell r="J25">
            <v>0</v>
          </cell>
        </row>
        <row r="26">
          <cell r="J26">
            <v>3.7590915924408423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Capex by Asset Class "/>
      <sheetName val="Hist Capex - Non-Network"/>
      <sheetName val="JAR SAP 1jul to 30 June"/>
      <sheetName val="Board report"/>
      <sheetName val="Capex Allocations"/>
      <sheetName val="Summary Business Services Capex"/>
      <sheetName val="Sheet2"/>
      <sheetName val="Capex by asset class"/>
      <sheetName val="Sheet4"/>
      <sheetName val="NCIPAP"/>
      <sheetName val="Disposals"/>
      <sheetName val="Commissioned"/>
      <sheetName val="percentages"/>
      <sheetName val="Sheet6"/>
      <sheetName val="Sheet7"/>
      <sheetName val="Sheet3"/>
      <sheetName val="As Commissioned"/>
      <sheetName val="Sheet5"/>
      <sheetName val="Sheet1"/>
    </sheetNames>
    <sheetDataSet>
      <sheetData sheetId="0">
        <row r="8">
          <cell r="I8">
            <v>8.5488526574365196</v>
          </cell>
          <cell r="S8">
            <v>0</v>
          </cell>
        </row>
        <row r="9">
          <cell r="I9">
            <v>7.6911903584136354</v>
          </cell>
          <cell r="S9">
            <v>0.30785203917699994</v>
          </cell>
        </row>
        <row r="10">
          <cell r="I10">
            <v>5.6109469384724866</v>
          </cell>
          <cell r="S10">
            <v>0.52048380760799995</v>
          </cell>
        </row>
        <row r="11">
          <cell r="I11">
            <v>1.2113286343744354</v>
          </cell>
          <cell r="S11">
            <v>6.5899304564999997E-2</v>
          </cell>
        </row>
        <row r="12">
          <cell r="I12">
            <v>7.0631074367074236</v>
          </cell>
          <cell r="S12">
            <v>0.23782765864999997</v>
          </cell>
        </row>
        <row r="13">
          <cell r="I13">
            <v>11.239491685885081</v>
          </cell>
          <cell r="S13">
            <v>0</v>
          </cell>
        </row>
        <row r="14">
          <cell r="I14">
            <v>0.76084898129652545</v>
          </cell>
          <cell r="S14">
            <v>0</v>
          </cell>
        </row>
        <row r="15">
          <cell r="I15">
            <v>0</v>
          </cell>
          <cell r="S15">
            <v>0</v>
          </cell>
        </row>
        <row r="16">
          <cell r="I16">
            <v>1.8028407</v>
          </cell>
          <cell r="S16">
            <v>0</v>
          </cell>
        </row>
        <row r="17">
          <cell r="I17">
            <v>0.1057775131351914</v>
          </cell>
          <cell r="S17">
            <v>0</v>
          </cell>
        </row>
        <row r="18">
          <cell r="I18">
            <v>0.52454725999999996</v>
          </cell>
          <cell r="S18">
            <v>0</v>
          </cell>
        </row>
        <row r="19">
          <cell r="I19">
            <v>1.3665522299999999</v>
          </cell>
          <cell r="S19">
            <v>0</v>
          </cell>
        </row>
        <row r="20">
          <cell r="I20">
            <v>2.9059330800000001</v>
          </cell>
          <cell r="S20">
            <v>0</v>
          </cell>
        </row>
        <row r="21">
          <cell r="I21">
            <v>0</v>
          </cell>
          <cell r="S21">
            <v>0</v>
          </cell>
        </row>
        <row r="22">
          <cell r="I22">
            <v>0</v>
          </cell>
          <cell r="S22">
            <v>0</v>
          </cell>
        </row>
        <row r="23">
          <cell r="I23">
            <v>0</v>
          </cell>
          <cell r="S23">
            <v>0</v>
          </cell>
        </row>
        <row r="24">
          <cell r="I24">
            <v>7.3691204278706235E-2</v>
          </cell>
          <cell r="S24">
            <v>0</v>
          </cell>
        </row>
        <row r="25">
          <cell r="I25">
            <v>0</v>
          </cell>
          <cell r="S25">
            <v>0</v>
          </cell>
        </row>
        <row r="33">
          <cell r="S33">
            <v>3.6932150000000004E-2</v>
          </cell>
        </row>
        <row r="34">
          <cell r="S34">
            <v>1.03617369</v>
          </cell>
        </row>
        <row r="35">
          <cell r="S35">
            <v>6.9118000000000001E-3</v>
          </cell>
        </row>
        <row r="36">
          <cell r="S36">
            <v>0</v>
          </cell>
        </row>
        <row r="37">
          <cell r="S37">
            <v>6.4849999999999991E-5</v>
          </cell>
        </row>
        <row r="38">
          <cell r="S38">
            <v>0</v>
          </cell>
        </row>
        <row r="39">
          <cell r="S39">
            <v>9.0790599999999999E-3</v>
          </cell>
        </row>
        <row r="40">
          <cell r="S40">
            <v>1.305077E-2</v>
          </cell>
        </row>
        <row r="41">
          <cell r="S41">
            <v>0</v>
          </cell>
        </row>
        <row r="42">
          <cell r="S42">
            <v>2.985049E-2</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-6.9160793480658886E-2</v>
          </cell>
        </row>
        <row r="56">
          <cell r="I56">
            <v>0</v>
          </cell>
        </row>
        <row r="57">
          <cell r="I57">
            <v>0</v>
          </cell>
        </row>
        <row r="58">
          <cell r="I58">
            <v>0</v>
          </cell>
        </row>
        <row r="59">
          <cell r="I59">
            <v>0</v>
          </cell>
        </row>
        <row r="60">
          <cell r="I60">
            <v>0</v>
          </cell>
        </row>
        <row r="61">
          <cell r="I61">
            <v>0</v>
          </cell>
        </row>
        <row r="70">
          <cell r="I70">
            <v>10.293080300000021</v>
          </cell>
        </row>
        <row r="71">
          <cell r="I71">
            <v>0.30695211999999999</v>
          </cell>
        </row>
        <row r="72">
          <cell r="I72">
            <v>5.5953179999999998E-2</v>
          </cell>
        </row>
        <row r="73">
          <cell r="I73">
            <v>4.93607978</v>
          </cell>
        </row>
        <row r="74">
          <cell r="I74">
            <v>24.873213500000027</v>
          </cell>
          <cell r="S74">
            <v>1.5485996800000001</v>
          </cell>
        </row>
        <row r="75">
          <cell r="I75">
            <v>0</v>
          </cell>
          <cell r="S75">
            <v>0</v>
          </cell>
        </row>
        <row r="76">
          <cell r="I76">
            <v>11.825478500000022</v>
          </cell>
          <cell r="S76">
            <v>0</v>
          </cell>
        </row>
        <row r="77">
          <cell r="I77">
            <v>3.3598580000000003E-2</v>
          </cell>
          <cell r="S77">
            <v>0</v>
          </cell>
        </row>
        <row r="78">
          <cell r="I78">
            <v>2.2896663428264836</v>
          </cell>
          <cell r="S78">
            <v>0</v>
          </cell>
        </row>
        <row r="79">
          <cell r="I79">
            <v>2.2892445234256242</v>
          </cell>
          <cell r="S79">
            <v>0</v>
          </cell>
        </row>
        <row r="80">
          <cell r="I80">
            <v>1.1634299631037364</v>
          </cell>
          <cell r="S80">
            <v>0.26949902999999981</v>
          </cell>
        </row>
        <row r="81">
          <cell r="I81">
            <v>3.4949981680390452</v>
          </cell>
          <cell r="S81">
            <v>0</v>
          </cell>
        </row>
        <row r="82">
          <cell r="I82">
            <v>0.31010325759388141</v>
          </cell>
          <cell r="S82">
            <v>0</v>
          </cell>
        </row>
        <row r="83">
          <cell r="I83">
            <v>2.2776989999999997E-2</v>
          </cell>
          <cell r="S83">
            <v>0</v>
          </cell>
        </row>
        <row r="84">
          <cell r="I84">
            <v>1.2894421899999999</v>
          </cell>
          <cell r="S84">
            <v>0</v>
          </cell>
        </row>
        <row r="85">
          <cell r="I85">
            <v>1.30118724</v>
          </cell>
          <cell r="S85">
            <v>0</v>
          </cell>
        </row>
        <row r="86">
          <cell r="I86">
            <v>0</v>
          </cell>
          <cell r="S86">
            <v>0</v>
          </cell>
        </row>
        <row r="87">
          <cell r="I87">
            <v>0</v>
          </cell>
          <cell r="S87">
            <v>0</v>
          </cell>
        </row>
        <row r="88">
          <cell r="S88">
            <v>0</v>
          </cell>
        </row>
        <row r="89">
          <cell r="S89">
            <v>0</v>
          </cell>
        </row>
        <row r="90">
          <cell r="S90">
            <v>0</v>
          </cell>
        </row>
        <row r="91">
          <cell r="S91">
            <v>0</v>
          </cell>
        </row>
        <row r="99">
          <cell r="S99">
            <v>0</v>
          </cell>
        </row>
        <row r="100">
          <cell r="S100">
            <v>1.2121206100000002</v>
          </cell>
        </row>
        <row r="101">
          <cell r="S101">
            <v>0</v>
          </cell>
        </row>
        <row r="102">
          <cell r="S102">
            <v>0</v>
          </cell>
        </row>
        <row r="103">
          <cell r="S103">
            <v>0.33647906999999999</v>
          </cell>
        </row>
        <row r="104">
          <cell r="S104">
            <v>0</v>
          </cell>
        </row>
        <row r="105">
          <cell r="S105">
            <v>0</v>
          </cell>
        </row>
        <row r="106">
          <cell r="O106">
            <v>0</v>
          </cell>
          <cell r="P106">
            <v>0</v>
          </cell>
          <cell r="Q106">
            <v>0</v>
          </cell>
          <cell r="R106">
            <v>0</v>
          </cell>
          <cell r="S106">
            <v>0</v>
          </cell>
        </row>
        <row r="107">
          <cell r="S107">
            <v>0.26949902999999981</v>
          </cell>
        </row>
      </sheetData>
      <sheetData sheetId="1">
        <row r="18">
          <cell r="K18">
            <v>0</v>
          </cell>
        </row>
        <row r="19">
          <cell r="K19">
            <v>1.3665522299999999</v>
          </cell>
        </row>
        <row r="20">
          <cell r="K20">
            <v>0</v>
          </cell>
        </row>
        <row r="21">
          <cell r="K21">
            <v>0.52454725999999996</v>
          </cell>
        </row>
        <row r="24">
          <cell r="K24">
            <v>0</v>
          </cell>
        </row>
        <row r="25">
          <cell r="K25">
            <v>0</v>
          </cell>
        </row>
        <row r="26">
          <cell r="G26">
            <v>0</v>
          </cell>
          <cell r="H26">
            <v>0</v>
          </cell>
          <cell r="I26">
            <v>0</v>
          </cell>
          <cell r="J26">
            <v>0</v>
          </cell>
          <cell r="K26">
            <v>0.64716525194778551</v>
          </cell>
        </row>
        <row r="27">
          <cell r="K27">
            <v>2.2587678280522145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AO5">
            <v>33598.58</v>
          </cell>
        </row>
      </sheetData>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Capex by Asset Class "/>
      <sheetName val="Hist Capex - Non-Network"/>
      <sheetName val="Non Network Capex"/>
      <sheetName val="JAR SAP 1jul to 30 June"/>
      <sheetName val="Board report"/>
      <sheetName val="percentages"/>
      <sheetName val="Sheet6"/>
      <sheetName val="Sheet7"/>
      <sheetName val="Summary Business Services Capex"/>
      <sheetName val="Sheet2"/>
      <sheetName val="Capex by asset class"/>
      <sheetName val="Sheet4"/>
      <sheetName val="NCIPAP"/>
      <sheetName val="Disposals"/>
      <sheetName val="Commissioned"/>
    </sheetNames>
    <sheetDataSet>
      <sheetData sheetId="0">
        <row r="55">
          <cell r="G55">
            <v>-1.478723E-2</v>
          </cell>
        </row>
      </sheetData>
      <sheetData sheetId="1">
        <row r="18">
          <cell r="I18">
            <v>2.047469211935778E-2</v>
          </cell>
        </row>
        <row r="19">
          <cell r="I19">
            <v>0.65443420916127293</v>
          </cell>
        </row>
        <row r="20">
          <cell r="I20">
            <v>5.8479933897241251E-2</v>
          </cell>
        </row>
        <row r="21">
          <cell r="I21">
            <v>0.85942646785828836</v>
          </cell>
        </row>
        <row r="24">
          <cell r="I24">
            <v>5.0253439779564983</v>
          </cell>
        </row>
        <row r="25">
          <cell r="I25">
            <v>0</v>
          </cell>
        </row>
        <row r="26">
          <cell r="I26">
            <v>3.4284570743860887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Reconcile SAP to Stat Accs"/>
      <sheetName val="Regulated Distribution Revenue"/>
      <sheetName val="Customer Contributions"/>
      <sheetName val="Regulated Transmission Revenue"/>
      <sheetName val="Other Unregulated Revenue"/>
      <sheetName val="Unregulated Distribution"/>
      <sheetName val="Operating Expenses"/>
      <sheetName val="Check CAM Allocated 1"/>
      <sheetName val="Check CAM Allocated 2"/>
      <sheetName val="Shared Business Services"/>
      <sheetName val="Check CAM Allocated 3"/>
      <sheetName val="PIVOT TOTAL"/>
      <sheetName val="Sheet2"/>
      <sheetName val="FortyTwo24"/>
      <sheetName val="SAP P&amp;L Consolidated"/>
      <sheetName val="SAP P&amp;L - Individual Company"/>
      <sheetName val="Non Dx Tx JAR"/>
      <sheetName val="Inter Company"/>
      <sheetName val="Inter Company Part II"/>
      <sheetName val="Sheet3"/>
      <sheetName val="Reconcile DUOS between RINs"/>
    </sheetNames>
    <sheetDataSet>
      <sheetData sheetId="0">
        <row r="11">
          <cell r="B11">
            <v>257238.19794999997</v>
          </cell>
        </row>
        <row r="12">
          <cell r="B12">
            <v>169682.77409000002</v>
          </cell>
          <cell r="L12">
            <v>166075.29378000001</v>
          </cell>
          <cell r="N12">
            <v>3607.4803099999999</v>
          </cell>
        </row>
        <row r="13">
          <cell r="B13">
            <v>18473.827000000001</v>
          </cell>
        </row>
        <row r="14">
          <cell r="B14">
            <v>14058.859549999999</v>
          </cell>
        </row>
        <row r="15">
          <cell r="B15">
            <v>19383.945219999998</v>
          </cell>
          <cell r="L15">
            <v>2265.1540800000002</v>
          </cell>
          <cell r="N15">
            <v>1522.2789600000001</v>
          </cell>
        </row>
        <row r="21">
          <cell r="B21">
            <v>164066.50662</v>
          </cell>
        </row>
        <row r="23">
          <cell r="B23">
            <v>87270.698680000016</v>
          </cell>
        </row>
        <row r="27">
          <cell r="B27">
            <v>17765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Reconcile SAP to Stat Accs"/>
      <sheetName val="Regulated Distribution Revenue"/>
      <sheetName val="Customer Contributions"/>
      <sheetName val="Regulated Transmission Revenue"/>
      <sheetName val="Other Unregulated Revenue"/>
      <sheetName val="Unregulated Distribution"/>
      <sheetName val="Operating Expenses"/>
      <sheetName val="Check CAM Allocated 1"/>
      <sheetName val="Check CAM Allocated 2"/>
      <sheetName val="Shared Business Services"/>
      <sheetName val="Check CAM Allocated 3"/>
      <sheetName val="PIVOT TOTAL"/>
      <sheetName val="Sheet2"/>
      <sheetName val="FortyTwo24"/>
      <sheetName val="SAP P&amp;L Consolidated"/>
      <sheetName val="SAP P&amp;L - Individual Company"/>
      <sheetName val="Non Dx Tx JAR"/>
      <sheetName val="Inter Company"/>
      <sheetName val="Inter Company Part II"/>
      <sheetName val="Sheet3"/>
      <sheetName val="Reconcile DUOS between RINs"/>
    </sheetNames>
    <sheetDataSet>
      <sheetData sheetId="0">
        <row r="14">
          <cell r="M14">
            <v>8065.78647</v>
          </cell>
        </row>
        <row r="18">
          <cell r="C18">
            <v>6795.7265400000006</v>
          </cell>
        </row>
        <row r="19">
          <cell r="C19">
            <v>115979.47355551073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Sheet3"/>
      <sheetName val="Reconcile SAP to Stat Accs"/>
      <sheetName val="P&amp;L from SAP"/>
      <sheetName val="Transmission"/>
      <sheetName val="Cust Conts"/>
      <sheetName val="FY2016 Trans"/>
      <sheetName val="Other Unregulated"/>
    </sheetNames>
    <sheetDataSet>
      <sheetData sheetId="0">
        <row r="10">
          <cell r="B10">
            <v>325816.48615000001</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Work Category by LMCO"/>
      <sheetName val="JAR Adjustments"/>
      <sheetName val="Provisions and Shared services"/>
      <sheetName val="Cust Contr"/>
      <sheetName val="2019 Pivot"/>
      <sheetName val="PIVOT AC"/>
      <sheetName val="PIVOT TOTAL"/>
      <sheetName val="PIVOT OH"/>
      <sheetName val="PIVOT DIRECT"/>
      <sheetName val="17-18 Forecast Method"/>
      <sheetName val="Reconcile to Anual RIN"/>
      <sheetName val="2018 Pivot"/>
      <sheetName val="Extraction Template with asset "/>
    </sheetNames>
    <sheetDataSet>
      <sheetData sheetId="0" refreshError="1"/>
      <sheetData sheetId="1">
        <row r="6">
          <cell r="A6" t="str">
            <v>Work Category</v>
          </cell>
        </row>
        <row r="457">
          <cell r="U457">
            <v>12779170.770000003</v>
          </cell>
        </row>
        <row r="462">
          <cell r="U462">
            <v>395085.28000000009</v>
          </cell>
        </row>
        <row r="467">
          <cell r="U467">
            <v>-8671172.2100000009</v>
          </cell>
        </row>
        <row r="479">
          <cell r="W479">
            <v>15996237.689999999</v>
          </cell>
        </row>
      </sheetData>
      <sheetData sheetId="2">
        <row r="10">
          <cell r="D10">
            <v>822458.46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5" Type="http://schemas.openxmlformats.org/officeDocument/2006/relationships/ctrlProp" Target="../ctrlProps/ctrlProp5.xml"/><Relationship Id="rId4"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5" Type="http://schemas.openxmlformats.org/officeDocument/2006/relationships/ctrlProp" Target="../ctrlProps/ctrlProp7.xml"/><Relationship Id="rId4" Type="http://schemas.openxmlformats.org/officeDocument/2006/relationships/vmlDrawing" Target="../drawings/vmlDrawing6.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5" Type="http://schemas.openxmlformats.org/officeDocument/2006/relationships/ctrlProp" Target="../ctrlProps/ctrlProp8.xml"/><Relationship Id="rId4" Type="http://schemas.openxmlformats.org/officeDocument/2006/relationships/vmlDrawing" Target="../drawings/vmlDrawing7.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7.bin"/><Relationship Id="rId1" Type="http://schemas.openxmlformats.org/officeDocument/2006/relationships/printerSettings" Target="../printerSettings/printerSettings1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drawing" Target="../drawings/drawing16.xml"/><Relationship Id="rId7" Type="http://schemas.openxmlformats.org/officeDocument/2006/relationships/ctrlProp" Target="../ctrlProps/ctrlProp13.xml"/><Relationship Id="rId2" Type="http://schemas.openxmlformats.org/officeDocument/2006/relationships/customProperty" Target="../customProperty18.bin"/><Relationship Id="rId1" Type="http://schemas.openxmlformats.org/officeDocument/2006/relationships/printerSettings" Target="../printerSettings/printerSettings18.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9.v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17.xml"/><Relationship Id="rId7" Type="http://schemas.openxmlformats.org/officeDocument/2006/relationships/ctrlProp" Target="../ctrlProps/ctrlProp17.x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www.tasnetworks.com.au/" TargetMode="Externa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drawing" Target="../drawings/drawing18.xml"/><Relationship Id="rId7" Type="http://schemas.openxmlformats.org/officeDocument/2006/relationships/ctrlProp" Target="../ctrlProps/ctrlProp21.xml"/><Relationship Id="rId2" Type="http://schemas.openxmlformats.org/officeDocument/2006/relationships/customProperty" Target="../customProperty20.bin"/><Relationship Id="rId1" Type="http://schemas.openxmlformats.org/officeDocument/2006/relationships/printerSettings" Target="../printerSettings/printerSettings20.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11.v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drawing" Target="../drawings/drawing19.xml"/><Relationship Id="rId7" Type="http://schemas.openxmlformats.org/officeDocument/2006/relationships/ctrlProp" Target="../ctrlProps/ctrlProp25.xml"/><Relationship Id="rId2" Type="http://schemas.openxmlformats.org/officeDocument/2006/relationships/customProperty" Target="../customProperty21.bin"/><Relationship Id="rId1" Type="http://schemas.openxmlformats.org/officeDocument/2006/relationships/printerSettings" Target="../printerSettings/printerSettings21.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vmlDrawing" Target="../drawings/vmlDrawing12.v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drawing" Target="../drawings/drawing20.xml"/><Relationship Id="rId7" Type="http://schemas.openxmlformats.org/officeDocument/2006/relationships/ctrlProp" Target="../ctrlProps/ctrlProp29.xml"/><Relationship Id="rId2" Type="http://schemas.openxmlformats.org/officeDocument/2006/relationships/customProperty" Target="../customProperty22.bin"/><Relationship Id="rId1" Type="http://schemas.openxmlformats.org/officeDocument/2006/relationships/printerSettings" Target="../printerSettings/printerSettings22.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vmlDrawing" Target="../drawings/vmlDrawing13.v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drawing" Target="../drawings/drawing21.xml"/><Relationship Id="rId7" Type="http://schemas.openxmlformats.org/officeDocument/2006/relationships/ctrlProp" Target="../ctrlProps/ctrlProp33.xml"/><Relationship Id="rId2" Type="http://schemas.openxmlformats.org/officeDocument/2006/relationships/customProperty" Target="../customProperty23.bin"/><Relationship Id="rId1" Type="http://schemas.openxmlformats.org/officeDocument/2006/relationships/printerSettings" Target="../printerSettings/printerSettings23.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vmlDrawing" Target="../drawings/vmlDrawing14.v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drawing" Target="../drawings/drawing22.xml"/><Relationship Id="rId7" Type="http://schemas.openxmlformats.org/officeDocument/2006/relationships/ctrlProp" Target="../ctrlProps/ctrlProp37.xml"/><Relationship Id="rId2" Type="http://schemas.openxmlformats.org/officeDocument/2006/relationships/customProperty" Target="../customProperty24.bin"/><Relationship Id="rId1" Type="http://schemas.openxmlformats.org/officeDocument/2006/relationships/printerSettings" Target="../printerSettings/printerSettings24.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vmlDrawing" Target="../drawings/vmlDrawing15.v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5:I19"/>
  <sheetViews>
    <sheetView tabSelected="1" workbookViewId="0">
      <selection activeCell="O17" sqref="O17"/>
    </sheetView>
  </sheetViews>
  <sheetFormatPr defaultColWidth="9.140625" defaultRowHeight="12.75"/>
  <cols>
    <col min="1" max="16384" width="9.140625" style="1"/>
  </cols>
  <sheetData>
    <row r="5" spans="1:9" ht="39">
      <c r="A5" s="826" t="s">
        <v>384</v>
      </c>
      <c r="B5" s="826"/>
      <c r="C5" s="826"/>
      <c r="D5" s="826"/>
      <c r="E5" s="826"/>
      <c r="F5" s="826"/>
      <c r="G5" s="826"/>
      <c r="H5" s="826"/>
      <c r="I5" s="826"/>
    </row>
    <row r="6" spans="1:9" ht="39">
      <c r="A6" s="16"/>
      <c r="B6" s="16"/>
      <c r="C6" s="16"/>
      <c r="D6" s="16"/>
      <c r="E6" s="16"/>
      <c r="F6" s="16"/>
      <c r="G6" s="16"/>
      <c r="H6" s="16"/>
      <c r="I6" s="16"/>
    </row>
    <row r="7" spans="1:9" ht="22.5">
      <c r="A7" s="827" t="s">
        <v>385</v>
      </c>
      <c r="B7" s="827"/>
      <c r="C7" s="827"/>
      <c r="D7" s="827"/>
      <c r="E7" s="827"/>
      <c r="F7" s="827"/>
      <c r="G7" s="827"/>
      <c r="H7" s="827"/>
      <c r="I7" s="827"/>
    </row>
    <row r="9" spans="1:9" ht="22.5">
      <c r="A9" s="17"/>
      <c r="B9" s="17"/>
      <c r="C9" s="17"/>
      <c r="D9" s="17"/>
      <c r="E9" s="17"/>
      <c r="F9" s="17"/>
      <c r="G9" s="17"/>
      <c r="H9" s="17"/>
      <c r="I9" s="17"/>
    </row>
    <row r="10" spans="1:9" ht="22.5">
      <c r="A10" s="17"/>
      <c r="B10" s="17"/>
      <c r="C10" s="17"/>
      <c r="D10" s="17"/>
      <c r="E10" s="17"/>
      <c r="F10" s="17"/>
      <c r="G10" s="17"/>
      <c r="H10" s="17"/>
      <c r="I10" s="17"/>
    </row>
    <row r="11" spans="1:9" ht="22.5">
      <c r="A11" s="17"/>
      <c r="B11" s="17"/>
      <c r="C11" s="17"/>
      <c r="D11" s="17"/>
      <c r="E11" s="17"/>
      <c r="F11" s="17"/>
      <c r="G11" s="17"/>
      <c r="H11" s="17"/>
      <c r="I11" s="17"/>
    </row>
    <row r="12" spans="1:9" ht="15">
      <c r="A12" s="2"/>
    </row>
    <row r="13" spans="1:9" ht="31.5">
      <c r="A13" s="828" t="s">
        <v>390</v>
      </c>
      <c r="B13" s="828"/>
      <c r="C13" s="828"/>
      <c r="D13" s="828"/>
      <c r="E13" s="828"/>
      <c r="F13" s="828"/>
      <c r="G13" s="828"/>
      <c r="H13" s="828"/>
      <c r="I13" s="828"/>
    </row>
    <row r="14" spans="1:9" ht="31.5">
      <c r="A14" s="828" t="s">
        <v>64</v>
      </c>
      <c r="B14" s="828"/>
      <c r="C14" s="828"/>
      <c r="D14" s="828"/>
      <c r="E14" s="828"/>
      <c r="F14" s="828"/>
      <c r="G14" s="828"/>
      <c r="H14" s="828"/>
      <c r="I14" s="828"/>
    </row>
    <row r="19" spans="1:9" ht="39">
      <c r="A19" s="826" t="s">
        <v>462</v>
      </c>
      <c r="B19" s="826"/>
      <c r="C19" s="826"/>
      <c r="D19" s="826"/>
      <c r="E19" s="826"/>
      <c r="F19" s="826"/>
      <c r="G19" s="826"/>
      <c r="H19" s="826"/>
      <c r="I19" s="826"/>
    </row>
  </sheetData>
  <mergeCells count="5">
    <mergeCell ref="A5:I5"/>
    <mergeCell ref="A7:I7"/>
    <mergeCell ref="A13:I13"/>
    <mergeCell ref="A14:I14"/>
    <mergeCell ref="A19:I19"/>
  </mergeCells>
  <pageMargins left="0.70866141732283472" right="0.70866141732283472" top="0.74803149606299213" bottom="0.74803149606299213" header="0.31496062992125984" footer="0.31496062992125984"/>
  <pageSetup paperSize="9" orientation="portrait" r:id="rId1"/>
  <headerFooter differentFirst="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00B0F0"/>
  </sheetPr>
  <dimension ref="A1:K30"/>
  <sheetViews>
    <sheetView view="pageBreakPreview" zoomScaleNormal="100" workbookViewId="0">
      <selection activeCell="A2" sqref="A2:D2"/>
    </sheetView>
  </sheetViews>
  <sheetFormatPr defaultColWidth="7.85546875" defaultRowHeight="12.75"/>
  <cols>
    <col min="1" max="1" width="51.5703125" style="399" customWidth="1"/>
    <col min="2" max="2" width="21.28515625" style="399" customWidth="1"/>
    <col min="3" max="3" width="23.7109375" style="399" customWidth="1"/>
    <col min="4" max="4" width="7.28515625" style="399" customWidth="1"/>
    <col min="5" max="5" width="17.7109375" style="399" customWidth="1"/>
    <col min="6" max="6" width="9.7109375" style="399" customWidth="1"/>
    <col min="7" max="16384" width="7.85546875" style="399"/>
  </cols>
  <sheetData>
    <row r="1" spans="1:11" s="115" customFormat="1" ht="18.75">
      <c r="A1" s="978" t="s">
        <v>526</v>
      </c>
      <c r="B1" s="978"/>
      <c r="C1" s="978"/>
      <c r="D1" s="978"/>
      <c r="E1" s="978"/>
      <c r="F1" s="978"/>
      <c r="G1" s="978"/>
      <c r="H1" s="978"/>
    </row>
    <row r="2" spans="1:11" s="163" customFormat="1" ht="59.25" customHeight="1">
      <c r="A2" s="862" t="s">
        <v>205</v>
      </c>
      <c r="B2" s="864"/>
      <c r="C2" s="864"/>
      <c r="D2" s="858"/>
      <c r="E2" s="399"/>
      <c r="F2" s="9"/>
      <c r="G2" s="9"/>
      <c r="H2" s="9"/>
      <c r="I2" s="9"/>
      <c r="J2" s="299"/>
      <c r="K2" s="299"/>
    </row>
    <row r="3" spans="1:11" s="235" customFormat="1" ht="12.75" customHeight="1">
      <c r="A3" s="232"/>
      <c r="B3" s="233"/>
      <c r="C3" s="233"/>
      <c r="D3" s="399"/>
      <c r="E3" s="399"/>
      <c r="F3" s="233"/>
      <c r="G3" s="233"/>
      <c r="H3" s="233"/>
      <c r="I3" s="234"/>
      <c r="J3" s="234"/>
      <c r="K3" s="234"/>
    </row>
    <row r="4" spans="1:11" s="115" customFormat="1">
      <c r="A4" s="297"/>
      <c r="B4" s="297"/>
      <c r="C4" s="400"/>
      <c r="D4" s="399"/>
      <c r="E4" s="399"/>
    </row>
    <row r="5" spans="1:11" s="115" customFormat="1" ht="15.75">
      <c r="A5" s="861"/>
      <c r="B5" s="861"/>
      <c r="C5" s="861"/>
      <c r="D5" s="859"/>
      <c r="E5" s="399"/>
      <c r="F5" s="236"/>
      <c r="G5" s="236"/>
      <c r="H5" s="236"/>
      <c r="I5" s="236"/>
      <c r="J5" s="870"/>
      <c r="K5" s="870"/>
    </row>
    <row r="7" spans="1:11" ht="12.75" customHeight="1">
      <c r="A7" s="401" t="s">
        <v>497</v>
      </c>
      <c r="B7" s="96"/>
    </row>
    <row r="9" spans="1:11">
      <c r="A9" s="402"/>
      <c r="B9" s="403" t="s">
        <v>140</v>
      </c>
      <c r="C9" s="403" t="s">
        <v>141</v>
      </c>
    </row>
    <row r="10" spans="1:11">
      <c r="A10" s="404"/>
      <c r="B10" s="405" t="s">
        <v>143</v>
      </c>
      <c r="C10" s="406" t="s">
        <v>144</v>
      </c>
    </row>
    <row r="11" spans="1:11">
      <c r="A11" s="812" t="s">
        <v>142</v>
      </c>
      <c r="B11" s="813"/>
      <c r="C11" s="813"/>
    </row>
    <row r="12" spans="1:11">
      <c r="A12" s="814" t="s">
        <v>440</v>
      </c>
      <c r="B12" s="815"/>
      <c r="C12" s="815"/>
    </row>
    <row r="13" spans="1:11">
      <c r="A13" s="814"/>
      <c r="B13" s="816"/>
      <c r="C13" s="816"/>
    </row>
    <row r="14" spans="1:11">
      <c r="A14" s="814"/>
      <c r="B14" s="816"/>
      <c r="C14" s="816"/>
    </row>
    <row r="15" spans="1:11" ht="12.75" customHeight="1">
      <c r="A15" s="817"/>
      <c r="B15" s="818"/>
      <c r="C15" s="818"/>
    </row>
    <row r="16" spans="1:11" ht="12.75" customHeight="1">
      <c r="A16" s="817"/>
      <c r="B16" s="819"/>
      <c r="C16" s="819"/>
    </row>
    <row r="17" spans="1:5">
      <c r="A17" s="814" t="s">
        <v>441</v>
      </c>
      <c r="B17" s="820">
        <f>SUM(B11:B16)</f>
        <v>0</v>
      </c>
      <c r="C17" s="820">
        <f>SUM(C11:C16)</f>
        <v>0</v>
      </c>
    </row>
    <row r="18" spans="1:5">
      <c r="A18" s="814"/>
      <c r="B18" s="816"/>
      <c r="C18" s="816"/>
    </row>
    <row r="19" spans="1:5">
      <c r="A19" s="821" t="s">
        <v>145</v>
      </c>
      <c r="B19" s="816"/>
      <c r="C19" s="816"/>
    </row>
    <row r="20" spans="1:5">
      <c r="A20" s="821" t="s">
        <v>146</v>
      </c>
      <c r="B20" s="816"/>
      <c r="C20" s="816"/>
      <c r="E20" s="794"/>
    </row>
    <row r="21" spans="1:5">
      <c r="A21" s="814"/>
      <c r="B21" s="816"/>
      <c r="C21" s="816"/>
    </row>
    <row r="22" spans="1:5">
      <c r="A22" s="814"/>
      <c r="B22" s="820"/>
      <c r="C22" s="820"/>
    </row>
    <row r="23" spans="1:5" ht="13.5" thickBot="1">
      <c r="A23" s="814" t="s">
        <v>442</v>
      </c>
      <c r="B23" s="822">
        <f>SUM(B20:B22)</f>
        <v>0</v>
      </c>
      <c r="C23" s="822">
        <f>SUM(C20:C22)</f>
        <v>0</v>
      </c>
    </row>
    <row r="24" spans="1:5" ht="13.5" thickTop="1">
      <c r="A24" s="823"/>
      <c r="B24" s="824"/>
      <c r="C24" s="825"/>
    </row>
    <row r="25" spans="1:5">
      <c r="A25" s="297"/>
      <c r="B25" s="297"/>
      <c r="C25" s="297"/>
    </row>
    <row r="26" spans="1:5">
      <c r="A26" s="407" t="s">
        <v>99</v>
      </c>
    </row>
    <row r="27" spans="1:5">
      <c r="A27" s="399" t="s">
        <v>147</v>
      </c>
    </row>
    <row r="28" spans="1:5">
      <c r="A28" s="399" t="s">
        <v>148</v>
      </c>
    </row>
    <row r="29" spans="1:5">
      <c r="A29" s="399" t="s">
        <v>197</v>
      </c>
    </row>
    <row r="30" spans="1:5">
      <c r="A30" s="399" t="s">
        <v>198</v>
      </c>
    </row>
  </sheetData>
  <mergeCells count="4">
    <mergeCell ref="J5:K5"/>
    <mergeCell ref="A2:D2"/>
    <mergeCell ref="A5:D5"/>
    <mergeCell ref="A1:H1"/>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266" r:id="rId5" name="Button 2">
              <controlPr defaultSize="0" print="0" autoFill="0" autoPict="0" macro="[0]!Macro16">
                <anchor moveWithCells="1" sizeWithCells="1">
                  <from>
                    <xdr:col>3</xdr:col>
                    <xdr:colOff>304800</xdr:colOff>
                    <xdr:row>3</xdr:row>
                    <xdr:rowOff>28575</xdr:rowOff>
                  </from>
                  <to>
                    <xdr:col>4</xdr:col>
                    <xdr:colOff>1076325</xdr:colOff>
                    <xdr:row>4</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K46"/>
  <sheetViews>
    <sheetView showGridLines="0" view="pageBreakPreview" zoomScaleNormal="100" zoomScaleSheetLayoutView="100" workbookViewId="0">
      <selection activeCell="C3" sqref="C3"/>
    </sheetView>
  </sheetViews>
  <sheetFormatPr defaultColWidth="8" defaultRowHeight="12.75"/>
  <cols>
    <col min="1" max="1" width="4.28515625" style="86" customWidth="1"/>
    <col min="2" max="2" width="1.42578125" style="86" customWidth="1"/>
    <col min="3" max="3" width="66" style="86" customWidth="1"/>
    <col min="4" max="8" width="17.7109375" style="86" customWidth="1"/>
    <col min="9" max="9" width="14" style="115" customWidth="1"/>
    <col min="10" max="10" width="14.28515625" style="115" customWidth="1"/>
    <col min="11" max="11" width="15" style="115" customWidth="1"/>
    <col min="12" max="16384" width="8" style="115"/>
  </cols>
  <sheetData>
    <row r="1" spans="1:11" ht="18.75">
      <c r="A1" s="978" t="s">
        <v>526</v>
      </c>
      <c r="B1" s="978"/>
      <c r="C1" s="978"/>
      <c r="D1" s="978"/>
      <c r="E1" s="978"/>
      <c r="F1" s="978"/>
      <c r="G1" s="978"/>
      <c r="H1" s="978"/>
    </row>
    <row r="2" spans="1:11" s="163" customFormat="1" ht="16.5" customHeight="1">
      <c r="A2" s="862" t="s">
        <v>206</v>
      </c>
      <c r="B2" s="864"/>
      <c r="C2" s="864"/>
      <c r="D2" s="864"/>
      <c r="E2" s="864"/>
      <c r="F2" s="864"/>
      <c r="G2" s="864"/>
      <c r="H2" s="864"/>
      <c r="I2" s="408"/>
      <c r="J2" s="408"/>
      <c r="K2" s="409"/>
    </row>
    <row r="3" spans="1:11" s="235" customFormat="1">
      <c r="A3" s="410"/>
      <c r="B3" s="410"/>
      <c r="C3" s="410"/>
      <c r="D3" s="410"/>
      <c r="E3" s="410"/>
      <c r="F3" s="410"/>
      <c r="G3" s="9"/>
      <c r="H3" s="9"/>
      <c r="I3" s="411"/>
      <c r="J3" s="412"/>
      <c r="K3" s="412"/>
    </row>
    <row r="4" spans="1:11">
      <c r="A4" s="115"/>
      <c r="B4" s="115"/>
      <c r="C4" s="115"/>
      <c r="D4" s="115"/>
      <c r="E4" s="115"/>
      <c r="F4" s="115"/>
      <c r="G4" s="115"/>
      <c r="H4" s="115"/>
    </row>
    <row r="5" spans="1:11" ht="15.75">
      <c r="A5" s="898"/>
      <c r="B5" s="899"/>
      <c r="C5" s="899"/>
      <c r="D5" s="899"/>
      <c r="E5" s="899"/>
      <c r="F5" s="899"/>
      <c r="G5" s="899"/>
      <c r="H5" s="899"/>
      <c r="I5" s="413"/>
      <c r="J5" s="413"/>
      <c r="K5" s="236"/>
    </row>
    <row r="6" spans="1:11" ht="12.75" customHeight="1">
      <c r="A6" s="414"/>
      <c r="B6" s="414"/>
      <c r="C6" s="414"/>
      <c r="D6" s="414"/>
      <c r="E6" s="414"/>
      <c r="F6" s="414"/>
      <c r="G6" s="414"/>
      <c r="H6" s="414"/>
      <c r="I6" s="414"/>
      <c r="J6" s="414"/>
      <c r="K6" s="414"/>
    </row>
    <row r="7" spans="1:11" ht="15">
      <c r="A7" s="95" t="s">
        <v>497</v>
      </c>
      <c r="B7" s="115"/>
      <c r="C7" s="115"/>
      <c r="D7" s="96"/>
      <c r="E7" s="115"/>
      <c r="F7" s="115"/>
      <c r="I7" s="415"/>
      <c r="J7" s="415"/>
      <c r="K7" s="416"/>
    </row>
    <row r="8" spans="1:11" ht="15">
      <c r="E8" s="115"/>
      <c r="F8" s="115"/>
      <c r="I8" s="415"/>
      <c r="J8" s="415"/>
      <c r="K8" s="417"/>
    </row>
    <row r="9" spans="1:11" ht="15">
      <c r="A9" s="418"/>
      <c r="B9" s="419"/>
      <c r="C9" s="420"/>
      <c r="D9" s="421"/>
      <c r="E9" s="422"/>
      <c r="F9" s="423"/>
      <c r="G9" s="423"/>
      <c r="H9" s="424"/>
      <c r="I9" s="415"/>
      <c r="J9" s="415"/>
      <c r="K9" s="417"/>
    </row>
    <row r="10" spans="1:11" ht="16.5" customHeight="1">
      <c r="A10" s="248"/>
      <c r="B10" s="115"/>
      <c r="C10" s="110"/>
      <c r="D10" s="111"/>
      <c r="E10" s="425"/>
      <c r="F10" s="425"/>
      <c r="G10" s="425"/>
      <c r="H10" s="426"/>
      <c r="I10" s="415"/>
      <c r="J10" s="415"/>
      <c r="K10" s="415"/>
    </row>
    <row r="11" spans="1:11" ht="6" customHeight="1">
      <c r="A11" s="248"/>
      <c r="B11" s="115"/>
      <c r="C11" s="110"/>
      <c r="D11" s="427"/>
      <c r="E11" s="428"/>
      <c r="F11" s="428"/>
      <c r="G11" s="428"/>
      <c r="H11" s="119"/>
      <c r="I11" s="415"/>
      <c r="J11" s="415"/>
      <c r="K11" s="415"/>
    </row>
    <row r="12" spans="1:11" ht="15">
      <c r="A12" s="286"/>
      <c r="B12" s="429" t="s">
        <v>15</v>
      </c>
      <c r="C12" s="287"/>
      <c r="D12" s="430"/>
      <c r="E12" s="431"/>
      <c r="F12" s="431"/>
      <c r="G12" s="431"/>
      <c r="H12" s="432"/>
      <c r="I12" s="415"/>
      <c r="J12" s="415"/>
      <c r="K12" s="415"/>
    </row>
    <row r="13" spans="1:11" ht="15">
      <c r="A13" s="433" t="s">
        <v>294</v>
      </c>
      <c r="B13" s="434"/>
      <c r="C13" s="110"/>
      <c r="D13" s="435"/>
      <c r="E13" s="436"/>
      <c r="F13" s="436"/>
      <c r="G13" s="436"/>
      <c r="H13" s="437"/>
      <c r="I13" s="415"/>
      <c r="J13" s="415"/>
      <c r="K13" s="415"/>
    </row>
    <row r="14" spans="1:11" ht="15">
      <c r="A14" s="248"/>
      <c r="B14" s="367" t="s">
        <v>4</v>
      </c>
      <c r="C14" s="438"/>
      <c r="D14" s="901" t="s">
        <v>328</v>
      </c>
      <c r="E14" s="902"/>
      <c r="F14" s="902"/>
      <c r="G14" s="902"/>
      <c r="H14" s="903"/>
      <c r="I14" s="415"/>
      <c r="J14" s="415"/>
      <c r="K14" s="415"/>
    </row>
    <row r="15" spans="1:11" ht="14.25" customHeight="1">
      <c r="A15" s="248"/>
      <c r="B15" s="367" t="s">
        <v>16</v>
      </c>
      <c r="C15" s="438"/>
      <c r="D15" s="901"/>
      <c r="E15" s="902"/>
      <c r="F15" s="902"/>
      <c r="G15" s="902"/>
      <c r="H15" s="903"/>
      <c r="I15" s="415"/>
      <c r="J15" s="415"/>
      <c r="K15" s="415"/>
    </row>
    <row r="16" spans="1:11" ht="14.25" customHeight="1">
      <c r="A16" s="248"/>
      <c r="B16" s="367" t="s">
        <v>17</v>
      </c>
      <c r="C16" s="438"/>
      <c r="D16" s="901"/>
      <c r="E16" s="902"/>
      <c r="F16" s="902"/>
      <c r="G16" s="902"/>
      <c r="H16" s="903"/>
      <c r="I16" s="415"/>
      <c r="J16" s="415"/>
      <c r="K16" s="415"/>
    </row>
    <row r="17" spans="1:11" ht="15">
      <c r="A17" s="248"/>
      <c r="B17" s="367" t="s">
        <v>295</v>
      </c>
      <c r="C17" s="438"/>
      <c r="D17" s="901"/>
      <c r="E17" s="902"/>
      <c r="F17" s="902"/>
      <c r="G17" s="902"/>
      <c r="H17" s="903"/>
      <c r="I17" s="415"/>
      <c r="J17" s="415"/>
      <c r="K17" s="415"/>
    </row>
    <row r="18" spans="1:11" ht="15">
      <c r="A18" s="248"/>
      <c r="B18" s="434" t="s">
        <v>296</v>
      </c>
      <c r="C18" s="439"/>
      <c r="D18" s="440"/>
      <c r="E18" s="441"/>
      <c r="F18" s="441"/>
      <c r="G18" s="441"/>
      <c r="H18" s="442"/>
      <c r="I18" s="415"/>
      <c r="J18" s="415"/>
      <c r="K18" s="415"/>
    </row>
    <row r="19" spans="1:11" ht="15">
      <c r="A19" s="248"/>
      <c r="B19" s="434" t="s">
        <v>299</v>
      </c>
      <c r="C19" s="439"/>
      <c r="D19" s="443"/>
      <c r="E19" s="444"/>
      <c r="F19" s="444"/>
      <c r="G19" s="444"/>
      <c r="H19" s="445"/>
      <c r="I19" s="415"/>
      <c r="J19" s="415"/>
      <c r="K19" s="415"/>
    </row>
    <row r="20" spans="1:11" ht="15">
      <c r="A20" s="286"/>
      <c r="B20" s="429" t="s">
        <v>18</v>
      </c>
      <c r="C20" s="446"/>
      <c r="D20" s="447"/>
      <c r="E20" s="448"/>
      <c r="F20" s="448"/>
      <c r="G20" s="448"/>
      <c r="H20" s="449"/>
      <c r="I20" s="415"/>
      <c r="J20" s="415"/>
      <c r="K20" s="415"/>
    </row>
    <row r="21" spans="1:11" ht="15">
      <c r="A21" s="433" t="s">
        <v>298</v>
      </c>
      <c r="C21" s="439"/>
      <c r="D21" s="440"/>
      <c r="E21" s="441"/>
      <c r="F21" s="441"/>
      <c r="G21" s="441"/>
      <c r="H21" s="442"/>
      <c r="I21" s="415"/>
      <c r="J21" s="415"/>
      <c r="K21" s="415"/>
    </row>
    <row r="22" spans="1:11" ht="28.5" customHeight="1">
      <c r="A22" s="248"/>
      <c r="B22" s="900" t="s">
        <v>297</v>
      </c>
      <c r="C22" s="883"/>
      <c r="D22" s="450"/>
      <c r="E22" s="400"/>
      <c r="F22" s="400"/>
      <c r="G22" s="400"/>
      <c r="H22" s="451"/>
      <c r="I22" s="415"/>
      <c r="J22" s="415"/>
      <c r="K22" s="415"/>
    </row>
    <row r="23" spans="1:11" ht="15">
      <c r="A23" s="286"/>
      <c r="B23" s="154"/>
      <c r="C23" s="287"/>
      <c r="D23" s="430"/>
      <c r="E23" s="431"/>
      <c r="F23" s="431"/>
      <c r="G23" s="431"/>
      <c r="H23" s="432"/>
      <c r="I23" s="415"/>
      <c r="J23" s="415"/>
      <c r="K23" s="415"/>
    </row>
    <row r="24" spans="1:11" ht="15">
      <c r="A24" s="107"/>
      <c r="D24" s="452"/>
      <c r="E24" s="441"/>
      <c r="F24" s="441"/>
      <c r="G24" s="452"/>
      <c r="H24" s="452"/>
      <c r="I24" s="415"/>
      <c r="J24" s="415"/>
      <c r="K24" s="415"/>
    </row>
    <row r="25" spans="1:11" ht="15">
      <c r="A25" s="453"/>
      <c r="B25" s="97"/>
      <c r="C25" s="97"/>
      <c r="D25" s="454"/>
      <c r="E25" s="455"/>
      <c r="F25" s="455"/>
      <c r="G25" s="454"/>
      <c r="H25" s="454"/>
      <c r="I25" s="415"/>
    </row>
    <row r="26" spans="1:11" ht="15">
      <c r="A26" s="453"/>
      <c r="B26" s="97"/>
      <c r="C26" s="97"/>
      <c r="D26" s="454"/>
      <c r="E26" s="455"/>
      <c r="F26" s="455"/>
      <c r="G26" s="454"/>
      <c r="H26" s="454"/>
      <c r="I26" s="415"/>
    </row>
    <row r="27" spans="1:11" ht="15">
      <c r="A27" s="97"/>
      <c r="B27" s="97"/>
      <c r="C27" s="97"/>
      <c r="D27" s="454"/>
      <c r="E27" s="455"/>
      <c r="F27" s="455"/>
      <c r="G27" s="454"/>
      <c r="H27" s="454"/>
      <c r="I27" s="415"/>
    </row>
    <row r="28" spans="1:11" ht="15">
      <c r="A28" s="97"/>
      <c r="B28" s="97"/>
      <c r="C28" s="97"/>
      <c r="D28" s="454"/>
      <c r="E28" s="455"/>
      <c r="F28" s="455"/>
      <c r="G28" s="454"/>
      <c r="H28" s="454"/>
    </row>
    <row r="29" spans="1:11" ht="15">
      <c r="A29" s="97"/>
      <c r="B29" s="97"/>
      <c r="C29" s="97"/>
      <c r="D29" s="454"/>
      <c r="E29" s="455"/>
      <c r="F29" s="455"/>
      <c r="G29" s="454"/>
      <c r="H29" s="454"/>
    </row>
    <row r="30" spans="1:11" ht="15">
      <c r="A30" s="97"/>
      <c r="B30" s="97"/>
      <c r="C30" s="97"/>
      <c r="D30" s="454"/>
      <c r="E30" s="455"/>
      <c r="F30" s="455"/>
      <c r="G30" s="454"/>
      <c r="H30" s="454"/>
    </row>
    <row r="31" spans="1:11" ht="15">
      <c r="A31" s="97"/>
      <c r="B31" s="97"/>
      <c r="C31" s="97"/>
      <c r="D31" s="454"/>
      <c r="E31" s="455"/>
      <c r="F31" s="455"/>
      <c r="G31" s="454"/>
      <c r="H31" s="454"/>
    </row>
    <row r="32" spans="1:11" ht="15">
      <c r="A32" s="97"/>
      <c r="B32" s="97"/>
      <c r="C32" s="97"/>
      <c r="D32" s="454"/>
      <c r="E32" s="455"/>
      <c r="F32" s="455"/>
      <c r="G32" s="454"/>
      <c r="H32" s="454"/>
    </row>
    <row r="33" spans="1:8" ht="15">
      <c r="A33" s="97"/>
      <c r="B33" s="97"/>
      <c r="C33" s="97"/>
      <c r="D33" s="454"/>
      <c r="E33" s="455"/>
      <c r="F33" s="455"/>
      <c r="G33" s="454"/>
      <c r="H33" s="454"/>
    </row>
    <row r="34" spans="1:8" ht="15">
      <c r="A34" s="97"/>
      <c r="B34" s="97"/>
      <c r="C34" s="97"/>
      <c r="D34" s="454"/>
      <c r="E34" s="455"/>
      <c r="F34" s="455"/>
      <c r="G34" s="454"/>
      <c r="H34" s="454"/>
    </row>
    <row r="35" spans="1:8" ht="15">
      <c r="A35" s="97"/>
      <c r="B35" s="97"/>
      <c r="C35" s="97"/>
      <c r="D35" s="454"/>
      <c r="E35" s="455"/>
      <c r="F35" s="455"/>
      <c r="G35" s="454"/>
      <c r="H35" s="454"/>
    </row>
    <row r="36" spans="1:8" ht="15">
      <c r="A36" s="97"/>
      <c r="B36" s="97"/>
      <c r="C36" s="97"/>
      <c r="D36" s="454"/>
      <c r="E36" s="455"/>
      <c r="F36" s="455"/>
      <c r="G36" s="454"/>
      <c r="H36" s="454"/>
    </row>
    <row r="37" spans="1:8" ht="15">
      <c r="A37" s="97"/>
      <c r="B37" s="97"/>
      <c r="C37" s="97"/>
      <c r="D37" s="454"/>
      <c r="E37" s="455"/>
      <c r="F37" s="455"/>
      <c r="G37" s="454"/>
      <c r="H37" s="454"/>
    </row>
    <row r="38" spans="1:8" ht="15">
      <c r="A38" s="97"/>
      <c r="B38" s="97"/>
      <c r="C38" s="97"/>
      <c r="D38" s="454"/>
      <c r="E38" s="455"/>
      <c r="F38" s="455"/>
      <c r="G38" s="454"/>
      <c r="H38" s="454"/>
    </row>
    <row r="39" spans="1:8" ht="15">
      <c r="A39" s="97"/>
      <c r="B39" s="97"/>
      <c r="C39" s="97"/>
      <c r="D39" s="454"/>
      <c r="E39" s="455"/>
      <c r="F39" s="455"/>
      <c r="G39" s="454"/>
      <c r="H39" s="454"/>
    </row>
    <row r="40" spans="1:8" ht="15">
      <c r="A40" s="97"/>
      <c r="B40" s="97"/>
      <c r="C40" s="97"/>
      <c r="D40" s="97"/>
      <c r="E40" s="415"/>
      <c r="F40" s="415"/>
      <c r="G40" s="97"/>
      <c r="H40" s="97"/>
    </row>
    <row r="41" spans="1:8" ht="15">
      <c r="A41" s="97"/>
      <c r="B41" s="97"/>
      <c r="C41" s="97"/>
      <c r="D41" s="97"/>
      <c r="E41" s="415"/>
      <c r="F41" s="415"/>
      <c r="G41" s="97"/>
      <c r="H41" s="97"/>
    </row>
    <row r="42" spans="1:8" ht="15">
      <c r="A42" s="97"/>
      <c r="B42" s="97"/>
      <c r="C42" s="97"/>
      <c r="D42" s="97"/>
      <c r="E42" s="415"/>
      <c r="F42" s="415"/>
      <c r="G42" s="97"/>
      <c r="H42" s="97"/>
    </row>
    <row r="43" spans="1:8" ht="15">
      <c r="A43" s="97"/>
      <c r="B43" s="97"/>
      <c r="C43" s="97"/>
      <c r="D43" s="97"/>
      <c r="E43" s="415"/>
      <c r="F43" s="415"/>
      <c r="G43" s="97"/>
      <c r="H43" s="97"/>
    </row>
    <row r="44" spans="1:8" ht="15">
      <c r="A44" s="97"/>
      <c r="B44" s="97"/>
      <c r="C44" s="97"/>
      <c r="D44" s="97"/>
      <c r="E44" s="415"/>
      <c r="F44" s="415"/>
      <c r="G44" s="97"/>
      <c r="H44" s="97"/>
    </row>
    <row r="45" spans="1:8" ht="15">
      <c r="A45" s="97"/>
      <c r="B45" s="97"/>
      <c r="C45" s="97"/>
      <c r="D45" s="97"/>
      <c r="E45" s="415"/>
      <c r="F45" s="415"/>
      <c r="G45" s="97"/>
      <c r="H45" s="97"/>
    </row>
    <row r="46" spans="1:8" ht="15">
      <c r="A46" s="97"/>
      <c r="B46" s="97"/>
      <c r="C46" s="97"/>
      <c r="D46" s="97"/>
      <c r="E46" s="415"/>
      <c r="F46" s="415"/>
      <c r="G46" s="97"/>
      <c r="H46" s="97"/>
    </row>
  </sheetData>
  <mergeCells count="5">
    <mergeCell ref="A2:H2"/>
    <mergeCell ref="A5:H5"/>
    <mergeCell ref="B22:C22"/>
    <mergeCell ref="D14:H17"/>
    <mergeCell ref="A1:H1"/>
  </mergeCells>
  <phoneticPr fontId="5" type="noConversion"/>
  <dataValidations count="675">
    <dataValidation type="textLength" errorStyle="information" allowBlank="1" showInputMessage="1" showErrorMessage="1" error="XLBVal:6=0_x000d__x000a_" sqref="D229">
      <formula1>0</formula1>
      <formula2>300</formula2>
    </dataValidation>
    <dataValidation type="textLength" errorStyle="information" allowBlank="1" showInputMessage="1" showErrorMessage="1" error="XLBVal:6=-384563433.69_x000d__x000a_" sqref="D228">
      <formula1>0</formula1>
      <formula2>300</formula2>
    </dataValidation>
    <dataValidation type="textLength" errorStyle="information" allowBlank="1" showInputMessage="1" showErrorMessage="1" error="XLBVal:6=0_x000d__x000a_" sqref="D222">
      <formula1>0</formula1>
      <formula2>300</formula2>
    </dataValidation>
    <dataValidation type="textLength" errorStyle="information" allowBlank="1" showInputMessage="1" showErrorMessage="1" error="XLBVal:6=2564.2_x000d__x000a_" sqref="C217">
      <formula1>0</formula1>
      <formula2>300</formula2>
    </dataValidation>
    <dataValidation type="textLength" errorStyle="information" allowBlank="1" showInputMessage="1" showErrorMessage="1" error="XLBVal:8=Income Received in Advance_x000d__x000a_" sqref="B212">
      <formula1>0</formula1>
      <formula2>300</formula2>
    </dataValidation>
    <dataValidation type="textLength" errorStyle="information" allowBlank="1" showInputMessage="1" showErrorMessage="1" error="XLBVal:6=84415608.62_x000d__x000a_" sqref="D206">
      <formula1>0</formula1>
      <formula2>300</formula2>
    </dataValidation>
    <dataValidation type="textLength" errorStyle="information" allowBlank="1" showInputMessage="1" showErrorMessage="1" error="XLBVal:6=0_x000d__x000a_" sqref="C201">
      <formula1>0</formula1>
      <formula2>300</formula2>
    </dataValidation>
    <dataValidation type="textLength" errorStyle="information" allowBlank="1" showInputMessage="1" showErrorMessage="1" error="XLBVal:8=Provision for Super - Current_x000d__x000a_" sqref="B196">
      <formula1>0</formula1>
      <formula2>300</formula2>
    </dataValidation>
    <dataValidation type="textLength" errorStyle="information" allowBlank="1" showInputMessage="1" showErrorMessage="1" error="XLBVal:6=0_x000d__x000a_" sqref="D190">
      <formula1>0</formula1>
      <formula2>300</formula2>
    </dataValidation>
    <dataValidation type="textLength" errorStyle="information" allowBlank="1" showInputMessage="1" showErrorMessage="1" error="XLBVal:6=-248491.05_x000d__x000a_" sqref="C185">
      <formula1>0</formula1>
      <formula2>300</formula2>
    </dataValidation>
    <dataValidation type="textLength" errorStyle="information" allowBlank="1" showInputMessage="1" showErrorMessage="1" error="XLBVal:8=Fixed Asset Suspense_x000d__x000a_" sqref="B180">
      <formula1>0</formula1>
      <formula2>300</formula2>
    </dataValidation>
    <dataValidation type="textLength" errorStyle="information" allowBlank="1" showInputMessage="1" showErrorMessage="1" error="XLBVal:6=-14006332.87_x000d__x000a_" sqref="D174">
      <formula1>0</formula1>
      <formula2>300</formula2>
    </dataValidation>
    <dataValidation type="textLength" errorStyle="information" allowBlank="1" showInputMessage="1" showErrorMessage="1" error="XLBVal:6=33232756.93_x000d__x000a_" sqref="C169">
      <formula1>0</formula1>
      <formula2>300</formula2>
    </dataValidation>
    <dataValidation type="textLength" errorStyle="information" allowBlank="1" showInputMessage="1" showErrorMessage="1" error="XLBVal:8=Accumulated Depreciation Communication Equipment_x000d__x000a_" sqref="B164">
      <formula1>0</formula1>
      <formula2>300</formula2>
    </dataValidation>
    <dataValidation type="textLength" errorStyle="information" allowBlank="1" showInputMessage="1" showErrorMessage="1" error="XLBVal:6=-162199332.45_x000d__x000a_" sqref="D158">
      <formula1>0</formula1>
      <formula2>300</formula2>
    </dataValidation>
    <dataValidation type="textLength" errorStyle="information" allowBlank="1" showInputMessage="1" showErrorMessage="1" error="XLBVal:6=2120_x000d__x000a_" sqref="C153">
      <formula1>0</formula1>
      <formula2>300</formula2>
    </dataValidation>
    <dataValidation type="textLength" errorStyle="information" allowBlank="1" showInputMessage="1" showErrorMessage="1" error="XLBVal:8=Inventory - Trevallyn_x000d__x000a_" sqref="B148">
      <formula1>0</formula1>
      <formula2>300</formula2>
    </dataValidation>
    <dataValidation type="textLength" errorStyle="information" allowBlank="1" showInputMessage="1" showErrorMessage="1" error="XLBVal:6=0_x000d__x000a_" sqref="D142">
      <formula1>0</formula1>
      <formula2>300</formula2>
    </dataValidation>
    <dataValidation type="textLength" errorStyle="information" allowBlank="1" showInputMessage="1" showErrorMessage="1" error="XLBVal:6=0_x000d__x000a_" sqref="C137">
      <formula1>0</formula1>
      <formula2>300</formula2>
    </dataValidation>
    <dataValidation type="textLength" errorStyle="information" allowBlank="1" showInputMessage="1" showErrorMessage="1" error="XLBVal:2=0_x000d__x000a_" sqref="C127">
      <formula1>0</formula1>
      <formula2>300</formula2>
    </dataValidation>
    <dataValidation type="textLength" errorStyle="information" allowBlank="1" showInputMessage="1" showErrorMessage="1" error="XLBVal:8=Depreciation - Intangible Assets_x000d__x000a_" sqref="B122">
      <formula1>0</formula1>
      <formula2>300</formula2>
    </dataValidation>
    <dataValidation type="textLength" errorStyle="information" allowBlank="1" showInputMessage="1" showErrorMessage="1" error="XLBVal:2=0_x000d__x000a_" sqref="D116">
      <formula1>0</formula1>
      <formula2>300</formula2>
    </dataValidation>
    <dataValidation type="textLength" errorStyle="information" allowBlank="1" showInputMessage="1" showErrorMessage="1" error="XLBVal:2=0_x000d__x000a_" sqref="C111">
      <formula1>0</formula1>
      <formula2>300</formula2>
    </dataValidation>
    <dataValidation type="textLength" errorStyle="information" allowBlank="1" showInputMessage="1" showErrorMessage="1" error="XLBVal:6=0_x000d__x000a_" sqref="D223">
      <formula1>0</formula1>
      <formula2>300</formula2>
    </dataValidation>
    <dataValidation type="textLength" errorStyle="information" allowBlank="1" showInputMessage="1" showErrorMessage="1" error="XLBVal:6=0_x000d__x000a_" sqref="D216">
      <formula1>0</formula1>
      <formula2>300</formula2>
    </dataValidation>
    <dataValidation type="textLength" errorStyle="information" allowBlank="1" showInputMessage="1" showErrorMessage="1" error="XLBVal:6=0_x000d__x000a_" sqref="D209">
      <formula1>0</formula1>
      <formula2>300</formula2>
    </dataValidation>
    <dataValidation type="textLength" errorStyle="information" allowBlank="1" showInputMessage="1" showErrorMessage="1" error="XLBVal:6=0_x000d__x000a_" sqref="C202">
      <formula1>0</formula1>
      <formula2>300</formula2>
    </dataValidation>
    <dataValidation type="textLength" errorStyle="information" allowBlank="1" showInputMessage="1" showErrorMessage="1" error="XLBVal:6=-2869571.71_x000d__x000a_" sqref="C195">
      <formula1>0</formula1>
      <formula2>300</formula2>
    </dataValidation>
    <dataValidation type="textLength" errorStyle="information" allowBlank="1" showInputMessage="1" showErrorMessage="1" error="XLBVal:6=-220164.81_x000d__x000a_" sqref="C188">
      <formula1>0</formula1>
      <formula2>300</formula2>
    </dataValidation>
    <dataValidation type="textLength" errorStyle="information" allowBlank="1" showInputMessage="1" showErrorMessage="1" error="XLBVal:8=Intangible Assets_x000d__x000a_" sqref="B181">
      <formula1>0</formula1>
      <formula2>300</formula2>
    </dataValidation>
    <dataValidation type="textLength" errorStyle="information" allowBlank="1" showInputMessage="1" showErrorMessage="1" error="XLBVal:8=Accumulated Depreciation Computers/Software_x000d__x000a_" sqref="B174">
      <formula1>0</formula1>
      <formula2>300</formula2>
    </dataValidation>
    <dataValidation type="textLength" errorStyle="information" allowBlank="1" showInputMessage="1" showErrorMessage="1" error="XLBVal:8=Land &amp; Buildings_x000d__x000a_" sqref="B167">
      <formula1>0</formula1>
      <formula2>300</formula2>
    </dataValidation>
    <dataValidation type="textLength" errorStyle="information" allowBlank="1" showInputMessage="1" showErrorMessage="1" error="XLBVal:6=76673395.35_x000d__x000a_" sqref="D159">
      <formula1>0</formula1>
      <formula2>300</formula2>
    </dataValidation>
    <dataValidation type="textLength" errorStyle="information" allowBlank="1" showInputMessage="1" showErrorMessage="1" error="XLBVal:6=0_x000d__x000a_" sqref="D152">
      <formula1>0</formula1>
      <formula2>300</formula2>
    </dataValidation>
    <dataValidation type="textLength" errorStyle="information" allowBlank="1" showInputMessage="1" showErrorMessage="1" error="XLBVal:6=106520.84_x000d__x000a_" sqref="D145">
      <formula1>0</formula1>
      <formula2>300</formula2>
    </dataValidation>
    <dataValidation type="textLength" errorStyle="information" allowBlank="1" showInputMessage="1" showErrorMessage="1" error="XLBVal:6=0_x000d__x000a_" sqref="C138">
      <formula1>0</formula1>
      <formula2>300</formula2>
    </dataValidation>
    <dataValidation type="textLength" errorStyle="information" allowBlank="1" showInputMessage="1" showErrorMessage="1" error="XLBVal:8=IDC Charges_x000d__x000a_" sqref="B128">
      <formula1>0</formula1>
      <formula2>300</formula2>
    </dataValidation>
    <dataValidation type="textLength" errorStyle="information" allowBlank="1" showInputMessage="1" showErrorMessage="1" error="XLBVal:8=Depreciation - Grid Assets_x000d__x000a_" sqref="B121">
      <formula1>0</formula1>
      <formula2>300</formula2>
    </dataValidation>
    <dataValidation type="textLength" errorStyle="information" allowBlank="1" showInputMessage="1" showErrorMessage="1" error="XLBVal:6=756591.21_x000d__x000a_" sqref="D113">
      <formula1>0</formula1>
      <formula2>300</formula2>
    </dataValidation>
    <dataValidation type="textLength" errorStyle="information" allowBlank="1" showInputMessage="1" showErrorMessage="1" error="XLBVal:6=26320.14_x000d__x000a_" sqref="D107">
      <formula1>0</formula1>
      <formula2>300</formula2>
    </dataValidation>
    <dataValidation type="textLength" errorStyle="information" allowBlank="1" showInputMessage="1" showErrorMessage="1" error="XLBVal:6=5392.39_x000d__x000a_" sqref="C102">
      <formula1>0</formula1>
      <formula2>300</formula2>
    </dataValidation>
    <dataValidation type="textLength" errorStyle="information" allowBlank="1" showInputMessage="1" showErrorMessage="1" error="XLBVal:8=Vehicle Registration_x000d__x000a_" sqref="B97">
      <formula1>0</formula1>
      <formula2>300</formula2>
    </dataValidation>
    <dataValidation type="textLength" errorStyle="information" allowBlank="1" showInputMessage="1" showErrorMessage="1" error="XLBVal:2=0_x000d__x000a_" sqref="D91">
      <formula1>0</formula1>
      <formula2>300</formula2>
    </dataValidation>
    <dataValidation type="textLength" errorStyle="information" allowBlank="1" showInputMessage="1" showErrorMessage="1" error="XLBVal:6=1661.01_x000d__x000a_" sqref="C86">
      <formula1>0</formula1>
      <formula2>300</formula2>
    </dataValidation>
    <dataValidation type="textLength" errorStyle="information" allowBlank="1" showInputMessage="1" showErrorMessage="1" error="XLBVal:8=Postage, couriers and freight_x000d__x000a_" sqref="B81">
      <formula1>0</formula1>
      <formula2>300</formula2>
    </dataValidation>
    <dataValidation type="textLength" errorStyle="information" allowBlank="1" showInputMessage="1" showErrorMessage="1" error="XLBVal:2=0_x000d__x000a_" sqref="D75">
      <formula1>0</formula1>
      <formula2>300</formula2>
    </dataValidation>
    <dataValidation type="textLength" errorStyle="information" allowBlank="1" showInputMessage="1" showErrorMessage="1" error="XLBVal:6=11013.78_x000d__x000a_" sqref="C70">
      <formula1>0</formula1>
      <formula2>300</formula2>
    </dataValidation>
    <dataValidation type="textLength" errorStyle="information" allowBlank="1" showInputMessage="1" showErrorMessage="1" error="XLBVal:8=Employee Medical Cost_x000d__x000a_" sqref="B65">
      <formula1>0</formula1>
      <formula2>300</formula2>
    </dataValidation>
    <dataValidation type="textLength" errorStyle="information" allowBlank="1" showInputMessage="1" showErrorMessage="1" error="XLBVal:6=102901.74_x000d__x000a_" sqref="D59">
      <formula1>0</formula1>
      <formula2>300</formula2>
    </dataValidation>
    <dataValidation type="textLength" errorStyle="information" allowBlank="1" showInputMessage="1" showErrorMessage="1" error="XLBVal:6=1971.79_x000d__x000a_" sqref="C54">
      <formula1>0</formula1>
      <formula2>300</formula2>
    </dataValidation>
    <dataValidation type="textLength" errorStyle="information" allowBlank="1" showInputMessage="1" showErrorMessage="1" error="XLBVal:8=Professional Services - Non Contractual_x000d__x000a_" sqref="B49">
      <formula1>0</formula1>
      <formula2>300</formula2>
    </dataValidation>
    <dataValidation type="textLength" errorStyle="information" allowBlank="1" showInputMessage="1" showErrorMessage="1" error="XLBVal:6=7655062.28_x000d__x000a_" sqref="D43">
      <formula1>0</formula1>
      <formula2>300</formula2>
    </dataValidation>
    <dataValidation type="textLength" errorStyle="information" allowBlank="1" showInputMessage="1" showErrorMessage="1" error="XLBVal:2=0_x000d__x000a_" sqref="C38">
      <formula1>0</formula1>
      <formula2>300</formula2>
    </dataValidation>
    <dataValidation type="textLength" errorStyle="information" allowBlank="1" showInputMessage="1" showErrorMessage="1" error="XLBVal:8=Aurora Services_x000d__x000a_" sqref="B33">
      <formula1>0</formula1>
      <formula2>300</formula2>
    </dataValidation>
    <dataValidation type="textLength" errorStyle="information" allowBlank="1" showInputMessage="1" showErrorMessage="1" error="XLBVal:6=250909.39_x000d__x000a_" sqref="D27">
      <formula1>0</formula1>
      <formula2>300</formula2>
    </dataValidation>
    <dataValidation type="textLength" errorStyle="information" allowBlank="1" showInputMessage="1" showErrorMessage="1" error="XLBVal:6=-7313050.87_x000d__x000a_" sqref="C22">
      <formula1>0</formula1>
      <formula2>300</formula2>
    </dataValidation>
    <dataValidation type="textLength" errorStyle="information" allowBlank="1" showInputMessage="1" showErrorMessage="1" error="XLBVal:8=Wayleaves &amp; easement income_x000d__x000a_" sqref="B17">
      <formula1>0</formula1>
      <formula2>300</formula2>
    </dataValidation>
    <dataValidation type="textLength" errorStyle="information" allowBlank="1" showInputMessage="1" showErrorMessage="1" error="XLBVal:6=-237338.72_x000d__x000a_" sqref="D11">
      <formula1>0</formula1>
      <formula2>300</formula2>
    </dataValidation>
    <dataValidation type="textLength" errorStyle="information" allowBlank="1" showInputMessage="1" showErrorMessage="1" error="XLBVal:6=-40250_x000d__x000a_" sqref="C6">
      <formula1>0</formula1>
      <formula2>300</formula2>
    </dataValidation>
    <dataValidation type="textLength" errorStyle="information" allowBlank="1" showInputMessage="1" showErrorMessage="1" error="XLBVal:6=-189089752.41_x000d__x000a_" sqref="C227">
      <formula1>0</formula1>
      <formula2>300</formula2>
    </dataValidation>
    <dataValidation type="textLength" errorStyle="information" allowBlank="1" showInputMessage="1" showErrorMessage="1" error="XLBVal:6=0_x000d__x000a_" sqref="D219">
      <formula1>0</formula1>
      <formula2>300</formula2>
    </dataValidation>
    <dataValidation type="textLength" errorStyle="information" allowBlank="1" showInputMessage="1" showErrorMessage="1" error="XLBVal:6=-21573317.22_x000d__x000a_" sqref="D212">
      <formula1>0</formula1>
      <formula2>300</formula2>
    </dataValidation>
    <dataValidation type="textLength" errorStyle="information" allowBlank="1" showInputMessage="1" showErrorMessage="1" error="XLBVal:6=0_x000d__x000a_" sqref="D205">
      <formula1>0</formula1>
      <formula2>300</formula2>
    </dataValidation>
    <dataValidation type="textLength" errorStyle="information" allowBlank="1" showInputMessage="1" showErrorMessage="1" error="XLBVal:6=-143518.61_x000d__x000a_" sqref="C198">
      <formula1>0</formula1>
      <formula2>300</formula2>
    </dataValidation>
    <dataValidation type="textLength" errorStyle="information" allowBlank="1" showInputMessage="1" showErrorMessage="1" error="XLBVal:6=3673542.36_x000d__x000a_" sqref="C191">
      <formula1>0</formula1>
      <formula2>300</formula2>
    </dataValidation>
    <dataValidation type="textLength" errorStyle="information" allowBlank="1" showInputMessage="1" showErrorMessage="1" error="XLBVal:6=336335197.24_x000d__x000a_" sqref="C184">
      <formula1>0</formula1>
      <formula2>300</formula2>
    </dataValidation>
    <dataValidation type="textLength" errorStyle="information" allowBlank="1" showInputMessage="1" showErrorMessage="1" error="XLBVal:8=Motor Vehicles_x000d__x000a_" sqref="B177">
      <formula1>0</formula1>
      <formula2>300</formula2>
    </dataValidation>
    <dataValidation type="textLength" errorStyle="information" allowBlank="1" showInputMessage="1" showErrorMessage="1" error="XLBVal:8=Accumulated Depreciation Buildings Non Substation_x000d__x000a_" sqref="B170">
      <formula1>0</formula1>
      <formula2>300</formula2>
    </dataValidation>
    <dataValidation type="textLength" errorStyle="information" allowBlank="1" showInputMessage="1" showErrorMessage="1" error="XLBVal:8=Communication Equipment_x000d__x000a_" sqref="B163">
      <formula1>0</formula1>
      <formula2>300</formula2>
    </dataValidation>
    <dataValidation type="textLength" errorStyle="information" allowBlank="1" showInputMessage="1" showErrorMessage="1" error="XLBVal:6=795419621.12_x000d__x000a_" sqref="D155">
      <formula1>0</formula1>
      <formula2>300</formula2>
    </dataValidation>
    <dataValidation type="textLength" errorStyle="information" allowBlank="1" showInputMessage="1" showErrorMessage="1" error="XLBVal:6=75834.64_x000d__x000a_" sqref="D148">
      <formula1>0</formula1>
      <formula2>300</formula2>
    </dataValidation>
    <dataValidation type="textLength" errorStyle="information" allowBlank="1" showInputMessage="1" showErrorMessage="1" error="XLBVal:6=408493.68_x000d__x000a_" sqref="D141">
      <formula1>0</formula1>
      <formula2>300</formula2>
    </dataValidation>
    <dataValidation type="textLength" errorStyle="information" allowBlank="1" showInputMessage="1" showErrorMessage="1" error="XLBVal:2=0_x000d__x000a_" sqref="C129">
      <formula1>0</formula1>
      <formula2>300</formula2>
    </dataValidation>
    <dataValidation type="textLength" errorStyle="information" allowBlank="1" showInputMessage="1" showErrorMessage="1" error="XLBVal:6=2052414.35_x000d__x000a_" sqref="C122">
      <formula1>0</formula1>
      <formula2>300</formula2>
    </dataValidation>
    <dataValidation type="textLength" errorStyle="information" allowBlank="1" showInputMessage="1" showErrorMessage="1" error="XLBVal:8=Network Recoveries_x000d__x000a_" sqref="B115">
      <formula1>0</formula1>
      <formula2>300</formula2>
    </dataValidation>
    <dataValidation type="textLength" errorStyle="information" allowBlank="1" showInputMessage="1" showErrorMessage="1" error="XLBVal:2=0_x000d__x000a_" sqref="D108">
      <formula1>0</formula1>
      <formula2>300</formula2>
    </dataValidation>
    <dataValidation type="textLength" errorStyle="information" allowBlank="1" showInputMessage="1" showErrorMessage="1" error="XLBVal:8=Asset Revaluation Reserve_x000d__x000a_" sqref="B228">
      <formula1>0</formula1>
      <formula2>300</formula2>
    </dataValidation>
    <dataValidation type="textLength" errorStyle="information" allowBlank="1" showInputMessage="1" showErrorMessage="1" error="XLBVal:6=0_x000d__x000a_" sqref="D213">
      <formula1>0</formula1>
      <formula2>300</formula2>
    </dataValidation>
    <dataValidation type="textLength" errorStyle="information" allowBlank="1" showInputMessage="1" showErrorMessage="1" error="XLBVal:6=0_x000d__x000a_" sqref="C199">
      <formula1>0</formula1>
      <formula2>300</formula2>
    </dataValidation>
    <dataValidation type="textLength" errorStyle="information" allowBlank="1" showInputMessage="1" showErrorMessage="1" error="XLBVal:8=Orders Receipts Suspense_x000d__x000a_" sqref="B185">
      <formula1>0</formula1>
      <formula2>300</formula2>
    </dataValidation>
    <dataValidation type="textLength" errorStyle="information" allowBlank="1" showInputMessage="1" showErrorMessage="1" error="XLBVal:8=Minor Assets_x000d__x000a_" sqref="B171">
      <formula1>0</formula1>
      <formula2>300</formula2>
    </dataValidation>
    <dataValidation type="textLength" errorStyle="information" allowBlank="1" showInputMessage="1" showErrorMessage="1" error="XLBVal:6=-225215937.76_x000d__x000a_" sqref="D156">
      <formula1>0</formula1>
      <formula2>300</formula2>
    </dataValidation>
    <dataValidation type="textLength" errorStyle="information" allowBlank="1" showInputMessage="1" showErrorMessage="1" error="XLBVal:6=0_x000d__x000a_" sqref="C142">
      <formula1>0</formula1>
      <formula2>300</formula2>
    </dataValidation>
    <dataValidation type="textLength" errorStyle="information" allowBlank="1" showInputMessage="1" showErrorMessage="1" error="XLBVal:8=Government Guarantee Fee_x000d__x000a_" sqref="B125">
      <formula1>0</formula1>
      <formula2>300</formula2>
    </dataValidation>
    <dataValidation type="textLength" errorStyle="information" allowBlank="1" showInputMessage="1" showErrorMessage="1" error="XLBVal:6=638_x000d__x000a_" sqref="D110">
      <formula1>0</formula1>
      <formula2>300</formula2>
    </dataValidation>
    <dataValidation type="textLength" errorStyle="information" allowBlank="1" showInputMessage="1" showErrorMessage="1" error="XLBVal:2=0_x000d__x000a_" sqref="C101">
      <formula1>0</formula1>
      <formula2>300</formula2>
    </dataValidation>
    <dataValidation type="textLength" errorStyle="information" allowBlank="1" showInputMessage="1" showErrorMessage="1" error="XLBVal:8=Property Management_x000d__x000a_" sqref="B94">
      <formula1>0</formula1>
      <formula2>300</formula2>
    </dataValidation>
    <dataValidation type="textLength" errorStyle="information" allowBlank="1" showInputMessage="1" showErrorMessage="1" error="XLBVal:8=Rates_x000d__x000a_" sqref="B87">
      <formula1>0</formula1>
      <formula2>300</formula2>
    </dataValidation>
    <dataValidation type="textLength" errorStyle="information" allowBlank="1" showInputMessage="1" showErrorMessage="1" error="XLBVal:8=NOCS/SPS hardware, software &amp; licences_x000d__x000a_" sqref="B80">
      <formula1>0</formula1>
      <formula2>300</formula2>
    </dataValidation>
    <dataValidation type="textLength" errorStyle="information" allowBlank="1" showInputMessage="1" showErrorMessage="1" error="XLBVal:2=0_x000d__x000a_" sqref="D72">
      <formula1>0</formula1>
      <formula2>300</formula2>
    </dataValidation>
    <dataValidation type="textLength" errorStyle="information" allowBlank="1" showInputMessage="1" showErrorMessage="1" error="XLBVal:2=0_x000d__x000a_" sqref="D65">
      <formula1>0</formula1>
      <formula2>300</formula2>
    </dataValidation>
    <dataValidation type="textLength" errorStyle="information" allowBlank="1" showInputMessage="1" showErrorMessage="1" error="XLBVal:6=-16753.02_x000d__x000a_" sqref="D58">
      <formula1>0</formula1>
      <formula2>300</formula2>
    </dataValidation>
    <dataValidation type="textLength" errorStyle="information" allowBlank="1" showInputMessage="1" showErrorMessage="1" error="XLBVal:6=23429.23_x000d__x000a_" sqref="C51">
      <formula1>0</formula1>
      <formula2>300</formula2>
    </dataValidation>
    <dataValidation type="textLength" errorStyle="information" allowBlank="1" showInputMessage="1" showErrorMessage="1" error="XLBVal:6=577134.65_x000d__x000a_" sqref="C44">
      <formula1>0</formula1>
      <formula2>300</formula2>
    </dataValidation>
    <dataValidation type="textLength" errorStyle="information" allowBlank="1" showInputMessage="1" showErrorMessage="1" error="XLBVal:6=21628.39_x000d__x000a_" sqref="C37">
      <formula1>0</formula1>
      <formula2>300</formula2>
    </dataValidation>
    <dataValidation type="textLength" errorStyle="information" allowBlank="1" showInputMessage="1" showErrorMessage="1" error="XLBVal:8=Labour on-costs_x000d__x000a_" sqref="B30">
      <formula1>0</formula1>
      <formula2>300</formula2>
    </dataValidation>
    <dataValidation type="textLength" errorStyle="information" allowBlank="1" showInputMessage="1" showErrorMessage="1" error="XLBVal:8=Income - TSC Internal_x000d__x000a_" sqref="B23">
      <formula1>0</formula1>
      <formula2>300</formula2>
    </dataValidation>
    <dataValidation type="textLength" errorStyle="information" allowBlank="1" showInputMessage="1" showErrorMessage="1" error="XLBVal:8=Incentive bonus scheme_x000d__x000a_" sqref="B16">
      <formula1>0</formula1>
      <formula2>300</formula2>
    </dataValidation>
    <dataValidation type="textLength" errorStyle="information" allowBlank="1" showInputMessage="1" showErrorMessage="1" error="XLBVal:6=290_x000d__x000a_" sqref="D8">
      <formula1>0</formula1>
      <formula2>300</formula2>
    </dataValidation>
    <dataValidation type="textLength" errorStyle="information" allowBlank="1" showInputMessage="1" showErrorMessage="1" error="XLBVal:8=Sponsorship_x000d__x000a_" sqref="B83">
      <formula1>0</formula1>
      <formula2>300</formula2>
    </dataValidation>
    <dataValidation type="textLength" errorStyle="information" allowBlank="1" showInputMessage="1" showErrorMessage="1" error="XLBVal:6=0_x000d__x000a_" sqref="C215">
      <formula1>0</formula1>
      <formula2>300</formula2>
    </dataValidation>
    <dataValidation type="textLength" errorStyle="information" allowBlank="1" showInputMessage="1" showErrorMessage="1" error="XLBVal:6=0_x000d__x000a_" sqref="D179">
      <formula1>0</formula1>
      <formula2>300</formula2>
    </dataValidation>
    <dataValidation type="textLength" errorStyle="information" allowBlank="1" showInputMessage="1" showErrorMessage="1" error="XLBVal:6=402772.89_x000d__x000a_" sqref="C151">
      <formula1>0</formula1>
      <formula2>300</formula2>
    </dataValidation>
    <dataValidation type="textLength" errorStyle="information" allowBlank="1" showInputMessage="1" showErrorMessage="1" error="XLBVal:2=0_x000d__x000a_" sqref="D119">
      <formula1>0</formula1>
      <formula2>300</formula2>
    </dataValidation>
    <dataValidation type="textLength" errorStyle="information" allowBlank="1" showInputMessage="1" showErrorMessage="1" error="XLBVal:6=48982.68_x000d__x000a_" sqref="D96">
      <formula1>0</formula1>
      <formula2>300</formula2>
    </dataValidation>
    <dataValidation type="textLength" errorStyle="information" allowBlank="1" showInputMessage="1" showErrorMessage="1" error="XLBVal:6=9040301.98_x000d__x000a_" sqref="D231">
      <formula1>0</formula1>
      <formula2>300</formula2>
    </dataValidation>
    <dataValidation type="textLength" errorStyle="information" allowBlank="1" showInputMessage="1" showErrorMessage="1" error="XLBVal:6=0_x000d__x000a_" sqref="D226">
      <formula1>0</formula1>
      <formula2>300</formula2>
    </dataValidation>
    <dataValidation type="textLength" errorStyle="information" allowBlank="1" showInputMessage="1" showErrorMessage="1" error="XLBVal:8=Long Term borrowings_x000d__x000a_" sqref="B220">
      <formula1>0</formula1>
      <formula2>300</formula2>
    </dataValidation>
    <dataValidation type="textLength" errorStyle="information" allowBlank="1" showInputMessage="1" showErrorMessage="1" error="XLBVal:6=0_x000d__x000a_" sqref="C213">
      <formula1>0</formula1>
      <formula2>300</formula2>
    </dataValidation>
    <dataValidation type="textLength" errorStyle="information" allowBlank="1" showInputMessage="1" showErrorMessage="1" error="XLBVal:6=3735985.59_x000d__x000a_" sqref="C205">
      <formula1>0</formula1>
      <formula2>300</formula2>
    </dataValidation>
    <dataValidation type="textLength" errorStyle="information" allowBlank="1" showInputMessage="1" showErrorMessage="1" error="XLBVal:6=0_x000d__x000a_" sqref="D198">
      <formula1>0</formula1>
      <formula2>300</formula2>
    </dataValidation>
    <dataValidation type="textLength" errorStyle="information" allowBlank="1" showInputMessage="1" showErrorMessage="1" error="XLBVal:8=Intercompany - Payroll_x000d__x000a_" sqref="B192">
      <formula1>0</formula1>
      <formula2>300</formula2>
    </dataValidation>
    <dataValidation type="textLength" errorStyle="information" allowBlank="1" showInputMessage="1" showErrorMessage="1" error="XLBVal:8=Committed Facility Borrowings_x000d__x000a_" sqref="B184">
      <formula1>0</formula1>
      <formula2>300</formula2>
    </dataValidation>
    <dataValidation type="textLength" errorStyle="information" allowBlank="1" showInputMessage="1" showErrorMessage="1" error="XLBVal:6=2882273.75_x000d__x000a_" sqref="C177">
      <formula1>0</formula1>
      <formula2>300</formula2>
    </dataValidation>
    <dataValidation type="textLength" errorStyle="information" allowBlank="1" showInputMessage="1" showErrorMessage="1" error="XLBVal:6=-4877552.54_x000d__x000a_" sqref="D170">
      <formula1>0</formula1>
      <formula2>300</formula2>
    </dataValidation>
    <dataValidation type="textLength" errorStyle="information" allowBlank="1" showInputMessage="1" showErrorMessage="1" error="XLBVal:6=-250950870.88_x000d__x000a_" sqref="D162">
      <formula1>0</formula1>
      <formula2>300</formula2>
    </dataValidation>
    <dataValidation type="textLength" errorStyle="information" allowBlank="1" showInputMessage="1" showErrorMessage="1" error="XLBVal:8=Transmission Lines Accumulated Depreciation_x000d__x000a_" sqref="B156">
      <formula1>0</formula1>
      <formula2>300</formula2>
    </dataValidation>
    <dataValidation type="textLength" errorStyle="information" allowBlank="1" showInputMessage="1" showErrorMessage="1" error="XLBVal:6=0_x000d__x000a_" sqref="C149">
      <formula1>0</formula1>
      <formula2>300</formula2>
    </dataValidation>
    <dataValidation type="textLength" errorStyle="information" allowBlank="1" showInputMessage="1" showErrorMessage="1" error="XLBVal:6=7955_x000d__x000a_" sqref="C141">
      <formula1>0</formula1>
      <formula2>300</formula2>
    </dataValidation>
    <dataValidation type="textLength" errorStyle="information" allowBlank="1" showInputMessage="1" showErrorMessage="1" error="XLBVal:8=Income Tax Equivalent_x000d__x000a_" sqref="B130">
      <formula1>0</formula1>
      <formula2>300</formula2>
    </dataValidation>
    <dataValidation type="textLength" errorStyle="information" allowBlank="1" showInputMessage="1" showErrorMessage="1" error="XLBVal:6=1986.82_x000d__x000a_" sqref="C123">
      <formula1>0</formula1>
      <formula2>300</formula2>
    </dataValidation>
    <dataValidation type="textLength" errorStyle="information" allowBlank="1" showInputMessage="1" showErrorMessage="1" error="XLBVal:2=0_x000d__x000a_" sqref="C115">
      <formula1>0</formula1>
      <formula2>300</formula2>
    </dataValidation>
    <dataValidation type="textLength" errorStyle="information" allowBlank="1" showInputMessage="1" showErrorMessage="1" error="XLBVal:6=0_x000d__x000a_" sqref="D227">
      <formula1>0</formula1>
      <formula2>300</formula2>
    </dataValidation>
    <dataValidation type="textLength" errorStyle="information" allowBlank="1" showInputMessage="1" showErrorMessage="1" error="XLBVal:6=0_x000d__x000a_" sqref="C218">
      <formula1>0</formula1>
      <formula2>300</formula2>
    </dataValidation>
    <dataValidation type="textLength" errorStyle="information" allowBlank="1" showInputMessage="1" showErrorMessage="1" error="XLBVal:6=-138893443.37_x000d__x000a_" sqref="D207">
      <formula1>0</formula1>
      <formula2>300</formula2>
    </dataValidation>
    <dataValidation type="textLength" errorStyle="information" allowBlank="1" showInputMessage="1" showErrorMessage="1" error="XLBVal:8=Provision for Public Holidays_x000d__x000a_" sqref="B199">
      <formula1>0</formula1>
      <formula2>300</formula2>
    </dataValidation>
    <dataValidation type="textLength" errorStyle="information" allowBlank="1" showInputMessage="1" showErrorMessage="1" error="XLBVal:8=Payroll Tax Liability_x000d__x000a_" sqref="B190">
      <formula1>0</formula1>
      <formula2>300</formula2>
    </dataValidation>
    <dataValidation type="textLength" errorStyle="information" allowBlank="1" showInputMessage="1" showErrorMessage="1" error="XLBVal:6=0_x000d__x000a_" sqref="C179">
      <formula1>0</formula1>
      <formula2>300</formula2>
    </dataValidation>
    <dataValidation type="textLength" errorStyle="information" allowBlank="1" showInputMessage="1" showErrorMessage="1" error="XLBVal:6=-3576966.55_x000d__x000a_" sqref="C170">
      <formula1>0</formula1>
      <formula2>300</formula2>
    </dataValidation>
    <dataValidation type="textLength" errorStyle="information" allowBlank="1" showInputMessage="1" showErrorMessage="1" error="XLBVal:6=855360629.42_x000d__x000a_" sqref="D161">
      <formula1>0</formula1>
      <formula2>300</formula2>
    </dataValidation>
    <dataValidation type="textLength" errorStyle="information" allowBlank="1" showInputMessage="1" showErrorMessage="1" error="XLBVal:8=Prepayments - Operating_x000d__x000a_" sqref="B151">
      <formula1>0</formula1>
      <formula2>300</formula2>
    </dataValidation>
    <dataValidation type="textLength" errorStyle="information" allowBlank="1" showInputMessage="1" showErrorMessage="1" error="XLBVal:8=Accrued Interest Receivable_x000d__x000a_" sqref="B142">
      <formula1>0</formula1>
      <formula2>300</formula2>
    </dataValidation>
    <dataValidation type="textLength" errorStyle="information" allowBlank="1" showInputMessage="1" showErrorMessage="1" error="XLBVal:2=0_x000d__x000a_" sqref="D129">
      <formula1>0</formula1>
      <formula2>300</formula2>
    </dataValidation>
    <dataValidation type="textLength" errorStyle="information" allowBlank="1" showInputMessage="1" showErrorMessage="1" error="XLBVal:8=OH Applied - Corporate_x000d__x000a_" sqref="B119">
      <formula1>0</formula1>
      <formula2>300</formula2>
    </dataValidation>
    <dataValidation type="textLength" errorStyle="information" allowBlank="1" showInputMessage="1" showErrorMessage="1" error="XLBVal:6=-377.83_x000d__x000a_" sqref="C110">
      <formula1>0</formula1>
      <formula2>300</formula2>
    </dataValidation>
    <dataValidation type="textLength" errorStyle="information" allowBlank="1" showInputMessage="1" showErrorMessage="1" error="XLBVal:6=2800561.06_x000d__x000a_" sqref="D103">
      <formula1>0</formula1>
      <formula2>300</formula2>
    </dataValidation>
    <dataValidation type="textLength" errorStyle="information" allowBlank="1" showInputMessage="1" showErrorMessage="1" error="XLBVal:6=900.33_x000d__x000a_" sqref="D95">
      <formula1>0</formula1>
      <formula2>300</formula2>
    </dataValidation>
    <dataValidation type="textLength" errorStyle="information" allowBlank="1" showInputMessage="1" showErrorMessage="1" error="XLBVal:8=Rental of Property_x000d__x000a_" sqref="B89">
      <formula1>0</formula1>
      <formula2>300</formula2>
    </dataValidation>
    <dataValidation type="textLength" errorStyle="information" allowBlank="1" showInputMessage="1" showErrorMessage="1" error="XLBVal:6=4362.73_x000d__x000a_" sqref="C82">
      <formula1>0</formula1>
      <formula2>300</formula2>
    </dataValidation>
    <dataValidation type="textLength" errorStyle="information" allowBlank="1" showInputMessage="1" showErrorMessage="1" error="XLBVal:6=210504.2_x000d__x000a_" sqref="C74">
      <formula1>0</formula1>
      <formula2>300</formula2>
    </dataValidation>
    <dataValidation type="textLength" errorStyle="information" allowBlank="1" showInputMessage="1" showErrorMessage="1" error="XLBVal:6=4409.15_x000d__x000a_" sqref="D67">
      <formula1>0</formula1>
      <formula2>300</formula2>
    </dataValidation>
    <dataValidation type="textLength" errorStyle="information" allowBlank="1" showInputMessage="1" showErrorMessage="1" error="XLBVal:8=Entertainment Other_x000d__x000a_" sqref="B61">
      <formula1>0</formula1>
      <formula2>300</formula2>
    </dataValidation>
    <dataValidation type="textLength" errorStyle="information" allowBlank="1" showInputMessage="1" showErrorMessage="1" error="XLBVal:8=Mobile phones_x000d__x000a_" sqref="B53">
      <formula1>0</formula1>
      <formula2>300</formula2>
    </dataValidation>
    <dataValidation type="textLength" errorStyle="information" allowBlank="1" showInputMessage="1" showErrorMessage="1" error="XLBVal:6=83030_x000d__x000a_" sqref="C46">
      <formula1>0</formula1>
      <formula2>300</formula2>
    </dataValidation>
    <dataValidation type="textLength" errorStyle="information" allowBlank="1" showInputMessage="1" showErrorMessage="1" error="XLBVal:6=-43000_x000d__x000a_" sqref="D39">
      <formula1>0</formula1>
      <formula2>300</formula2>
    </dataValidation>
    <dataValidation type="textLength" errorStyle="information" allowBlank="1" showInputMessage="1" showErrorMessage="1" error="XLBVal:6=-882.34_x000d__x000a_" sqref="D31">
      <formula1>0</formula1>
      <formula2>300</formula2>
    </dataValidation>
    <dataValidation type="textLength" errorStyle="information" allowBlank="1" showInputMessage="1" showErrorMessage="1" error="XLBVal:8=Internal Income_x000d__x000a_" sqref="B25">
      <formula1>0</formula1>
      <formula2>300</formula2>
    </dataValidation>
    <dataValidation type="textLength" errorStyle="information" allowBlank="1" showInputMessage="1" showErrorMessage="1" error="XLBVal:6=-1891.13_x000d__x000a_" sqref="C18">
      <formula1>0</formula1>
      <formula2>300</formula2>
    </dataValidation>
    <dataValidation type="textLength" errorStyle="information" allowBlank="1" showInputMessage="1" showErrorMessage="1" error="XLBVal:6=-364583.42_x000d__x000a_" sqref="C10">
      <formula1>0</formula1>
      <formula2>300</formula2>
    </dataValidation>
    <dataValidation type="textLength" errorStyle="information" allowBlank="1" showInputMessage="1" showErrorMessage="1" error="XLBVal:6=-173009259.85_x000d__x000a_" sqref="D3">
      <formula1>0</formula1>
      <formula2>300</formula2>
    </dataValidation>
    <dataValidation type="textLength" errorStyle="information" allowBlank="1" showInputMessage="1" showErrorMessage="1" error="XLBVal:6=0_x000d__x000a_" sqref="D221">
      <formula1>0</formula1>
      <formula2>300</formula2>
    </dataValidation>
    <dataValidation type="textLength" errorStyle="information" allowBlank="1" showInputMessage="1" showErrorMessage="1" error="XLBVal:8=Customer Deposits_x000d__x000a_" sqref="B211">
      <formula1>0</formula1>
      <formula2>300</formula2>
    </dataValidation>
    <dataValidation type="textLength" errorStyle="information" allowBlank="1" showInputMessage="1" showErrorMessage="1" error="XLBVal:8=Provision for flextime_x000d__x000a_" sqref="B202">
      <formula1>0</formula1>
      <formula2>300</formula2>
    </dataValidation>
    <dataValidation type="textLength" errorStyle="information" allowBlank="1" showInputMessage="1" showErrorMessage="1" error="XLBVal:8=Intercompany Cash Transfers_x000d__x000a_" sqref="B193">
      <formula1>0</formula1>
      <formula2>300</formula2>
    </dataValidation>
    <dataValidation type="textLength" errorStyle="information" allowBlank="1" showInputMessage="1" showErrorMessage="1" error="XLBVal:6=-27317073.96_x000d__x000a_" sqref="C182">
      <formula1>0</formula1>
      <formula2>300</formula2>
    </dataValidation>
    <dataValidation type="textLength" errorStyle="information" allowBlank="1" showInputMessage="1" showErrorMessage="1" error="XLBVal:6=15266139.51_x000d__x000a_" sqref="D173">
      <formula1>0</formula1>
      <formula2>300</formula2>
    </dataValidation>
    <dataValidation type="textLength" errorStyle="information" allowBlank="1" showInputMessage="1" showErrorMessage="1" error="XLBVal:6=-7185545.65_x000d__x000a_" sqref="D164">
      <formula1>0</formula1>
      <formula2>300</formula2>
    </dataValidation>
    <dataValidation type="textLength" errorStyle="information" allowBlank="1" showInputMessage="1" showErrorMessage="1" error="XLBVal:8=Loan - TasNetworks_x000d__x000a_" sqref="B154">
      <formula1>0</formula1>
      <formula2>300</formula2>
    </dataValidation>
    <dataValidation type="textLength" errorStyle="information" allowBlank="1" showInputMessage="1" showErrorMessage="1" error="XLBVal:8=Inventory - Burnie_x000d__x000a_" sqref="B145">
      <formula1>0</formula1>
      <formula2>300</formula2>
    </dataValidation>
    <dataValidation type="textLength" errorStyle="information" allowBlank="1" showInputMessage="1" showErrorMessage="1" error="XLBVal:6=-10179.69_x000d__x000a_" sqref="C136">
      <formula1>0</formula1>
      <formula2>300</formula2>
    </dataValidation>
    <dataValidation type="textLength" errorStyle="information" allowBlank="1" showInputMessage="1" showErrorMessage="1" error="XLBVal:6=0_x000d__x000a_" sqref="C120">
      <formula1>0</formula1>
      <formula2>300</formula2>
    </dataValidation>
    <dataValidation type="textLength" errorStyle="information" allowBlank="1" showInputMessage="1" showErrorMessage="1" error="XLBVal:6=6.3_x000d__x000a_" sqref="D111">
      <formula1>0</formula1>
      <formula2>300</formula2>
    </dataValidation>
    <dataValidation type="textLength" errorStyle="information" allowBlank="1" showInputMessage="1" showErrorMessage="1" error="XLBVal:6=-5926184.6_x000d__x000a_" sqref="D104">
      <formula1>0</formula1>
      <formula2>300</formula2>
    </dataValidation>
    <dataValidation type="textLength" errorStyle="information" allowBlank="1" showInputMessage="1" showErrorMessage="1" error="XLBVal:8=GST on Accruals_x000d__x000a_" sqref="B210">
      <formula1>0</formula1>
      <formula2>300</formula2>
    </dataValidation>
    <dataValidation type="textLength" errorStyle="information" allowBlank="1" showInputMessage="1" showErrorMessage="1" error="XLBVal:2=0_x000d__x000a_" sqref="C192">
      <formula1>0</formula1>
      <formula2>300</formula2>
    </dataValidation>
    <dataValidation type="textLength" errorStyle="information" allowBlank="1" showInputMessage="1" showErrorMessage="1" error="XLBVal:6=-15188968.57_x000d__x000a_" sqref="C174">
      <formula1>0</formula1>
      <formula2>300</formula2>
    </dataValidation>
    <dataValidation type="textLength" errorStyle="information" allowBlank="1" showInputMessage="1" showErrorMessage="1" error="XLBVal:8=Bonds / Security deposits_x000d__x000a_" sqref="B153">
      <formula1>0</formula1>
      <formula2>300</formula2>
    </dataValidation>
    <dataValidation type="textLength" errorStyle="information" allowBlank="1" showInputMessage="1" showErrorMessage="1" error="XLBVal:2=0_x000d__x000a_" sqref="C135">
      <formula1>0</formula1>
      <formula2>300</formula2>
    </dataValidation>
    <dataValidation type="textLength" errorStyle="information" allowBlank="1" showInputMessage="1" showErrorMessage="1" error="XLBVal:2=0_x000d__x000a_" sqref="C114">
      <formula1>0</formula1>
      <formula2>300</formula2>
    </dataValidation>
    <dataValidation type="textLength" errorStyle="information" allowBlank="1" showInputMessage="1" showErrorMessage="1" error="XLBVal:6=11276.36_x000d__x000a_" sqref="C99">
      <formula1>0</formula1>
      <formula2>300</formula2>
    </dataValidation>
    <dataValidation type="textLength" errorStyle="information" allowBlank="1" showInputMessage="1" showErrorMessage="1" error="XLBVal:2=0_x000d__x000a_" sqref="D90">
      <formula1>0</formula1>
      <formula2>300</formula2>
    </dataValidation>
    <dataValidation type="textLength" errorStyle="information" allowBlank="1" showInputMessage="1" showErrorMessage="1" error="XLBVal:6=2654.03_x000d__x000a_" sqref="D81">
      <formula1>0</formula1>
      <formula2>300</formula2>
    </dataValidation>
    <dataValidation type="textLength" errorStyle="information" allowBlank="1" showInputMessage="1" showErrorMessage="1" error="XLBVal:8=Overseas Travel - Airfares_x000d__x000a_" sqref="B71">
      <formula1>0</formula1>
      <formula2>300</formula2>
    </dataValidation>
    <dataValidation type="textLength" errorStyle="information" allowBlank="1" showInputMessage="1" showErrorMessage="1" error="XLBVal:8=HECS/HELP Fees_x000d__x000a_" sqref="B62">
      <formula1>0</formula1>
      <formula2>300</formula2>
    </dataValidation>
    <dataValidation type="textLength" errorStyle="information" allowBlank="1" showInputMessage="1" showErrorMessage="1" error="XLBVal:6=2356.69_x000d__x000a_" sqref="C53">
      <formula1>0</formula1>
      <formula2>300</formula2>
    </dataValidation>
    <dataValidation type="textLength" errorStyle="information" allowBlank="1" showInputMessage="1" showErrorMessage="1" error="XLBVal:6=1301521.19_x000d__x000a_" sqref="D42">
      <formula1>0</formula1>
      <formula2>300</formula2>
    </dataValidation>
    <dataValidation type="textLength" errorStyle="information" allowBlank="1" showInputMessage="1" showErrorMessage="1" error="XLBVal:6=-6916.85_x000d__x000a_" sqref="D33">
      <formula1>0</formula1>
      <formula2>300</formula2>
    </dataValidation>
    <dataValidation type="textLength" errorStyle="information" allowBlank="1" showInputMessage="1" showErrorMessage="1" error="XLBVal:2=0_x000d__x000a_" sqref="D24">
      <formula1>0</formula1>
      <formula2>300</formula2>
    </dataValidation>
    <dataValidation type="textLength" errorStyle="information" allowBlank="1" showInputMessage="1" showErrorMessage="1" error="XLBVal:8=Miscellaneous - Non Regulated income_x000d__x000a_" sqref="B14">
      <formula1>0</formula1>
      <formula2>300</formula2>
    </dataValidation>
    <dataValidation type="textLength" errorStyle="information" allowBlank="1" showInputMessage="1" showErrorMessage="1" error="XLBVal:6=-208.73_x000d__x000a_" sqref="C5">
      <formula1>0</formula1>
      <formula2>300</formula2>
    </dataValidation>
    <dataValidation type="textLength" errorStyle="information" allowBlank="1" showInputMessage="1" showErrorMessage="1" error="XLBVal:6=-295085.19_x000d__x000a_" sqref="C222">
      <formula1>0</formula1>
      <formula2>300</formula2>
    </dataValidation>
    <dataValidation type="textLength" errorStyle="information" allowBlank="1" showInputMessage="1" showErrorMessage="1" error="XLBVal:6=0_x000d__x000a_" sqref="D172">
      <formula1>0</formula1>
      <formula2>300</formula2>
    </dataValidation>
    <dataValidation type="textLength" errorStyle="information" allowBlank="1" showInputMessage="1" showErrorMessage="1" error="XLBVal:8=Remunerator Bank Account_x000d__x000a_" sqref="B137">
      <formula1>0</formula1>
      <formula2>300</formula2>
    </dataValidation>
    <dataValidation type="textLength" errorStyle="information" allowBlank="1" showInputMessage="1" showErrorMessage="1" error="XLBVal:6=49848.76_x000d__x000a_" sqref="C100">
      <formula1>0</formula1>
      <formula2>300</formula2>
    </dataValidation>
    <dataValidation type="textLength" errorStyle="information" allowBlank="1" showInputMessage="1" showErrorMessage="1" error="XLBVal:6=120_x000d__x000a_" sqref="D82">
      <formula1>0</formula1>
      <formula2>300</formula2>
    </dataValidation>
    <dataValidation type="textLength" errorStyle="information" allowBlank="1" showInputMessage="1" showErrorMessage="1" error="XLBVal:6=11116.32_x000d__x000a_" sqref="C68">
      <formula1>0</formula1>
      <formula2>300</formula2>
    </dataValidation>
    <dataValidation type="textLength" errorStyle="information" allowBlank="1" showInputMessage="1" showErrorMessage="1" error="XLBVal:6=13048.77_x000d__x000a_" sqref="C52">
      <formula1>0</formula1>
      <formula2>300</formula2>
    </dataValidation>
    <dataValidation type="textLength" errorStyle="information" allowBlank="1" showInputMessage="1" showErrorMessage="1" error="XLBVal:2=0_x000d__x000a_" sqref="C36">
      <formula1>0</formula1>
      <formula2>300</formula2>
    </dataValidation>
    <dataValidation type="textLength" errorStyle="information" allowBlank="1" showInputMessage="1" showErrorMessage="1" error="XLBVal:8=Sale of Comms Assets_x000d__x000a_" sqref="B24">
      <formula1>0</formula1>
      <formula2>300</formula2>
    </dataValidation>
    <dataValidation type="textLength" errorStyle="information" allowBlank="1" showInputMessage="1" showErrorMessage="1" error="XLBVal:8=Miscellaneous Income - Regulated_x000d__x000a_" sqref="B8">
      <formula1>0</formula1>
      <formula2>300</formula2>
    </dataValidation>
    <dataValidation type="textLength" errorStyle="information" allowBlank="1" showInputMessage="1" showErrorMessage="1" error="XLBVal:8=Provision for Long Service Leave - Non Current_x000d__x000a_" sqref="B221">
      <formula1>0</formula1>
      <formula2>300</formula2>
    </dataValidation>
    <dataValidation type="textLength" errorStyle="information" allowBlank="1" showInputMessage="1" showErrorMessage="1" error="XLBVal:8=GST Output Tax Credit_x000d__x000a_" sqref="B207">
      <formula1>0</formula1>
      <formula2>300</formula2>
    </dataValidation>
    <dataValidation type="textLength" errorStyle="information" allowBlank="1" showInputMessage="1" showErrorMessage="1" error="XLBVal:6=-0.43_x000d__x000a_" sqref="D192">
      <formula1>0</formula1>
      <formula2>300</formula2>
    </dataValidation>
    <dataValidation type="textLength" errorStyle="information" allowBlank="1" showInputMessage="1" showErrorMessage="1" error="XLBVal:6=-1319177.6_x000d__x000a_" sqref="C178">
      <formula1>0</formula1>
      <formula2>300</formula2>
    </dataValidation>
    <dataValidation type="textLength" errorStyle="information" allowBlank="1" showInputMessage="1" showErrorMessage="1" error="XLBVal:6=-6556211.44_x000d__x000a_" sqref="C164">
      <formula1>0</formula1>
      <formula2>300</formula2>
    </dataValidation>
    <dataValidation type="textLength" errorStyle="information" allowBlank="1" showInputMessage="1" showErrorMessage="1" error="XLBVal:8=AEMO Residuals_x000d__x000a_" sqref="B150">
      <formula1>0</formula1>
      <formula2>300</formula2>
    </dataValidation>
    <dataValidation type="textLength" errorStyle="information" allowBlank="1" showInputMessage="1" showErrorMessage="1" error="XLBVal:2=0_x000d__x000a_" sqref="D135">
      <formula1>0</formula1>
      <formula2>300</formula2>
    </dataValidation>
    <dataValidation type="textLength" errorStyle="information" allowBlank="1" showInputMessage="1" showErrorMessage="1" error="XLBVal:2=0_x000d__x000a_" sqref="C118">
      <formula1>0</formula1>
      <formula2>300</formula2>
    </dataValidation>
    <dataValidation type="textLength" errorStyle="information" allowBlank="1" showInputMessage="1" showErrorMessage="1" error="XLBVal:6=2568.66_x000d__x000a_" sqref="D105">
      <formula1>0</formula1>
      <formula2>300</formula2>
    </dataValidation>
    <dataValidation type="textLength" errorStyle="information" allowBlank="1" showInputMessage="1" showErrorMessage="1" error="XLBVal:8=Purchase of Motor Vehicles_x000d__x000a_" sqref="B98">
      <formula1>0</formula1>
      <formula2>300</formula2>
    </dataValidation>
    <dataValidation type="textLength" errorStyle="information" allowBlank="1" showInputMessage="1" showErrorMessage="1" error="XLBVal:8=Purchase of Land_x000d__x000a_" sqref="B91">
      <formula1>0</formula1>
      <formula2>300</formula2>
    </dataValidation>
    <dataValidation type="textLength" errorStyle="information" allowBlank="1" showInputMessage="1" showErrorMessage="1" error="XLBVal:8=Reference Books &amp; Subscriptions_x000d__x000a_" sqref="B84">
      <formula1>0</formula1>
      <formula2>300</formula2>
    </dataValidation>
    <dataValidation type="textLength" errorStyle="information" allowBlank="1" showInputMessage="1" showErrorMessage="1" error="XLBVal:6=976.68_x000d__x000a_" sqref="D76">
      <formula1>0</formula1>
      <formula2>300</formula2>
    </dataValidation>
    <dataValidation type="textLength" errorStyle="information" allowBlank="1" showInputMessage="1" showErrorMessage="1" error="XLBVal:2=0_x000d__x000a_" sqref="D69">
      <formula1>0</formula1>
      <formula2>300</formula2>
    </dataValidation>
    <dataValidation type="textLength" errorStyle="information" allowBlank="1" showInputMessage="1" showErrorMessage="1" error="XLBVal:6=1751.45_x000d__x000a_" sqref="D62">
      <formula1>0</formula1>
      <formula2>300</formula2>
    </dataValidation>
    <dataValidation type="textLength" errorStyle="information" allowBlank="1" showInputMessage="1" showErrorMessage="1" error="XLBVal:6=159592.07_x000d__x000a_" sqref="C55">
      <formula1>0</formula1>
      <formula2>300</formula2>
    </dataValidation>
    <dataValidation type="textLength" errorStyle="information" allowBlank="1" showInputMessage="1" showErrorMessage="1" error="XLBVal:6=475029.96_x000d__x000a_" sqref="C48">
      <formula1>0</formula1>
      <formula2>300</formula2>
    </dataValidation>
    <dataValidation type="textLength" errorStyle="information" allowBlank="1" showInputMessage="1" showErrorMessage="1" error="XLBVal:2=0_x000d__x000a_" sqref="C41">
      <formula1>0</formula1>
      <formula2>300</formula2>
    </dataValidation>
    <dataValidation type="textLength" errorStyle="information" allowBlank="1" showInputMessage="1" showErrorMessage="1" error="XLBVal:8=TUOS Billing_x000d__x000a_" sqref="B34">
      <formula1>0</formula1>
      <formula2>300</formula2>
    </dataValidation>
    <dataValidation type="textLength" errorStyle="information" allowBlank="1" showInputMessage="1" showErrorMessage="1" error="XLBVal:8=Overtime_x000d__x000a_" sqref="B27">
      <formula1>0</formula1>
      <formula2>300</formula2>
    </dataValidation>
    <dataValidation type="textLength" errorStyle="information" allowBlank="1" showInputMessage="1" showErrorMessage="1" error="XLBVal:8=Interest Income - Investments_x000d__x000a_" sqref="B20">
      <formula1>0</formula1>
      <formula2>300</formula2>
    </dataValidation>
    <dataValidation type="textLength" errorStyle="information" allowBlank="1" showInputMessage="1" showErrorMessage="1" error="XLBVal:6=-11527118.86_x000d__x000a_" sqref="D12">
      <formula1>0</formula1>
      <formula2>300</formula2>
    </dataValidation>
    <dataValidation type="textLength" errorStyle="information" allowBlank="1" showInputMessage="1" showErrorMessage="1" error="XLBVal:2=0_x000d__x000a_" sqref="D5">
      <formula1>0</formula1>
      <formula2>300</formula2>
    </dataValidation>
    <dataValidation type="textLength" errorStyle="information" allowBlank="1" showInputMessage="1" showErrorMessage="1" error="XLBVal:6=-3437.41_x000d__x000a_" sqref="C219">
      <formula1>0</formula1>
      <formula2>300</formula2>
    </dataValidation>
    <dataValidation type="textLength" errorStyle="information" allowBlank="1" showInputMessage="1" showErrorMessage="1" error="XLBVal:8=Provision for Tax Payable_x000d__x000a_" sqref="B205">
      <formula1>0</formula1>
      <formula2>300</formula2>
    </dataValidation>
    <dataValidation type="textLength" errorStyle="information" allowBlank="1" showInputMessage="1" showErrorMessage="1" error="XLBVal:8=Inter Ledger Payables_x000d__x000a_" sqref="B191">
      <formula1>0</formula1>
      <formula2>300</formula2>
    </dataValidation>
    <dataValidation type="textLength" errorStyle="information" allowBlank="1" showInputMessage="1" showErrorMessage="1" error="XLBVal:6=-6477702.01_x000d__x000a_" sqref="D176">
      <formula1>0</formula1>
      <formula2>300</formula2>
    </dataValidation>
    <dataValidation type="textLength" errorStyle="information" allowBlank="1" showInputMessage="1" showErrorMessage="1" error="XLBVal:6=-214565977.07_x000d__x000a_" sqref="C162">
      <formula1>0</formula1>
      <formula2>300</formula2>
    </dataValidation>
    <dataValidation type="textLength" errorStyle="information" allowBlank="1" showInputMessage="1" showErrorMessage="1" error="XLBVal:6=75469.08_x000d__x000a_" sqref="C148">
      <formula1>0</formula1>
      <formula2>300</formula2>
    </dataValidation>
    <dataValidation type="textLength" errorStyle="information" allowBlank="1" showInputMessage="1" showErrorMessage="1" error="XLBVal:2=0_x000d__x000a_" sqref="D130">
      <formula1>0</formula1>
      <formula2>300</formula2>
    </dataValidation>
    <dataValidation type="textLength" errorStyle="information" allowBlank="1" showInputMessage="1" showErrorMessage="1" error="XLBVal:2=0_x000d__x000a_" sqref="C116">
      <formula1>0</formula1>
      <formula2>300</formula2>
    </dataValidation>
    <dataValidation type="textLength" errorStyle="information" allowBlank="1" showInputMessage="1" showErrorMessage="1" error="XLBVal:6=-8998916.67_x000d__x000a_" sqref="C104">
      <formula1>0</formula1>
      <formula2>300</formula2>
    </dataValidation>
    <dataValidation type="textLength" errorStyle="information" allowBlank="1" showInputMessage="1" showErrorMessage="1" error="XLBVal:6=16911.15_x000d__x000a_" sqref="C97">
      <formula1>0</formula1>
      <formula2>300</formula2>
    </dataValidation>
    <dataValidation type="textLength" errorStyle="information" allowBlank="1" showInputMessage="1" showErrorMessage="1" error="XLBVal:8=Land Tax_x000d__x000a_" sqref="B90">
      <formula1>0</formula1>
      <formula2>300</formula2>
    </dataValidation>
    <dataValidation type="textLength" errorStyle="information" allowBlank="1" showInputMessage="1" showErrorMessage="1" error="XLBVal:6=110194.21_x000d__x000a_" sqref="C81">
      <formula1>0</formula1>
      <formula2>300</formula2>
    </dataValidation>
    <dataValidation type="textLength" errorStyle="information" allowBlank="1" showInputMessage="1" showErrorMessage="1" error="XLBVal:8=Rental and leases - long term_x000d__x000a_" sqref="B74">
      <formula1>0</formula1>
      <formula2>300</formula2>
    </dataValidation>
    <dataValidation type="textLength" errorStyle="information" allowBlank="1" showInputMessage="1" showErrorMessage="1" error="XLBVal:8=Overseas travel expenses_x000d__x000a_" sqref="B67">
      <formula1>0</formula1>
      <formula2>300</formula2>
    </dataValidation>
    <dataValidation type="textLength" errorStyle="information" allowBlank="1" showInputMessage="1" showErrorMessage="1" error="XLBVal:8=Re-location expenses_x000d__x000a_" sqref="B60">
      <formula1>0</formula1>
      <formula2>300</formula2>
    </dataValidation>
    <dataValidation type="textLength" errorStyle="information" allowBlank="1" showInputMessage="1" showErrorMessage="1" error="XLBVal:6=9061.75_x000d__x000a_" sqref="D52">
      <formula1>0</formula1>
      <formula2>300</formula2>
    </dataValidation>
    <dataValidation type="textLength" errorStyle="information" allowBlank="1" showInputMessage="1" showErrorMessage="1" error="XLBVal:6=5161.85_x000d__x000a_" sqref="D45">
      <formula1>0</formula1>
      <formula2>300</formula2>
    </dataValidation>
    <dataValidation type="textLength" errorStyle="information" allowBlank="1" showInputMessage="1" showErrorMessage="1" error="XLBVal:6=290_x000d__x000a_" sqref="D38">
      <formula1>0</formula1>
      <formula2>300</formula2>
    </dataValidation>
    <dataValidation type="textLength" errorStyle="information" allowBlank="1" showInputMessage="1" showErrorMessage="1" error="XLBVal:6=412421.35_x000d__x000a_" sqref="C31">
      <formula1>0</formula1>
      <formula2>300</formula2>
    </dataValidation>
    <dataValidation type="textLength" errorStyle="information" allowBlank="1" showInputMessage="1" showErrorMessage="1" error="XLBVal:2=0_x000d__x000a_" sqref="C24">
      <formula1>0</formula1>
      <formula2>300</formula2>
    </dataValidation>
    <dataValidation type="textLength" errorStyle="information" allowBlank="1" showInputMessage="1" showErrorMessage="1" error="XLBVal:6=-106708.37_x000d__x000a_" sqref="C17">
      <formula1>0</formula1>
      <formula2>300</formula2>
    </dataValidation>
    <dataValidation type="textLength" errorStyle="information" allowBlank="1" showInputMessage="1" showErrorMessage="1" error="XLBVal:6=215.36_x000d__x000a_" sqref="C8">
      <formula1>0</formula1>
      <formula2>300</formula2>
    </dataValidation>
    <dataValidation type="textLength" errorStyle="information" allowBlank="1" showInputMessage="1" showErrorMessage="1" error="XLBVal:6=6683779.36_x000d__x000a_" sqref="C231">
      <formula1>0</formula1>
      <formula2>300</formula2>
    </dataValidation>
    <dataValidation type="textLength" errorStyle="information" allowBlank="1" showInputMessage="1" showErrorMessage="1" error="XLBVal:8=Provision for Sick Leave_x000d__x000a_" sqref="B201">
      <formula1>0</formula1>
      <formula2>300</formula2>
    </dataValidation>
    <dataValidation type="textLength" errorStyle="information" allowBlank="1" showInputMessage="1" showErrorMessage="1" error="XLBVal:6=-6644663.3_x000d__x000a_" sqref="C176">
      <formula1>0</formula1>
      <formula2>300</formula2>
    </dataValidation>
    <dataValidation type="textLength" errorStyle="information" allowBlank="1" showInputMessage="1" showErrorMessage="1" error="XLBVal:6=4671162.55_x000d__x000a_" sqref="D147">
      <formula1>0</formula1>
      <formula2>300</formula2>
    </dataValidation>
    <dataValidation type="textLength" errorStyle="information" allowBlank="1" showInputMessage="1" showErrorMessage="1" error="XLBVal:8=Corporate Recoveries_x000d__x000a_" sqref="B116">
      <formula1>0</formula1>
      <formula2>300</formula2>
    </dataValidation>
    <dataValidation type="textLength" errorStyle="information" allowBlank="1" showInputMessage="1" showErrorMessage="1" error="XLBVal:2=0_x000d__x000a_" sqref="D98">
      <formula1>0</formula1>
      <formula2>300</formula2>
    </dataValidation>
    <dataValidation type="textLength" errorStyle="information" allowBlank="1" showInputMessage="1" showErrorMessage="1" error="XLBVal:6=22805.69_x000d__x000a_" sqref="C84">
      <formula1>0</formula1>
      <formula2>300</formula2>
    </dataValidation>
    <dataValidation type="textLength" errorStyle="information" allowBlank="1" showInputMessage="1" showErrorMessage="1" error="XLBVal:8=Domestic Travel - Airfares_x000d__x000a_" sqref="B70">
      <formula1>0</formula1>
      <formula2>300</formula2>
    </dataValidation>
    <dataValidation type="textLength" errorStyle="information" allowBlank="1" showInputMessage="1" showErrorMessage="1" error="XLBVal:8=Membership/Licence Fees_x000d__x000a_" sqref="B56">
      <formula1>0</formula1>
      <formula2>300</formula2>
    </dataValidation>
    <dataValidation type="textLength" errorStyle="information" allowBlank="1" showInputMessage="1" showErrorMessage="1" error="XLBVal:6=6290420.73_x000d__x000a_" sqref="C43">
      <formula1>0</formula1>
      <formula2>300</formula2>
    </dataValidation>
    <dataValidation type="textLength" errorStyle="information" allowBlank="1" showInputMessage="1" showErrorMessage="1" error="XLBVal:8=Redundancy Expense_x000d__x000a_" sqref="B31">
      <formula1>0</formula1>
      <formula2>300</formula2>
    </dataValidation>
    <dataValidation type="textLength" errorStyle="information" allowBlank="1" showInputMessage="1" showErrorMessage="1" error="XLBVal:8=O&amp;M - Non Regulated_x000d__x000a_" sqref="B15">
      <formula1>0</formula1>
      <formula2>300</formula2>
    </dataValidation>
    <dataValidation type="textLength" errorStyle="information" allowBlank="1" showInputMessage="1" showErrorMessage="1" error="XLBVal:6=-367110042.78_x000d__x000a_" sqref="C228">
      <formula1>0</formula1>
      <formula2>300</formula2>
    </dataValidation>
    <dataValidation type="textLength" errorStyle="information" allowBlank="1" showInputMessage="1" showErrorMessage="1" error="XLBVal:6=162107173.42_x000d__x000a_" sqref="C225">
      <formula1>0</formula1>
      <formula2>300</formula2>
    </dataValidation>
    <dataValidation type="textLength" errorStyle="information" allowBlank="1" showInputMessage="1" showErrorMessage="1" error="XLBVal:6=0_x000d__x000a_" sqref="D218">
      <formula1>0</formula1>
      <formula2>300</formula2>
    </dataValidation>
    <dataValidation type="textLength" errorStyle="information" allowBlank="1" showInputMessage="1" showErrorMessage="1" error="XLBVal:6=0_x000d__x000a_" sqref="D210">
      <formula1>0</formula1>
      <formula2>300</formula2>
    </dataValidation>
    <dataValidation type="textLength" errorStyle="information" allowBlank="1" showInputMessage="1" showErrorMessage="1" error="XLBVal:8=Provision for Dividend Payable_x000d__x000a_" sqref="B204">
      <formula1>0</formula1>
      <formula2>300</formula2>
    </dataValidation>
    <dataValidation type="textLength" errorStyle="information" allowBlank="1" showInputMessage="1" showErrorMessage="1" error="XLBVal:6=-2855056.96_x000d__x000a_" sqref="C197">
      <formula1>0</formula1>
      <formula2>300</formula2>
    </dataValidation>
    <dataValidation type="textLength" errorStyle="information" allowBlank="1" showInputMessage="1" showErrorMessage="1" error="XLBVal:6=0_x000d__x000a_" sqref="C189">
      <formula1>0</formula1>
      <formula2>300</formula2>
    </dataValidation>
    <dataValidation type="textLength" errorStyle="information" allowBlank="1" showInputMessage="1" showErrorMessage="1" error="XLBVal:6=-28236794.45_x000d__x000a_" sqref="D182">
      <formula1>0</formula1>
      <formula2>300</formula2>
    </dataValidation>
    <dataValidation type="textLength" errorStyle="information" allowBlank="1" showInputMessage="1" showErrorMessage="1" error="XLBVal:8=Accumulated Depreciation Office Equip/Tools_x000d__x000a_" sqref="B176">
      <formula1>0</formula1>
      <formula2>300</formula2>
    </dataValidation>
    <dataValidation type="textLength" errorStyle="information" allowBlank="1" showInputMessage="1" showErrorMessage="1" error="XLBVal:8=Accumulated Depreciation Land &amp; Buildings_x000d__x000a_" sqref="B168">
      <formula1>0</formula1>
      <formula2>300</formula2>
    </dataValidation>
    <dataValidation type="textLength" errorStyle="information" allowBlank="1" showInputMessage="1" showErrorMessage="1" error="XLBVal:6=829161943.64_x000d__x000a_" sqref="C161">
      <formula1>0</formula1>
      <formula2>300</formula2>
    </dataValidation>
    <dataValidation type="textLength" errorStyle="information" allowBlank="1" showInputMessage="1" showErrorMessage="1" error="XLBVal:6=-22070051.74_x000d__x000a_" sqref="D154">
      <formula1>0</formula1>
      <formula2>300</formula2>
    </dataValidation>
    <dataValidation type="textLength" errorStyle="information" allowBlank="1" showInputMessage="1" showErrorMessage="1" error="XLBVal:6=0_x000d__x000a_" sqref="D146">
      <formula1>0</formula1>
      <formula2>300</formula2>
    </dataValidation>
    <dataValidation type="textLength" errorStyle="information" allowBlank="1" showInputMessage="1" showErrorMessage="1" error="XLBVal:8=Accrued Receivables - TUOS_x000d__x000a_" sqref="B140">
      <formula1>0</formula1>
      <formula2>300</formula2>
    </dataValidation>
    <dataValidation type="textLength" errorStyle="information" allowBlank="1" showInputMessage="1" showErrorMessage="1" error="XLBVal:2=0_x000d__x000a_" sqref="D128">
      <formula1>0</formula1>
      <formula2>300</formula2>
    </dataValidation>
    <dataValidation type="textLength" errorStyle="information" allowBlank="1" showInputMessage="1" showErrorMessage="1" error="XLBVal:6=-0.03_x000d__x000a_" sqref="D120">
      <formula1>0</formula1>
      <formula2>300</formula2>
    </dataValidation>
    <dataValidation type="textLength" errorStyle="information" allowBlank="1" showInputMessage="1" showErrorMessage="1" error="XLBVal:8=Loss on revaluation_x000d__x000a_" sqref="B114">
      <formula1>0</formula1>
      <formula2>300</formula2>
    </dataValidation>
    <dataValidation type="textLength" errorStyle="information" allowBlank="1" showInputMessage="1" showErrorMessage="1" error="XLBVal:6=0_x000d__x000a_" sqref="D225">
      <formula1>0</formula1>
      <formula2>300</formula2>
    </dataValidation>
    <dataValidation type="textLength" errorStyle="information" allowBlank="1" showInputMessage="1" showErrorMessage="1" error="XLBVal:8=Remunerator Suspense_x000d__x000a_" sqref="B215">
      <formula1>0</formula1>
      <formula2>300</formula2>
    </dataValidation>
    <dataValidation type="textLength" errorStyle="information" allowBlank="1" showInputMessage="1" showErrorMessage="1" error="XLBVal:8=GST Input Credit Tax_x000d__x000a_" sqref="B206">
      <formula1>0</formula1>
      <formula2>300</formula2>
    </dataValidation>
    <dataValidation type="textLength" errorStyle="information" allowBlank="1" showInputMessage="1" showErrorMessage="1" error="XLBVal:8=Provision for Annual Leave - Current_x000d__x000a_" sqref="B197">
      <formula1>0</formula1>
      <formula2>300</formula2>
    </dataValidation>
    <dataValidation type="textLength" errorStyle="information" allowBlank="1" showInputMessage="1" showErrorMessage="1" error="XLBVal:6=-1415345.64_x000d__x000a_" sqref="C186">
      <formula1>0</formula1>
      <formula2>300</formula2>
    </dataValidation>
    <dataValidation type="textLength" errorStyle="information" allowBlank="1" showInputMessage="1" showErrorMessage="1" error="XLBVal:6=2885577.39_x000d__x000a_" sqref="D177">
      <formula1>0</formula1>
      <formula2>300</formula2>
    </dataValidation>
    <dataValidation type="textLength" errorStyle="information" allowBlank="1" showInputMessage="1" showErrorMessage="1" error="XLBVal:6=0_x000d__x000a_" sqref="D168">
      <formula1>0</formula1>
      <formula2>300</formula2>
    </dataValidation>
    <dataValidation type="textLength" errorStyle="information" allowBlank="1" showInputMessage="1" showErrorMessage="1" error="XLBVal:8=P&amp;C Scheme Accumulated Depreciation_x000d__x000a_" sqref="B158">
      <formula1>0</formula1>
      <formula2>300</formula2>
    </dataValidation>
    <dataValidation type="textLength" errorStyle="information" allowBlank="1" showInputMessage="1" showErrorMessage="1" error="XLBVal:8=Provision for Loss on Inventory_x000d__x000a_" sqref="B149">
      <formula1>0</formula1>
      <formula2>300</formula2>
    </dataValidation>
    <dataValidation type="textLength" errorStyle="information" allowBlank="1" showInputMessage="1" showErrorMessage="1" error="XLBVal:6=6483724.51_x000d__x000a_" sqref="C140">
      <formula1>0</formula1>
      <formula2>300</formula2>
    </dataValidation>
    <dataValidation type="textLength" errorStyle="information" allowBlank="1" showInputMessage="1" showErrorMessage="1" error="XLBVal:2=0_x000d__x000a_" sqref="C126">
      <formula1>0</formula1>
      <formula2>300</formula2>
    </dataValidation>
    <dataValidation type="textLength" errorStyle="information" allowBlank="1" showInputMessage="1" showErrorMessage="1" error="XLBVal:2=0_x000d__x000a_" sqref="C117">
      <formula1>0</formula1>
      <formula2>300</formula2>
    </dataValidation>
    <dataValidation type="textLength" errorStyle="information" allowBlank="1" showInputMessage="1" showErrorMessage="1" error="XLBVal:8=Rounding Expense_x000d__x000a_" sqref="B109">
      <formula1>0</formula1>
      <formula2>300</formula2>
    </dataValidation>
    <dataValidation type="textLength" errorStyle="information" allowBlank="1" showInputMessage="1" showErrorMessage="1" error="XLBVal:8=Fleet Charges_x000d__x000a_" sqref="B101">
      <formula1>0</formula1>
      <formula2>300</formula2>
    </dataValidation>
    <dataValidation type="textLength" errorStyle="information" allowBlank="1" showInputMessage="1" showErrorMessage="1" error="XLBVal:6=348867.58_x000d__x000a_" sqref="C94">
      <formula1>0</formula1>
      <formula2>300</formula2>
    </dataValidation>
    <dataValidation type="textLength" errorStyle="information" allowBlank="1" showInputMessage="1" showErrorMessage="1" error="XLBVal:6=2204.05_x000d__x000a_" sqref="D87">
      <formula1>0</formula1>
      <formula2>300</formula2>
    </dataValidation>
    <dataValidation type="textLength" errorStyle="information" allowBlank="1" showInputMessage="1" showErrorMessage="1" error="XLBVal:6=5387.05_x000d__x000a_" sqref="D79">
      <formula1>0</formula1>
      <formula2>300</formula2>
    </dataValidation>
    <dataValidation type="textLength" errorStyle="information" allowBlank="1" showInputMessage="1" showErrorMessage="1" error="XLBVal:8=Catering_x000d__x000a_" sqref="B73">
      <formula1>0</formula1>
      <formula2>300</formula2>
    </dataValidation>
    <dataValidation type="textLength" errorStyle="information" allowBlank="1" showInputMessage="1" showErrorMessage="1" error="XLBVal:6=131366.21_x000d__x000a_" sqref="C66">
      <formula1>0</formula1>
      <formula2>300</formula2>
    </dataValidation>
    <dataValidation type="textLength" errorStyle="information" allowBlank="1" showInputMessage="1" showErrorMessage="1" error="XLBVal:6=57580.86_x000d__x000a_" sqref="C58">
      <formula1>0</formula1>
      <formula2>300</formula2>
    </dataValidation>
    <dataValidation type="textLength" errorStyle="information" allowBlank="1" showInputMessage="1" showErrorMessage="1" error="XLBVal:6=48785.8_x000d__x000a_" sqref="D51">
      <formula1>0</formula1>
      <formula2>300</formula2>
    </dataValidation>
    <dataValidation type="textLength" errorStyle="information" allowBlank="1" showInputMessage="1" showErrorMessage="1" error="XLBVal:8=Legal Fees_x000d__x000a_" sqref="B45">
      <formula1>0</formula1>
      <formula2>300</formula2>
    </dataValidation>
    <dataValidation type="textLength" errorStyle="information" allowBlank="1" showInputMessage="1" showErrorMessage="1" error="XLBVal:8=Aurora - Miscellaneous_x000d__x000a_" sqref="B37">
      <formula1>0</formula1>
      <formula2>300</formula2>
    </dataValidation>
    <dataValidation type="textLength" errorStyle="information" allowBlank="1" showInputMessage="1" showErrorMessage="1" error="XLBVal:6=6135243.5_x000d__x000a_" sqref="C30">
      <formula1>0</formula1>
      <formula2>300</formula2>
    </dataValidation>
    <dataValidation type="textLength" errorStyle="information" allowBlank="1" showInputMessage="1" showErrorMessage="1" error="XLBVal:6=-1103321.1_x000d__x000a_" sqref="D23">
      <formula1>0</formula1>
      <formula2>300</formula2>
    </dataValidation>
    <dataValidation type="textLength" errorStyle="information" allowBlank="1" showInputMessage="1" showErrorMessage="1" error="XLBVal:6=-3180575.38_x000d__x000a_" sqref="D15">
      <formula1>0</formula1>
      <formula2>300</formula2>
    </dataValidation>
    <dataValidation type="textLength" errorStyle="information" allowBlank="1" showInputMessage="1" showErrorMessage="1" error="XLBVal:8= Network Connection Fees_x000d__x000a_" sqref="B9">
      <formula1>0</formula1>
      <formula2>300</formula2>
    </dataValidation>
    <dataValidation type="textLength" errorStyle="information" allowBlank="1" showInputMessage="1" showErrorMessage="1" error="XLBVal:6=0_x000d__x000a_" sqref="C229">
      <formula1>0</formula1>
      <formula2>300</formula2>
    </dataValidation>
    <dataValidation type="textLength" errorStyle="information" allowBlank="1" showInputMessage="1" showErrorMessage="1" error="XLBVal:8=Payroll Deductions - Other_x000d__x000a_" sqref="B218">
      <formula1>0</formula1>
      <formula2>300</formula2>
    </dataValidation>
    <dataValidation type="textLength" errorStyle="information" allowBlank="1" showInputMessage="1" showErrorMessage="1" error="XLBVal:8=GST Input Accrual - Orders_x000d__x000a_" sqref="B209">
      <formula1>0</formula1>
      <formula2>300</formula2>
    </dataValidation>
    <dataValidation type="textLength" errorStyle="information" allowBlank="1" showInputMessage="1" showErrorMessage="1" error="XLBVal:6=0_x000d__x000a_" sqref="C200">
      <formula1>0</formula1>
      <formula2>300</formula2>
    </dataValidation>
    <dataValidation type="textLength" errorStyle="information" allowBlank="1" showInputMessage="1" showErrorMessage="1" error="XLBVal:6=0_x000d__x000a_" sqref="D189">
      <formula1>0</formula1>
      <formula2>300</formula2>
    </dataValidation>
    <dataValidation type="textLength" errorStyle="information" allowBlank="1" showInputMessage="1" showErrorMessage="1" error="XLBVal:6=0_x000d__x000a_" sqref="D180">
      <formula1>0</formula1>
      <formula2>300</formula2>
    </dataValidation>
    <dataValidation type="textLength" errorStyle="information" allowBlank="1" showInputMessage="1" showErrorMessage="1" error="XLBVal:6=0_x000d__x000a_" sqref="D171">
      <formula1>0</formula1>
      <formula2>300</formula2>
    </dataValidation>
    <dataValidation type="textLength" errorStyle="information" allowBlank="1" showInputMessage="1" showErrorMessage="1" error="XLBVal:8=Substation Assets_x000d__x000a_" sqref="B161">
      <formula1>0</formula1>
      <formula2>300</formula2>
    </dataValidation>
    <dataValidation type="textLength" errorStyle="information" allowBlank="1" showInputMessage="1" showErrorMessage="1" error="XLBVal:6=0_x000d__x000a_" sqref="C152">
      <formula1>0</formula1>
      <formula2>300</formula2>
    </dataValidation>
    <dataValidation type="textLength" errorStyle="information" allowBlank="1" showInputMessage="1" showErrorMessage="1" error="XLBVal:6=14927172.74_x000d__x000a_" sqref="C143">
      <formula1>0</formula1>
      <formula2>300</formula2>
    </dataValidation>
    <dataValidation type="textLength" errorStyle="information" allowBlank="1" showInputMessage="1" showErrorMessage="1" error="XLBVal:2=0_x000d__x000a_" sqref="D127">
      <formula1>0</formula1>
      <formula2>300</formula2>
    </dataValidation>
    <dataValidation type="textLength" errorStyle="information" allowBlank="1" showInputMessage="1" showErrorMessage="1" error="XLBVal:2=0_x000d__x000a_" sqref="D118">
      <formula1>0</formula1>
      <formula2>300</formula2>
    </dataValidation>
    <dataValidation type="textLength" errorStyle="information" allowBlank="1" showInputMessage="1" showErrorMessage="1" error="XLBVal:8=Loss on Inventory_x000d__x000a_" sqref="B110">
      <formula1>0</formula1>
      <formula2>300</formula2>
    </dataValidation>
    <dataValidation type="textLength" errorStyle="information" allowBlank="1" showInputMessage="1" showErrorMessage="1" error="XLBVal:6=-232424518.49_x000d__x000a_" sqref="C224">
      <formula1>0</formula1>
      <formula2>300</formula2>
    </dataValidation>
    <dataValidation type="textLength" errorStyle="information" allowBlank="1" showInputMessage="1" showErrorMessage="1" error="XLBVal:6=81614286.08_x000d__x000a_" sqref="C206">
      <formula1>0</formula1>
      <formula2>300</formula2>
    </dataValidation>
    <dataValidation type="textLength" errorStyle="information" allowBlank="1" showInputMessage="1" showErrorMessage="1" error="XLBVal:6=0_x000d__x000a_" sqref="D188">
      <formula1>0</formula1>
      <formula2>300</formula2>
    </dataValidation>
    <dataValidation type="textLength" errorStyle="information" allowBlank="1" showInputMessage="1" showErrorMessage="1" error="XLBVal:6=22774814.35_x000d__x000a_" sqref="C167">
      <formula1>0</formula1>
      <formula2>300</formula2>
    </dataValidation>
    <dataValidation type="textLength" errorStyle="information" allowBlank="1" showInputMessage="1" showErrorMessage="1" error="XLBVal:6=-287995.3_x000d__x000a_" sqref="D149">
      <formula1>0</formula1>
      <formula2>300</formula2>
    </dataValidation>
    <dataValidation type="textLength" errorStyle="information" allowBlank="1" showInputMessage="1" showErrorMessage="1" error="XLBVal:6=-221687.36_x000d__x000a_" sqref="C128">
      <formula1>0</formula1>
      <formula2>300</formula2>
    </dataValidation>
    <dataValidation type="textLength" errorStyle="information" allowBlank="1" showInputMessage="1" showErrorMessage="1" error="XLBVal:8=Employee Discount_x000d__x000a_" sqref="B108">
      <formula1>0</formula1>
      <formula2>300</formula2>
    </dataValidation>
    <dataValidation type="textLength" errorStyle="information" allowBlank="1" showInputMessage="1" showErrorMessage="1" error="XLBVal:6=16742.76_x000d__x000a_" sqref="D97">
      <formula1>0</formula1>
      <formula2>300</formula2>
    </dataValidation>
    <dataValidation type="textLength" errorStyle="information" allowBlank="1" showInputMessage="1" showErrorMessage="1" error="XLBVal:6=397884.21_x000d__x000a_" sqref="D88">
      <formula1>0</formula1>
      <formula2>300</formula2>
    </dataValidation>
    <dataValidation type="textLength" errorStyle="information" allowBlank="1" showInputMessage="1" showErrorMessage="1" error="XLBVal:8=IT hardware_x000d__x000a_" sqref="B78">
      <formula1>0</formula1>
      <formula2>300</formula2>
    </dataValidation>
    <dataValidation type="textLength" errorStyle="information" allowBlank="1" showInputMessage="1" showErrorMessage="1" error="XLBVal:6=311.25_x000d__x000a_" sqref="C69">
      <formula1>0</formula1>
      <formula2>300</formula2>
    </dataValidation>
    <dataValidation type="textLength" errorStyle="information" allowBlank="1" showInputMessage="1" showErrorMessage="1" error="XLBVal:6=36.36_x000d__x000a_" sqref="C60">
      <formula1>0</formula1>
      <formula2>300</formula2>
    </dataValidation>
    <dataValidation type="textLength" errorStyle="information" allowBlank="1" showInputMessage="1" showErrorMessage="1" error="XLBVal:6=37694.66_x000d__x000a_" sqref="D49">
      <formula1>0</formula1>
      <formula2>300</formula2>
    </dataValidation>
    <dataValidation type="textLength" errorStyle="information" allowBlank="1" showInputMessage="1" showErrorMessage="1" error="XLBVal:6=264108.35_x000d__x000a_" sqref="D40">
      <formula1>0</formula1>
      <formula2>300</formula2>
    </dataValidation>
    <dataValidation type="textLength" errorStyle="information" allowBlank="1" showInputMessage="1" showErrorMessage="1" error="XLBVal:8=Contract Labour_x000d__x000a_" sqref="B32">
      <formula1>0</formula1>
      <formula2>300</formula2>
    </dataValidation>
    <dataValidation type="textLength" errorStyle="information" allowBlank="1" showInputMessage="1" showErrorMessage="1" error="XLBVal:6=1043.56_x000d__x000a_" sqref="C21">
      <formula1>0</formula1>
      <formula2>300</formula2>
    </dataValidation>
    <dataValidation type="textLength" errorStyle="information" allowBlank="1" showInputMessage="1" showErrorMessage="1" error="XLBVal:6=-3117073.36_x000d__x000a_" sqref="C12">
      <formula1>0</formula1>
      <formula2>300</formula2>
    </dataValidation>
    <dataValidation type="textLength" errorStyle="information" allowBlank="1" showInputMessage="1" showErrorMessage="1" error="XLBVal:6=-185538891.31_x000d__x000a_" sqref="C3">
      <formula1>0</formula1>
      <formula2>300</formula2>
    </dataValidation>
    <dataValidation type="textLength" errorStyle="information" allowBlank="1" showInputMessage="1" showErrorMessage="1" error="XLBVal:6=0_x000d__x000a_" sqref="D204">
      <formula1>0</formula1>
      <formula2>300</formula2>
    </dataValidation>
    <dataValidation type="textLength" errorStyle="information" allowBlank="1" showInputMessage="1" showErrorMessage="1" error="XLBVal:6=49135890.41_x000d__x000a_" sqref="D165">
      <formula1>0</formula1>
      <formula2>300</formula2>
    </dataValidation>
    <dataValidation type="textLength" errorStyle="information" allowBlank="1" showInputMessage="1" showErrorMessage="1" error="XLBVal:2=0_x000d__x000a_" sqref="D126">
      <formula1>0</formula1>
      <formula2>300</formula2>
    </dataValidation>
    <dataValidation type="textLength" errorStyle="information" allowBlank="1" showInputMessage="1" showErrorMessage="1" error="XLBVal:6=322673.55_x000d__x000a_" sqref="C93">
      <formula1>0</formula1>
      <formula2>300</formula2>
    </dataValidation>
    <dataValidation type="textLength" errorStyle="information" allowBlank="1" showInputMessage="1" showErrorMessage="1" error="XLBVal:8=IT software &amp; licence fees_x000d__x000a_" sqref="B79">
      <formula1>0</formula1>
      <formula2>300</formula2>
    </dataValidation>
    <dataValidation type="textLength" errorStyle="information" allowBlank="1" showInputMessage="1" showErrorMessage="1" error="XLBVal:8=Safety - clothing, equipment &amp; first aid_x000d__x000a_" sqref="B63">
      <formula1>0</formula1>
      <formula2>300</formula2>
    </dataValidation>
    <dataValidation type="textLength" errorStyle="information" allowBlank="1" showInputMessage="1" showErrorMessage="1" error="XLBVal:6=191347.51_x000d__x000a_" sqref="D48">
      <formula1>0</formula1>
      <formula2>300</formula2>
    </dataValidation>
    <dataValidation type="textLength" errorStyle="information" allowBlank="1" showInputMessage="1" showErrorMessage="1" error="XLBVal:6=191720.81_x000d__x000a_" sqref="D32">
      <formula1>0</formula1>
      <formula2>300</formula2>
    </dataValidation>
    <dataValidation type="textLength" errorStyle="information" allowBlank="1" showInputMessage="1" showErrorMessage="1" error="XLBVal:2=0_x000d__x000a_" sqref="C20">
      <formula1>0</formula1>
      <formula2>300</formula2>
    </dataValidation>
    <dataValidation type="textLength" errorStyle="information" allowBlank="1" showInputMessage="1" showErrorMessage="1" error="XLBVal:8=Customer Contribution_x000d__x000a_" sqref="B6">
      <formula1>0</formula1>
      <formula2>300</formula2>
    </dataValidation>
    <dataValidation type="textLength" errorStyle="information" allowBlank="1" showInputMessage="1" showErrorMessage="1" error="XLBVal:6=0_x000d__x000a_" sqref="D217">
      <formula1>0</formula1>
      <formula2>300</formula2>
    </dataValidation>
    <dataValidation type="textLength" errorStyle="information" allowBlank="1" showInputMessage="1" showErrorMessage="1" error="XLBVal:6=0_x000d__x000a_" sqref="C203">
      <formula1>0</formula1>
      <formula2>300</formula2>
    </dataValidation>
    <dataValidation type="textLength" errorStyle="information" allowBlank="1" showInputMessage="1" showErrorMessage="1" error="XLBVal:8=Accrued Interest Payable_x000d__x000a_" sqref="B189">
      <formula1>0</formula1>
      <formula2>300</formula2>
    </dataValidation>
    <dataValidation type="textLength" errorStyle="information" allowBlank="1" showInputMessage="1" showErrorMessage="1" error="XLBVal:8=Office Equipment/Tools_x000d__x000a_" sqref="B175">
      <formula1>0</formula1>
      <formula2>300</formula2>
    </dataValidation>
    <dataValidation type="textLength" errorStyle="information" allowBlank="1" showInputMessage="1" showErrorMessage="1" error="XLBVal:6=-47441.97_x000d__x000a_" sqref="D160">
      <formula1>0</formula1>
      <formula2>300</formula2>
    </dataValidation>
    <dataValidation type="textLength" errorStyle="information" allowBlank="1" showInputMessage="1" showErrorMessage="1" error="XLBVal:6=0_x000d__x000a_" sqref="C146">
      <formula1>0</formula1>
      <formula2>300</formula2>
    </dataValidation>
    <dataValidation type="textLength" errorStyle="information" allowBlank="1" showInputMessage="1" showErrorMessage="1" error="XLBVal:8=Discount / Premium W/O_x000d__x000a_" sqref="B129">
      <formula1>0</formula1>
      <formula2>300</formula2>
    </dataValidation>
    <dataValidation type="textLength" errorStyle="information" allowBlank="1" showInputMessage="1" showErrorMessage="1" error="XLBVal:6=6652721.55_x000d__x000a_" sqref="D114">
      <formula1>0</formula1>
      <formula2>300</formula2>
    </dataValidation>
    <dataValidation type="textLength" errorStyle="information" allowBlank="1" showInputMessage="1" showErrorMessage="1" error="XLBVal:6=1690285.71_x000d__x000a_" sqref="C103">
      <formula1>0</formula1>
      <formula2>300</formula2>
    </dataValidation>
    <dataValidation type="textLength" errorStyle="information" allowBlank="1" showInputMessage="1" showErrorMessage="1" error="XLBVal:6=118077.18_x000d__x000a_" sqref="C96">
      <formula1>0</formula1>
      <formula2>300</formula2>
    </dataValidation>
    <dataValidation type="textLength" errorStyle="information" allowBlank="1" showInputMessage="1" showErrorMessage="1" error="XLBVal:6=10508.46_x000d__x000a_" sqref="C89">
      <formula1>0</formula1>
      <formula2>300</formula2>
    </dataValidation>
    <dataValidation type="textLength" errorStyle="information" allowBlank="1" showInputMessage="1" showErrorMessage="1" error="XLBVal:8=Rent &amp; hire - short term_x000d__x000a_" sqref="B82">
      <formula1>0</formula1>
      <formula2>300</formula2>
    </dataValidation>
    <dataValidation type="textLength" errorStyle="information" allowBlank="1" showInputMessage="1" showErrorMessage="1" error="XLBVal:8=Donations and Sponsorship_x000d__x000a_" sqref="B75">
      <formula1>0</formula1>
      <formula2>300</formula2>
    </dataValidation>
    <dataValidation type="textLength" errorStyle="information" allowBlank="1" showInputMessage="1" showErrorMessage="1" error="XLBVal:8=Employee incentives/prizes/awards_x000d__x000a_" sqref="B68">
      <formula1>0</formula1>
      <formula2>300</formula2>
    </dataValidation>
    <dataValidation type="textLength" errorStyle="information" allowBlank="1" showInputMessage="1" showErrorMessage="1" error="XLBVal:6=0_x000d__x000a_" sqref="D60">
      <formula1>0</formula1>
      <formula2>300</formula2>
    </dataValidation>
    <dataValidation type="textLength" errorStyle="information" allowBlank="1" showInputMessage="1" showErrorMessage="1" error="XLBVal:6=11247.23_x000d__x000a_" sqref="D53">
      <formula1>0</formula1>
      <formula2>300</formula2>
    </dataValidation>
    <dataValidation type="textLength" errorStyle="information" allowBlank="1" showInputMessage="1" showErrorMessage="1" error="XLBVal:6=15714.95_x000d__x000a_" sqref="D46">
      <formula1>0</formula1>
      <formula2>300</formula2>
    </dataValidation>
    <dataValidation type="textLength" errorStyle="information" allowBlank="1" showInputMessage="1" showErrorMessage="1" error="XLBVal:6=104040.44_x000d__x000a_" sqref="C39">
      <formula1>0</formula1>
      <formula2>300</formula2>
    </dataValidation>
    <dataValidation type="textLength" errorStyle="information" allowBlank="1" showInputMessage="1" showErrorMessage="1" error="XLBVal:6=382859.83_x000d__x000a_" sqref="C32">
      <formula1>0</formula1>
      <formula2>300</formula2>
    </dataValidation>
    <dataValidation type="textLength" errorStyle="information" allowBlank="1" showInputMessage="1" showErrorMessage="1" error="XLBVal:6=-389279.63_x000d__x000a_" sqref="C25">
      <formula1>0</formula1>
      <formula2>300</formula2>
    </dataValidation>
    <dataValidation type="textLength" errorStyle="information" allowBlank="1" showInputMessage="1" showErrorMessage="1" error="XLBVal:8=Interest Income - Non regulated_x000d__x000a_" sqref="B18">
      <formula1>0</formula1>
      <formula2>300</formula2>
    </dataValidation>
    <dataValidation type="textLength" errorStyle="information" allowBlank="1" showInputMessage="1" showErrorMessage="1" error="XLBVal:8=Customer Contribution_x000d__x000a_" sqref="B11">
      <formula1>0</formula1>
      <formula2>300</formula2>
    </dataValidation>
    <dataValidation type="textLength" errorStyle="information" allowBlank="1" showInputMessage="1" showErrorMessage="1" error="XLBVal:8=AEMO Residues_x000d__x000a_" sqref="B4">
      <formula1>0</formula1>
      <formula2>300</formula2>
    </dataValidation>
    <dataValidation type="textLength" errorStyle="information" allowBlank="1" showInputMessage="1" showErrorMessage="1" error="XLBVal:6=0_x000d__x000a_" sqref="D215">
      <formula1>0</formula1>
      <formula2>300</formula2>
    </dataValidation>
    <dataValidation type="textLength" errorStyle="information" allowBlank="1" showInputMessage="1" showErrorMessage="1" error="XLBVal:6=0_x000d__x000a_" sqref="D201">
      <formula1>0</formula1>
      <formula2>300</formula2>
    </dataValidation>
    <dataValidation type="textLength" errorStyle="information" allowBlank="1" showInputMessage="1" showErrorMessage="1" error="XLBVal:6=0_x000d__x000a_" sqref="C187">
      <formula1>0</formula1>
      <formula2>300</formula2>
    </dataValidation>
    <dataValidation type="textLength" errorStyle="information" allowBlank="1" showInputMessage="1" showErrorMessage="1" error="XLBVal:6=19125078.22_x000d__x000a_" sqref="D230">
      <formula1>0</formula1>
      <formula2>300</formula2>
    </dataValidation>
    <dataValidation type="textLength" errorStyle="information" allowBlank="1" showInputMessage="1" showErrorMessage="1" error="XLBVal:6=0_x000d__x000a_" sqref="D214">
      <formula1>0</formula1>
      <formula2>300</formula2>
    </dataValidation>
    <dataValidation type="textLength" errorStyle="information" allowBlank="1" showInputMessage="1" showErrorMessage="1" error="XLBVal:8=Provision for Workers Compensation_x000d__x000a_" sqref="B200">
      <formula1>0</formula1>
      <formula2>300</formula2>
    </dataValidation>
    <dataValidation type="textLength" errorStyle="information" allowBlank="1" showInputMessage="1" showErrorMessage="1" error="XLBVal:6=-3758171.15_x000d__x000a_" sqref="D186">
      <formula1>0</formula1>
      <formula2>300</formula2>
    </dataValidation>
    <dataValidation type="textLength" errorStyle="information" allowBlank="1" showInputMessage="1" showErrorMessage="1" error="XLBVal:8=Accumulated Depreciation Minor Assets_x000d__x000a_" sqref="B172">
      <formula1>0</formula1>
      <formula2>300</formula2>
    </dataValidation>
    <dataValidation type="textLength" errorStyle="information" allowBlank="1" showInputMessage="1" showErrorMessage="1" error="XLBVal:6=254862390.93_x000d__x000a_" sqref="C157">
      <formula1>0</formula1>
      <formula2>300</formula2>
    </dataValidation>
    <dataValidation type="textLength" errorStyle="information" allowBlank="1" showInputMessage="1" showErrorMessage="1" error="XLBVal:8=Inventory_x000d__x000a_" sqref="B144">
      <formula1>0</formula1>
      <formula2>300</formula2>
    </dataValidation>
    <dataValidation type="textLength" errorStyle="information" allowBlank="1" showInputMessage="1" showErrorMessage="1" error="XLBVal:2=0_x000d__x000a_" sqref="D124">
      <formula1>0</formula1>
      <formula2>300</formula2>
    </dataValidation>
    <dataValidation type="textLength" errorStyle="information" allowBlank="1" showInputMessage="1" showErrorMessage="1" error="XLBVal:6=21059069.84_x000d__x000a_" sqref="C230">
      <formula1>0</formula1>
      <formula2>300</formula2>
    </dataValidation>
    <dataValidation type="textLength" errorStyle="information" allowBlank="1" showInputMessage="1" showErrorMessage="1" error="XLBVal:6=0_x000d__x000a_" sqref="C211">
      <formula1>0</formula1>
      <formula2>300</formula2>
    </dataValidation>
    <dataValidation type="textLength" errorStyle="information" allowBlank="1" showInputMessage="1" showErrorMessage="1" error="XLBVal:6=-27884823.45_x000d__x000a_" sqref="D191">
      <formula1>0</formula1>
      <formula2>300</formula2>
    </dataValidation>
    <dataValidation type="textLength" errorStyle="information" allowBlank="1" showInputMessage="1" showErrorMessage="1" error="XLBVal:6=0_x000d__x000a_" sqref="C172">
      <formula1>0</formula1>
      <formula2>300</formula2>
    </dataValidation>
    <dataValidation type="textLength" errorStyle="information" allowBlank="1" showInputMessage="1" showErrorMessage="1" error="XLBVal:6=-22070051.74_x000d__x000a_" sqref="C154">
      <formula1>0</formula1>
      <formula2>300</formula2>
    </dataValidation>
    <dataValidation type="textLength" errorStyle="information" allowBlank="1" showInputMessage="1" showErrorMessage="1" error="XLBVal:8=Petty Cash Float_x000d__x000a_" sqref="B135">
      <formula1>0</formula1>
      <formula2>300</formula2>
    </dataValidation>
    <dataValidation type="textLength" errorStyle="information" allowBlank="1" showInputMessage="1" showErrorMessage="1" error="XLBVal:8=Penalties &amp; Fines_x000d__x000a_" sqref="B112">
      <formula1>0</formula1>
      <formula2>300</formula2>
    </dataValidation>
    <dataValidation type="textLength" errorStyle="information" allowBlank="1" showInputMessage="1" showErrorMessage="1" error="XLBVal:6=7138.71_x000d__x000a_" sqref="C98">
      <formula1>0</formula1>
      <formula2>300</formula2>
    </dataValidation>
    <dataValidation type="textLength" errorStyle="information" allowBlank="1" showInputMessage="1" showErrorMessage="1" error="XLBVal:6=11850_x000d__x000a_" sqref="D83">
      <formula1>0</formula1>
      <formula2>300</formula2>
    </dataValidation>
    <dataValidation type="textLength" errorStyle="information" allowBlank="1" showInputMessage="1" showErrorMessage="1" error="XLBVal:8=Recruitment costs_x000d__x000a_" sqref="B69">
      <formula1>0</formula1>
      <formula2>300</formula2>
    </dataValidation>
    <dataValidation type="textLength" errorStyle="information" allowBlank="1" showInputMessage="1" showErrorMessage="1" error="XLBVal:6=54637.03_x000d__x000a_" sqref="D55">
      <formula1>0</formula1>
      <formula2>300</formula2>
    </dataValidation>
    <dataValidation type="textLength" errorStyle="information" allowBlank="1" showInputMessage="1" showErrorMessage="1" error="XLBVal:8=Hydro - Miscellaneous_x000d__x000a_" sqref="B41">
      <formula1>0</formula1>
      <formula2>300</formula2>
    </dataValidation>
    <dataValidation type="textLength" errorStyle="information" allowBlank="1" showInputMessage="1" showErrorMessage="1" error="XLBVal:6=18197863.01_x000d__x000a_" sqref="C26">
      <formula1>0</formula1>
      <formula2>300</formula2>
    </dataValidation>
    <dataValidation type="textLength" errorStyle="information" allowBlank="1" showInputMessage="1" showErrorMessage="1" error="XLBVal:8=CANS 2 - Other services_x000d__x000a_" sqref="B13">
      <formula1>0</formula1>
      <formula2>300</formula2>
    </dataValidation>
    <dataValidation type="textLength" errorStyle="information" allowBlank="1" showInputMessage="1" showErrorMessage="1" error="XLBVal:6=-203806.39_x000d__x000a_" sqref="C223">
      <formula1>0</formula1>
      <formula2>300</formula2>
    </dataValidation>
    <dataValidation type="textLength" errorStyle="information" allowBlank="1" showInputMessage="1" showErrorMessage="1" error="XLBVal:6=0_x000d__x000a_" sqref="D203">
      <formula1>0</formula1>
      <formula2>300</formula2>
    </dataValidation>
    <dataValidation type="textLength" errorStyle="information" allowBlank="1" showInputMessage="1" showErrorMessage="1" error="XLBVal:8=Accrued Creditors_x000d__x000a_" sqref="B186">
      <formula1>0</formula1>
      <formula2>300</formula2>
    </dataValidation>
    <dataValidation type="textLength" errorStyle="information" allowBlank="1" showInputMessage="1" showErrorMessage="1" error="XLBVal:6=-19074385.95_x000d__x000a_" sqref="C166">
      <formula1>0</formula1>
      <formula2>300</formula2>
    </dataValidation>
    <dataValidation type="textLength" errorStyle="information" allowBlank="1" showInputMessage="1" showErrorMessage="1" error="XLBVal:8=Inventory - Bridgewater_x000d__x000a_" sqref="B147">
      <formula1>0</formula1>
      <formula2>300</formula2>
    </dataValidation>
    <dataValidation type="textLength" errorStyle="information" allowBlank="1" showInputMessage="1" showErrorMessage="1" error="XLBVal:8=Interest Expense - Long Term_x000d__x000a_" sqref="B124">
      <formula1>0</formula1>
      <formula2>300</formula2>
    </dataValidation>
    <dataValidation type="textLength" errorStyle="information" allowBlank="1" showInputMessage="1" showErrorMessage="1" error="XLBVal:8=Government duties, fees and charges_x000d__x000a_" sqref="B106">
      <formula1>0</formula1>
      <formula2>300</formula2>
    </dataValidation>
    <dataValidation type="textLength" errorStyle="information" allowBlank="1" showInputMessage="1" showErrorMessage="1" error="XLBVal:6=0_x000d__x000a_" sqref="D195">
      <formula1>0</formula1>
      <formula2>300</formula2>
    </dataValidation>
    <dataValidation type="textLength" errorStyle="information" allowBlank="1" showInputMessage="1" showErrorMessage="1" error="XLBVal:2=0_x000d__x000a_" sqref="C160">
      <formula1>0</formula1>
      <formula2>300</formula2>
    </dataValidation>
    <dataValidation type="textLength" errorStyle="information" allowBlank="1" showInputMessage="1" showErrorMessage="1" error="XLBVal:2=0_x000d__x000a_" sqref="D117">
      <formula1>0</formula1>
      <formula2>300</formula2>
    </dataValidation>
    <dataValidation type="textLength" errorStyle="information" allowBlank="1" showInputMessage="1" showErrorMessage="1" error="XLBVal:6=226168.74_x000d__x000a_" sqref="C92">
      <formula1>0</formula1>
      <formula2>300</formula2>
    </dataValidation>
    <dataValidation type="textLength" errorStyle="information" allowBlank="1" showInputMessage="1" showErrorMessage="1" error="XLBVal:6=164816.06_x000d__x000a_" sqref="D74">
      <formula1>0</formula1>
      <formula2>300</formula2>
    </dataValidation>
    <dataValidation type="textLength" errorStyle="information" allowBlank="1" showInputMessage="1" showErrorMessage="1" error="XLBVal:8=Course Fees_x000d__x000a_" sqref="B55">
      <formula1>0</formula1>
      <formula2>300</formula2>
    </dataValidation>
    <dataValidation type="textLength" errorStyle="information" allowBlank="1" showInputMessage="1" showErrorMessage="1" error="XLBVal:2=0_x000d__x000a_" sqref="C35">
      <formula1>0</formula1>
      <formula2>300</formula2>
    </dataValidation>
    <dataValidation type="textLength" errorStyle="information" allowBlank="1" showInputMessage="1" showErrorMessage="1" error="XLBVal:6=-1574.18_x000d__x000a_" sqref="D17">
      <formula1>0</formula1>
      <formula2>300</formula2>
    </dataValidation>
    <dataValidation type="textLength" errorStyle="information" allowBlank="1" showInputMessage="1" showErrorMessage="1" error="XLBVal:8=Contributed Equity_x000d__x000a_" sqref="B226">
      <formula1>0</formula1>
      <formula2>300</formula2>
    </dataValidation>
    <dataValidation type="textLength" errorStyle="information" allowBlank="1" showInputMessage="1" showErrorMessage="1" error="XLBVal:6=0_x000d__x000a_" sqref="C144">
      <formula1>0</formula1>
      <formula2>300</formula2>
    </dataValidation>
    <dataValidation type="textLength" errorStyle="information" allowBlank="1" showInputMessage="1" showErrorMessage="1" error="XLBVal:8=Miscellaneous Services_x000d__x000a_" sqref="B86">
      <formula1>0</formula1>
      <formula2>300</formula2>
    </dataValidation>
    <dataValidation type="textLength" errorStyle="information" allowBlank="1" showInputMessage="1" showErrorMessage="1" error="XLBVal:6=6581.46_x000d__x000a_" sqref="D57">
      <formula1>0</formula1>
      <formula2>300</formula2>
    </dataValidation>
    <dataValidation type="textLength" errorStyle="information" allowBlank="1" showInputMessage="1" showErrorMessage="1" error="XLBVal:6=-23442.87_x000d__x000a_" sqref="D25">
      <formula1>0</formula1>
      <formula2>300</formula2>
    </dataValidation>
    <dataValidation type="textLength" errorStyle="information" allowBlank="1" showInputMessage="1" showErrorMessage="1" error="XLBVal:6=0_x000d__x000a_" sqref="D224">
      <formula1>0</formula1>
      <formula2>300</formula2>
    </dataValidation>
    <dataValidation type="textLength" errorStyle="information" allowBlank="1" showInputMessage="1" showErrorMessage="1" error="XLBVal:6=-479265.09_x000d__x000a_" sqref="C196">
      <formula1>0</formula1>
      <formula2>300</formula2>
    </dataValidation>
    <dataValidation type="textLength" errorStyle="information" allowBlank="1" showInputMessage="1" showErrorMessage="1" error="XLBVal:6=23519612.57_x000d__x000a_" sqref="D167">
      <formula1>0</formula1>
      <formula2>300</formula2>
    </dataValidation>
    <dataValidation type="textLength" errorStyle="information" allowBlank="1" showInputMessage="1" showErrorMessage="1" error="XLBVal:6=0_x000d__x000a_" sqref="C139">
      <formula1>0</formula1>
      <formula2>300</formula2>
    </dataValidation>
    <dataValidation type="textLength" errorStyle="information" allowBlank="1" showInputMessage="1" showErrorMessage="1" error="XLBVal:2=0_x000d__x000a_" sqref="C108">
      <formula1>0</formula1>
      <formula2>300</formula2>
    </dataValidation>
    <dataValidation type="textLength" errorStyle="information" allowBlank="1" showInputMessage="1" showErrorMessage="1" error="XLBVal:6=-0.33_x000d__x000a_" sqref="D92">
      <formula1>0</formula1>
      <formula2>300</formula2>
    </dataValidation>
    <dataValidation type="textLength" errorStyle="information" allowBlank="1" showInputMessage="1" showErrorMessage="1" error="XLBVal:6=822.84_x000d__x000a_" sqref="D78">
      <formula1>0</formula1>
      <formula2>300</formula2>
    </dataValidation>
    <dataValidation type="textLength" errorStyle="information" allowBlank="1" showInputMessage="1" showErrorMessage="1" error="XLBVal:6=17326.65_x000d__x000a_" sqref="C64">
      <formula1>0</formula1>
      <formula2>300</formula2>
    </dataValidation>
    <dataValidation type="textLength" errorStyle="information" allowBlank="1" showInputMessage="1" showErrorMessage="1" error="XLBVal:8=Materials_x000d__x000a_" sqref="B50">
      <formula1>0</formula1>
      <formula2>300</formula2>
    </dataValidation>
    <dataValidation type="textLength" errorStyle="information" allowBlank="1" showInputMessage="1" showErrorMessage="1" error="XLBVal:8=T/A 4-8 Contract Management_x000d__x000a_" sqref="B36">
      <formula1>0</formula1>
      <formula2>300</formula2>
    </dataValidation>
    <dataValidation type="textLength" errorStyle="information" allowBlank="1" showInputMessage="1" showErrorMessage="1" error="XLBVal:2=0_x000d__x000a_" sqref="D21">
      <formula1>0</formula1>
      <formula2>300</formula2>
    </dataValidation>
    <dataValidation type="textLength" errorStyle="information" allowBlank="1" showInputMessage="1" showErrorMessage="1" error="XLBVal:6=-25183.73_x000d__x000a_" sqref="C7">
      <formula1>0</formula1>
      <formula2>300</formula2>
    </dataValidation>
    <dataValidation type="textLength" errorStyle="information" allowBlank="1" showInputMessage="1" showErrorMessage="1" error="XLBVal:6=45770542.29_x000d__x000a_" sqref="D208">
      <formula1>0</formula1>
      <formula2>300</formula2>
    </dataValidation>
    <dataValidation type="textLength" errorStyle="information" allowBlank="1" showInputMessage="1" showErrorMessage="1" error="XLBVal:6=0_x000d__x000a_" sqref="C180">
      <formula1>0</formula1>
      <formula2>300</formula2>
    </dataValidation>
    <dataValidation type="textLength" errorStyle="information" allowBlank="1" showInputMessage="1" showErrorMessage="1" error="XLBVal:8=Easement/Acquisition of Routes_x000d__x000a_" sqref="B159">
      <formula1>0</formula1>
      <formula2>300</formula2>
    </dataValidation>
    <dataValidation type="textLength" errorStyle="information" allowBlank="1" showInputMessage="1" showErrorMessage="1" error="XLBVal:8=Accrued Receivables - Other_x000d__x000a_" sqref="B141">
      <formula1>0</formula1>
      <formula2>300</formula2>
    </dataValidation>
    <dataValidation type="textLength" errorStyle="information" allowBlank="1" showInputMessage="1" showErrorMessage="1" error="XLBVal:8=Regulatory Costs Adjustments_x000d__x000a_" sqref="B120">
      <formula1>0</formula1>
      <formula2>300</formula2>
    </dataValidation>
    <dataValidation type="textLength" errorStyle="information" allowBlank="1" showInputMessage="1" showErrorMessage="1" error="XLBVal:6=0_x000d__x000a_" sqref="D102">
      <formula1>0</formula1>
      <formula2>300</formula2>
    </dataValidation>
    <dataValidation type="textLength" errorStyle="information" allowBlank="1" showInputMessage="1" showErrorMessage="1" error="XLBVal:6=1014.79_x000d__x000a_" sqref="D93">
      <formula1>0</formula1>
      <formula2>300</formula2>
    </dataValidation>
    <dataValidation type="textLength" errorStyle="information" allowBlank="1" showInputMessage="1" showErrorMessage="1" error="XLBVal:6=5374.83_x000d__x000a_" sqref="D84">
      <formula1>0</formula1>
      <formula2>300</formula2>
    </dataValidation>
    <dataValidation type="textLength" errorStyle="information" allowBlank="1" showInputMessage="1" showErrorMessage="1" error="XLBVal:6=400.35_x000d__x000a_" sqref="C72">
      <formula1>0</formula1>
      <formula2>300</formula2>
    </dataValidation>
    <dataValidation type="textLength" errorStyle="information" allowBlank="1" showInputMessage="1" showErrorMessage="1" error="XLBVal:6=31188.64_x000d__x000a_" sqref="C63">
      <formula1>0</formula1>
      <formula2>300</formula2>
    </dataValidation>
    <dataValidation type="textLength" errorStyle="information" allowBlank="1" showInputMessage="1" showErrorMessage="1" error="XLBVal:6=1615.69_x000d__x000a_" sqref="D54">
      <formula1>0</formula1>
      <formula2>300</formula2>
    </dataValidation>
    <dataValidation type="textLength" errorStyle="information" allowBlank="1" showInputMessage="1" showErrorMessage="1" error="XLBVal:8=External Services - Non Contractual_x000d__x000a_" sqref="B44">
      <formula1>0</formula1>
      <formula2>300</formula2>
    </dataValidation>
    <dataValidation type="textLength" errorStyle="information" allowBlank="1" showInputMessage="1" showErrorMessage="1" error="XLBVal:8=T/A 4-7 Warehousing_x000d__x000a_" sqref="B35">
      <formula1>0</formula1>
      <formula2>300</formula2>
    </dataValidation>
    <dataValidation type="textLength" errorStyle="information" allowBlank="1" showInputMessage="1" showErrorMessage="1" error="XLBVal:8=Salaries &amp; Wages_x000d__x000a_" sqref="B26">
      <formula1>0</formula1>
      <formula2>300</formula2>
    </dataValidation>
    <dataValidation type="textLength" errorStyle="information" allowBlank="1" showInputMessage="1" showErrorMessage="1" error="XLBVal:6=-582687.94_x000d__x000a_" sqref="D13">
      <formula1>0</formula1>
      <formula2>300</formula2>
    </dataValidation>
    <dataValidation type="textLength" errorStyle="information" allowBlank="1" showInputMessage="1" showErrorMessage="1" error="XLBVal:6=-18501764.06_x000d__x000a_" sqref="D4">
      <formula1>0</formula1>
      <formula2>300</formula2>
    </dataValidation>
    <dataValidation type="textLength" errorStyle="information" allowBlank="1" showInputMessage="1" showErrorMessage="1" error="XLBVal:6=45770542.29_x000d__x000a_" sqref="C208">
      <formula1>0</formula1>
      <formula2>300</formula2>
    </dataValidation>
    <dataValidation type="textLength" errorStyle="information" allowBlank="1" showInputMessage="1" showErrorMessage="1" error="XLBVal:8=Buildings Non Substation_x000d__x000a_" sqref="B169">
      <formula1>0</formula1>
      <formula2>300</formula2>
    </dataValidation>
    <dataValidation type="textLength" errorStyle="information" allowBlank="1" showInputMessage="1" showErrorMessage="1" error="XLBVal:2=0_x000d__x000a_" sqref="C130">
      <formula1>0</formula1>
      <formula2>300</formula2>
    </dataValidation>
    <dataValidation type="textLength" errorStyle="information" allowBlank="1" showInputMessage="1" showErrorMessage="1" error="XLBVal:8=Bank &amp; Treasury Management charges_x000d__x000a_" sqref="B102">
      <formula1>0</formula1>
      <formula2>300</formula2>
    </dataValidation>
    <dataValidation type="textLength" errorStyle="information" allowBlank="1" showInputMessage="1" showErrorMessage="1" error="XLBVal:6=9876.68_x000d__x000a_" sqref="D80">
      <formula1>0</formula1>
      <formula2>300</formula2>
    </dataValidation>
    <dataValidation type="textLength" errorStyle="information" allowBlank="1" showInputMessage="1" showErrorMessage="1" error="XLBVal:6=792.5_x000d__x000a_" sqref="D64">
      <formula1>0</formula1>
      <formula2>300</formula2>
    </dataValidation>
    <dataValidation type="textLength" errorStyle="information" allowBlank="1" showInputMessage="1" showErrorMessage="1" error="XLBVal:8=ITOMS Fee_x000d__x000a_" sqref="B47">
      <formula1>0</formula1>
      <formula2>300</formula2>
    </dataValidation>
    <dataValidation type="textLength" errorStyle="information" allowBlank="1" showInputMessage="1" showErrorMessage="1" error="XLBVal:6=267922.92_x000d__x000a_" sqref="C27">
      <formula1>0</formula1>
      <formula2>300</formula2>
    </dataValidation>
    <dataValidation type="textLength" errorStyle="information" allowBlank="1" showInputMessage="1" showErrorMessage="1" error="XLBVal:6=-16892.16_x000d__x000a_" sqref="D9">
      <formula1>0</formula1>
      <formula2>300</formula2>
    </dataValidation>
    <dataValidation type="textLength" errorStyle="information" allowBlank="1" showInputMessage="1" showErrorMessage="1" error="XLBVal:6=0_x000d__x000a_" sqref="C209">
      <formula1>0</formula1>
      <formula2>300</formula2>
    </dataValidation>
    <dataValidation type="textLength" errorStyle="information" allowBlank="1" showInputMessage="1" showErrorMessage="1" error="XLBVal:8=Prepayments - Insurance_x000d__x000a_" sqref="B152">
      <formula1>0</formula1>
      <formula2>300</formula2>
    </dataValidation>
    <dataValidation type="textLength" errorStyle="information" allowBlank="1" showInputMessage="1" showErrorMessage="1" error="XLBVal:6=0_x000d__x000a_" sqref="C204">
      <formula1>0</formula1>
      <formula2>300</formula2>
    </dataValidation>
    <dataValidation type="textLength" errorStyle="information" allowBlank="1" showInputMessage="1" showErrorMessage="1" error="XLBVal:6=-16771648.79_x000d__x000a_" sqref="C124">
      <formula1>0</formula1>
      <formula2>300</formula2>
    </dataValidation>
    <dataValidation type="textLength" errorStyle="information" allowBlank="1" showInputMessage="1" showErrorMessage="1" error="XLBVal:6=10253.07_x000d__x000a_" sqref="D63">
      <formula1>0</formula1>
      <formula2>300</formula2>
    </dataValidation>
    <dataValidation type="textLength" errorStyle="information" allowBlank="1" showInputMessage="1" showErrorMessage="1" error="XLBVal:6=-45634.43_x000d__x000a_" sqref="D7">
      <formula1>0</formula1>
      <formula2>300</formula2>
    </dataValidation>
    <dataValidation type="textLength" errorStyle="information" allowBlank="1" showInputMessage="1" showErrorMessage="1" error="XLBVal:6=74150791.49_x000d__x000a_" sqref="C159">
      <formula1>0</formula1>
      <formula2>300</formula2>
    </dataValidation>
    <dataValidation type="textLength" errorStyle="information" allowBlank="1" showInputMessage="1" showErrorMessage="1" error="XLBVal:6=0_x000d__x000a_" sqref="D220">
      <formula1>0</formula1>
      <formula2>300</formula2>
    </dataValidation>
    <dataValidation type="textLength" errorStyle="information" allowBlank="1" showInputMessage="1" showErrorMessage="1" error="XLBVal:6=631.57_x000d__x000a_" sqref="C67">
      <formula1>0</formula1>
      <formula2>300</formula2>
    </dataValidation>
    <dataValidation type="textLength" errorStyle="information" allowBlank="1" showInputMessage="1" showErrorMessage="1" error="XLBVal:6=0_x000d__x000a_" sqref="D197">
      <formula1>0</formula1>
      <formula2>300</formula2>
    </dataValidation>
    <dataValidation type="textLength" errorStyle="information" allowBlank="1" showInputMessage="1" showErrorMessage="1" error="XLBVal:6=20000_x000d__x000a_" sqref="C75">
      <formula1>0</formula1>
      <formula2>300</formula2>
    </dataValidation>
    <dataValidation type="textLength" errorStyle="information" allowBlank="1" showInputMessage="1" showErrorMessage="1" error="XLBVal:6=-280895.43_x000d__x000a_" sqref="D185">
      <formula1>0</formula1>
      <formula2>300</formula2>
    </dataValidation>
    <dataValidation type="textLength" errorStyle="information" allowBlank="1" showInputMessage="1" showErrorMessage="1" error="XLBVal:6=343848.26_x000d__x000a_" sqref="C87">
      <formula1>0</formula1>
      <formula2>300</formula2>
    </dataValidation>
    <dataValidation type="textLength" errorStyle="information" allowBlank="1" showInputMessage="1" showErrorMessage="1" error="XLBVal:6=616293.06_x000d__x000a_" sqref="D44">
      <formula1>0</formula1>
      <formula2>300</formula2>
    </dataValidation>
    <dataValidation type="textLength" errorStyle="information" allowBlank="1" showInputMessage="1" showErrorMessage="1" error="XLBVal:8=Provision for Payroll Tax - Current_x000d__x000a_" sqref="B198">
      <formula1>0</formula1>
      <formula2>300</formula2>
    </dataValidation>
    <dataValidation type="textLength" errorStyle="information" allowBlank="1" showInputMessage="1" showErrorMessage="1" error="XLBVal:6=778886876.39_x000d__x000a_" sqref="C155">
      <formula1>0</formula1>
      <formula2>300</formula2>
    </dataValidation>
    <dataValidation type="textLength" errorStyle="information" allowBlank="1" showInputMessage="1" showErrorMessage="1" error="XLBVal:8=Security Costs_x000d__x000a_" sqref="B92">
      <formula1>0</formula1>
      <formula2>300</formula2>
    </dataValidation>
    <dataValidation type="textLength" errorStyle="information" allowBlank="1" showInputMessage="1" showErrorMessage="1" error="XLBVal:6=-1115.07_x000d__x000a_" sqref="D61">
      <formula1>0</formula1>
      <formula2>300</formula2>
    </dataValidation>
    <dataValidation type="textLength" errorStyle="information" allowBlank="1" showInputMessage="1" showErrorMessage="1" error="XLBVal:6=-18476211.67_x000d__x000a_" sqref="D22">
      <formula1>0</formula1>
      <formula2>300</formula2>
    </dataValidation>
    <dataValidation type="textLength" errorStyle="information" allowBlank="1" showInputMessage="1" showErrorMessage="1" error="XLBVal:8=Interco Receipts Transfers_x000d__x000a_" sqref="B194">
      <formula1>0</formula1>
      <formula2>300</formula2>
    </dataValidation>
    <dataValidation type="textLength" errorStyle="information" allowBlank="1" showInputMessage="1" showErrorMessage="1" error="XLBVal:8=Motor Vehicle Repairs &amp; Maintenance_x000d__x000a_" sqref="B95">
      <formula1>0</formula1>
      <formula2>300</formula2>
    </dataValidation>
    <dataValidation type="textLength" errorStyle="information" allowBlank="1" showInputMessage="1" showErrorMessage="1" error="XLBVal:8=Entura Hydro Tas Consulting_x000d__x000a_" sqref="B40">
      <formula1>0</formula1>
      <formula2>300</formula2>
    </dataValidation>
    <dataValidation type="textLength" errorStyle="information" allowBlank="1" showInputMessage="1" showErrorMessage="1" error="XLBVal:6=-260912566.07_x000d__x000a_" sqref="D194">
      <formula1>0</formula1>
      <formula2>300</formula2>
    </dataValidation>
    <dataValidation type="textLength" errorStyle="information" allowBlank="1" showInputMessage="1" showErrorMessage="1" error="XLBVal:2=0_x000d__x000a_" sqref="C119">
      <formula1>0</formula1>
      <formula2>300</formula2>
    </dataValidation>
    <dataValidation type="textLength" errorStyle="information" allowBlank="1" showInputMessage="1" showErrorMessage="1" error="XLBVal:6=0_x000d__x000a_" sqref="D184">
      <formula1>0</formula1>
      <formula2>300</formula2>
    </dataValidation>
    <dataValidation type="textLength" errorStyle="information" allowBlank="1" showInputMessage="1" showErrorMessage="1" error="XLBVal:6=20272.35_x000d__x000a_" sqref="C106">
      <formula1>0</formula1>
      <formula2>300</formula2>
    </dataValidation>
    <dataValidation type="textLength" errorStyle="information" allowBlank="1" showInputMessage="1" showErrorMessage="1" error="XLBVal:6=492532.99_x000d__x000a_" sqref="C50">
      <formula1>0</formula1>
      <formula2>300</formula2>
    </dataValidation>
    <dataValidation type="textLength" errorStyle="information" allowBlank="1" showInputMessage="1" showErrorMessage="1" error="XLBVal:6=30489.61_x000d__x000a_" sqref="C216">
      <formula1>0</formula1>
      <formula2>300</formula2>
    </dataValidation>
    <dataValidation type="textLength" errorStyle="information" allowBlank="1" showInputMessage="1" showErrorMessage="1" error="XLBVal:6=4741.02_x000d__x000a_" sqref="D139">
      <formula1>0</formula1>
      <formula2>300</formula2>
    </dataValidation>
    <dataValidation type="textLength" errorStyle="information" allowBlank="1" showInputMessage="1" showErrorMessage="1" error="XLBVal:6=34674050.2_x000d__x000a_" sqref="D181">
      <formula1>0</formula1>
      <formula2>300</formula2>
    </dataValidation>
    <dataValidation type="textLength" errorStyle="information" allowBlank="1" showInputMessage="1" showErrorMessage="1" error="XLBVal:6=7238.71_x000d__x000a_" sqref="C85">
      <formula1>0</formula1>
      <formula2>300</formula2>
    </dataValidation>
    <dataValidation type="textLength" errorStyle="information" allowBlank="1" showInputMessage="1" showErrorMessage="1" error="XLBVal:6=335057.18_x000d__x000a_" sqref="C28">
      <formula1>0</formula1>
      <formula2>300</formula2>
    </dataValidation>
    <dataValidation type="textLength" errorStyle="information" allowBlank="1" showInputMessage="1" showErrorMessage="1" error="XLBVal:6=177130.61_x000d__x000a_" sqref="C45">
      <formula1>0</formula1>
      <formula2>300</formula2>
    </dataValidation>
    <dataValidation type="textLength" errorStyle="information" allowBlank="1" showInputMessage="1" showErrorMessage="1" error="XLBVal:8=Protection &amp; Control Scheme_x000d__x000a_" sqref="B157">
      <formula1>0</formula1>
      <formula2>300</formula2>
    </dataValidation>
    <dataValidation type="textLength" errorStyle="information" allowBlank="1" showInputMessage="1" showErrorMessage="1" error="XLBVal:6=138009.89_x000d__x000a_" sqref="D101">
      <formula1>0</formula1>
      <formula2>300</formula2>
    </dataValidation>
    <dataValidation type="textLength" errorStyle="information" allowBlank="1" showInputMessage="1" showErrorMessage="1" error="XLBVal:8=Domestic travel expenses_x000d__x000a_" sqref="B59">
      <formula1>0</formula1>
      <formula2>300</formula2>
    </dataValidation>
    <dataValidation type="textLength" errorStyle="information" allowBlank="1" showInputMessage="1" showErrorMessage="1" error="XLBVal:6=-311542_x000d__x000a_" sqref="C16">
      <formula1>0</formula1>
      <formula2>300</formula2>
    </dataValidation>
    <dataValidation type="textLength" errorStyle="information" allowBlank="1" showInputMessage="1" showErrorMessage="1" error="XLBVal:6=0_x000d__x000a_" sqref="D137">
      <formula1>0</formula1>
      <formula2>300</formula2>
    </dataValidation>
    <dataValidation type="textLength" errorStyle="information" allowBlank="1" showInputMessage="1" showErrorMessage="1" error="XLBVal:6=449958.27_x000d__x000a_" sqref="C79">
      <formula1>0</formula1>
      <formula2>300</formula2>
    </dataValidation>
    <dataValidation type="textLength" errorStyle="information" allowBlank="1" showInputMessage="1" showErrorMessage="1" error="XLBVal:8=Telephony Services_x000d__x000a_" sqref="B42">
      <formula1>0</formula1>
      <formula2>300</formula2>
    </dataValidation>
    <dataValidation type="textLength" errorStyle="information" allowBlank="1" showInputMessage="1" showErrorMessage="1" error="XLBVal:8=Connection Fees_x000d__x000a_" sqref="B12">
      <formula1>0</formula1>
      <formula2>300</formula2>
    </dataValidation>
    <dataValidation type="textLength" errorStyle="information" allowBlank="1" showInputMessage="1" showErrorMessage="1" error="XLBVal:8=Accumulated Depreciation Substation Assets_x000d__x000a_" sqref="B162">
      <formula1>0</formula1>
      <formula2>300</formula2>
    </dataValidation>
    <dataValidation type="textLength" errorStyle="information" allowBlank="1" showInputMessage="1" showErrorMessage="1" error="XLBVal:6=42066.63_x000d__x000a_" sqref="C77">
      <formula1>0</formula1>
      <formula2>300</formula2>
    </dataValidation>
    <dataValidation type="textLength" errorStyle="information" allowBlank="1" showInputMessage="1" showErrorMessage="1" error="XLBVal:6=-7237263.1_x000d__x000a_" sqref="C4">
      <formula1>0</formula1>
      <formula2>300</formula2>
    </dataValidation>
    <dataValidation type="textLength" errorStyle="information" allowBlank="1" showInputMessage="1" showErrorMessage="1" error="XLBVal:6=-946692.8_x000d__x000a_" sqref="C221">
      <formula1>0</formula1>
      <formula2>300</formula2>
    </dataValidation>
    <dataValidation type="textLength" errorStyle="information" allowBlank="1" showInputMessage="1" showErrorMessage="1" error="XLBVal:8=GST Clearing Account_x000d__x000a_" sqref="B208">
      <formula1>0</formula1>
      <formula2>300</formula2>
    </dataValidation>
    <dataValidation type="textLength" errorStyle="information" allowBlank="1" showInputMessage="1" showErrorMessage="1" error="XLBVal:6=8920656.5_x000d__x000a_" sqref="C193">
      <formula1>0</formula1>
      <formula2>300</formula2>
    </dataValidation>
    <dataValidation type="textLength" errorStyle="information" allowBlank="1" showInputMessage="1" showErrorMessage="1" error="XLBVal:6=-1603246.37_x000d__x000a_" sqref="D178">
      <formula1>0</formula1>
      <formula2>300</formula2>
    </dataValidation>
    <dataValidation type="textLength" errorStyle="information" allowBlank="1" showInputMessage="1" showErrorMessage="1" error="XLBVal:6=44273203.35_x000d__x000a_" sqref="C165">
      <formula1>0</formula1>
      <formula2>300</formula2>
    </dataValidation>
    <dataValidation type="textLength" errorStyle="information" allowBlank="1" showInputMessage="1" showErrorMessage="1" error="XLBVal:6=0_x000d__x000a_" sqref="D150">
      <formula1>0</formula1>
      <formula2>300</formula2>
    </dataValidation>
    <dataValidation type="textLength" errorStyle="information" allowBlank="1" showInputMessage="1" showErrorMessage="1" error="XLBVal:8=Operating Bank Account_x000d__x000a_" sqref="B136">
      <formula1>0</formula1>
      <formula2>300</formula2>
    </dataValidation>
    <dataValidation type="textLength" errorStyle="information" allowBlank="1" showInputMessage="1" showErrorMessage="1" error="XLBVal:8=OH Applied - Customer &amp; Asset Management_x000d__x000a_" sqref="B118">
      <formula1>0</formula1>
      <formula2>300</formula2>
    </dataValidation>
    <dataValidation type="textLength" errorStyle="information" allowBlank="1" showInputMessage="1" showErrorMessage="1" error="XLBVal:6=-648000000_x000d__x000a_" sqref="C220">
      <formula1>0</formula1>
      <formula2>300</formula2>
    </dataValidation>
    <dataValidation type="textLength" errorStyle="information" allowBlank="1" showInputMessage="1" showErrorMessage="1" error="XLBVal:6=0_x000d__x000a_" sqref="D200">
      <formula1>0</formula1>
      <formula2>300</formula2>
    </dataValidation>
    <dataValidation type="textLength" errorStyle="information" allowBlank="1" showInputMessage="1" showErrorMessage="1" error="XLBVal:8=Future Income Tax Benefit_x000d__x000a_" sqref="B183">
      <formula1>0</formula1>
      <formula2>300</formula2>
    </dataValidation>
    <dataValidation type="textLength" errorStyle="information" allowBlank="1" showInputMessage="1" showErrorMessage="1" error="XLBVal:6=9635432.5_x000d__x000a_" sqref="C163">
      <formula1>0</formula1>
      <formula2>300</formula2>
    </dataValidation>
    <dataValidation type="textLength" errorStyle="information" allowBlank="1" showInputMessage="1" showErrorMessage="1" error="XLBVal:6=-644944816.49_x000d__x000a_" sqref="D143">
      <formula1>0</formula1>
      <formula2>300</formula2>
    </dataValidation>
    <dataValidation type="textLength" errorStyle="information" allowBlank="1" showInputMessage="1" showErrorMessage="1" error="XLBVal:6=919720.49_x000d__x000a_" sqref="D122">
      <formula1>0</formula1>
      <formula2>300</formula2>
    </dataValidation>
    <dataValidation type="textLength" errorStyle="information" allowBlank="1" showInputMessage="1" showErrorMessage="1" error="XLBVal:8=Book Value of Fixed Assets Disposed_x000d__x000a_" sqref="B105">
      <formula1>0</formula1>
      <formula2>300</formula2>
    </dataValidation>
    <dataValidation type="textLength" errorStyle="information" allowBlank="1" showInputMessage="1" showErrorMessage="1" error="XLBVal:6=174703.5_x000d__x000a_" sqref="C90">
      <formula1>0</formula1>
      <formula2>300</formula2>
    </dataValidation>
    <dataValidation type="textLength" errorStyle="information" allowBlank="1" showInputMessage="1" showErrorMessage="1" error="XLBVal:8=Repairs &amp; Maintenance - Other Equipment_x000d__x000a_" sqref="B77">
      <formula1>0</formula1>
      <formula2>300</formula2>
    </dataValidation>
    <dataValidation type="textLength" errorStyle="information" allowBlank="1" showInputMessage="1" showErrorMessage="1" error="XLBVal:6=3709.85_x000d__x000a_" sqref="C62">
      <formula1>0</formula1>
      <formula2>300</formula2>
    </dataValidation>
    <dataValidation type="textLength" errorStyle="information" allowBlank="1" showInputMessage="1" showErrorMessage="1" error="XLBVal:6=26561.53_x000d__x000a_" sqref="D47">
      <formula1>0</formula1>
      <formula2>300</formula2>
    </dataValidation>
    <dataValidation type="textLength" errorStyle="information" allowBlank="1" showInputMessage="1" showErrorMessage="1" error="XLBVal:6=128142.76_x000d__x000a_" sqref="C34">
      <formula1>0</formula1>
      <formula2>300</formula2>
    </dataValidation>
    <dataValidation type="textLength" errorStyle="information" allowBlank="1" showInputMessage="1" showErrorMessage="1" error="XLBVal:2=0_x000d__x000a_" sqref="D19">
      <formula1>0</formula1>
      <formula2>300</formula2>
    </dataValidation>
    <dataValidation type="textLength" errorStyle="information" allowBlank="1" showInputMessage="1" showErrorMessage="1" error="XLBVal:8=Scrap Salvage - Regulated_x000d__x000a_" sqref="B5">
      <formula1>0</formula1>
      <formula2>300</formula2>
    </dataValidation>
    <dataValidation type="textLength" errorStyle="information" allowBlank="1" showInputMessage="1" showErrorMessage="1" error="XLBVal:6=34081.48_x000d__x000a_" sqref="C214">
      <formula1>0</formula1>
      <formula2>300</formula2>
    </dataValidation>
    <dataValidation type="textLength" errorStyle="information" allowBlank="1" showInputMessage="1" showErrorMessage="1" error="XLBVal:8=Provision for Long Service Leave - Current_x000d__x000a_" sqref="B195">
      <formula1>0</formula1>
      <formula2>300</formula2>
    </dataValidation>
    <dataValidation type="textLength" errorStyle="information" allowBlank="1" showInputMessage="1" showErrorMessage="1" error="XLBVal:6=7650954.89_x000d__x000a_" sqref="C175">
      <formula1>0</formula1>
      <formula2>300</formula2>
    </dataValidation>
    <dataValidation type="textLength" errorStyle="information" allowBlank="1" showInputMessage="1" showErrorMessage="1" error="XLBVal:6=263141906.49_x000d__x000a_" sqref="D157">
      <formula1>0</formula1>
      <formula2>300</formula2>
    </dataValidation>
    <dataValidation type="textLength" errorStyle="information" allowBlank="1" showInputMessage="1" showErrorMessage="1" error="XLBVal:8=Committed Facility Investments_x000d__x000a_" sqref="B138">
      <formula1>0</formula1>
      <formula2>300</formula2>
    </dataValidation>
    <dataValidation type="textLength" errorStyle="information" allowBlank="1" showInputMessage="1" showErrorMessage="1" error="XLBVal:6=881619.01_x000d__x000a_" sqref="C113">
      <formula1>0</formula1>
      <formula2>300</formula2>
    </dataValidation>
    <dataValidation type="textLength" errorStyle="information" allowBlank="1" showInputMessage="1" showErrorMessage="1" error="XLBVal:8=Paid Parental Leave Clearing_x000d__x000a_" sqref="B217">
      <formula1>0</formula1>
      <formula2>300</formula2>
    </dataValidation>
    <dataValidation type="textLength" errorStyle="information" allowBlank="1" showInputMessage="1" showErrorMessage="1" error="XLBVal:8=Accumulated Depreciation Motor Vehicles_x000d__x000a_" sqref="B178">
      <formula1>0</formula1>
      <formula2>300</formula2>
    </dataValidation>
    <dataValidation type="textLength" errorStyle="information" allowBlank="1" showInputMessage="1" showErrorMessage="1" error="XLBVal:8=Provision for Doubtful Debts_x000d__x000a_" sqref="B139">
      <formula1>0</formula1>
      <formula2>300</formula2>
    </dataValidation>
    <dataValidation type="textLength" errorStyle="information" allowBlank="1" showInputMessage="1" showErrorMessage="1" error="XLBVal:8=Overheads Applied_x000d__x000a_" sqref="B103">
      <formula1>0</formula1>
      <formula2>300</formula2>
    </dataValidation>
    <dataValidation type="textLength" errorStyle="information" allowBlank="1" showInputMessage="1" showErrorMessage="1" error="XLBVal:6=250_x000d__x000a_" sqref="C83">
      <formula1>0</formula1>
      <formula2>300</formula2>
    </dataValidation>
    <dataValidation type="textLength" errorStyle="information" allowBlank="1" showInputMessage="1" showErrorMessage="1" error="XLBVal:8=Staff Amenities &amp; Benefits_x000d__x000a_" sqref="B64">
      <formula1>0</formula1>
      <formula2>300</formula2>
    </dataValidation>
    <dataValidation type="textLength" errorStyle="information" allowBlank="1" showInputMessage="1" showErrorMessage="1" error="XLBVal:8=Audit fees_x000d__x000a_" sqref="B46">
      <formula1>0</formula1>
      <formula2>300</formula2>
    </dataValidation>
    <dataValidation type="textLength" errorStyle="information" allowBlank="1" showInputMessage="1" showErrorMessage="1" error="XLBVal:6=9549194.17_x000d__x000a_" sqref="D26">
      <formula1>0</formula1>
      <formula2>300</formula2>
    </dataValidation>
    <dataValidation type="textLength" errorStyle="information" allowBlank="1" showInputMessage="1" showErrorMessage="1" error="XLBVal:8=Income from sale of assets - Regulated_x000d__x000a_" sqref="B7">
      <formula1>0</formula1>
      <formula2>300</formula2>
    </dataValidation>
    <dataValidation type="textLength" errorStyle="information" allowBlank="1" showInputMessage="1" showErrorMessage="1" error="XLBVal:6=0_x000d__x000a_" sqref="C190">
      <formula1>0</formula1>
      <formula2>300</formula2>
    </dataValidation>
    <dataValidation type="textLength" errorStyle="information" allowBlank="1" showInputMessage="1" showErrorMessage="1" error="XLBVal:2=0_x000d__x000a_" sqref="D106">
      <formula1>0</formula1>
      <formula2>300</formula2>
    </dataValidation>
    <dataValidation type="textLength" errorStyle="information" allowBlank="1" showInputMessage="1" showErrorMessage="1" error="XLBVal:8=Non-deductible (private) expenses_x000d__x000a_" sqref="B72">
      <formula1>0</formula1>
      <formula2>300</formula2>
    </dataValidation>
    <dataValidation type="textLength" errorStyle="information" allowBlank="1" showInputMessage="1" showErrorMessage="1" error="XLBVal:6=6400_x000d__x000a_" sqref="D41">
      <formula1>0</formula1>
      <formula2>300</formula2>
    </dataValidation>
    <dataValidation type="textLength" errorStyle="information" allowBlank="1" showInputMessage="1" showErrorMessage="1" error="XLBVal:6=-174176.38_x000d__x000a_" sqref="C11">
      <formula1>0</formula1>
      <formula2>300</formula2>
    </dataValidation>
    <dataValidation type="textLength" errorStyle="information" allowBlank="1" showInputMessage="1" showErrorMessage="1" error="XLBVal:6=0_x000d__x000a_" sqref="C210">
      <formula1>0</formula1>
      <formula2>300</formula2>
    </dataValidation>
    <dataValidation type="textLength" errorStyle="information" allowBlank="1" showInputMessage="1" showErrorMessage="1" error="XLBVal:8=Accumulated Depreciation Intangible Assets_x000d__x000a_" sqref="B182">
      <formula1>0</formula1>
      <formula2>300</formula2>
    </dataValidation>
    <dataValidation type="textLength" errorStyle="information" allowBlank="1" showInputMessage="1" showErrorMessage="1" error="XLBVal:6=0_x000d__x000a_" sqref="D153">
      <formula1>0</formula1>
      <formula2>300</formula2>
    </dataValidation>
    <dataValidation type="textLength" errorStyle="information" allowBlank="1" showInputMessage="1" showErrorMessage="1" error="XLBVal:6=65679970.3_x000d__x000a_" sqref="D121">
      <formula1>0</formula1>
      <formula2>300</formula2>
    </dataValidation>
    <dataValidation type="textLength" errorStyle="information" allowBlank="1" showInputMessage="1" showErrorMessage="1" error="XLBVal:8=Vehicle Business Use -Salary Packages_x000d__x000a_" sqref="B100">
      <formula1>0</formula1>
      <formula2>300</formula2>
    </dataValidation>
    <dataValidation type="textLength" errorStyle="information" allowBlank="1" showInputMessage="1" showErrorMessage="1" error="XLBVal:2=0_x000d__x000a_" sqref="D85">
      <formula1>0</formula1>
      <formula2>300</formula2>
    </dataValidation>
    <dataValidation type="textLength" errorStyle="information" allowBlank="1" showInputMessage="1" showErrorMessage="1" error="XLBVal:6=11284.77_x000d__x000a_" sqref="C71">
      <formula1>0</formula1>
      <formula2>300</formula2>
    </dataValidation>
    <dataValidation type="textLength" errorStyle="information" allowBlank="1" showInputMessage="1" showErrorMessage="1" error="XLBVal:6=119128.68_x000d__x000a_" sqref="C57">
      <formula1>0</formula1>
      <formula2>300</formula2>
    </dataValidation>
    <dataValidation type="textLength" errorStyle="information" allowBlank="1" showInputMessage="1" showErrorMessage="1" error="XLBVal:8=External Services - Contractual_x000d__x000a_" sqref="B43">
      <formula1>0</formula1>
      <formula2>300</formula2>
    </dataValidation>
    <dataValidation type="textLength" errorStyle="information" allowBlank="1" showInputMessage="1" showErrorMessage="1" error="XLBVal:6=16052.92_x000d__x000a_" sqref="D28">
      <formula1>0</formula1>
      <formula2>300</formula2>
    </dataValidation>
    <dataValidation type="textLength" errorStyle="information" allowBlank="1" showInputMessage="1" showErrorMessage="1" error="XLBVal:6=-596908.36_x000d__x000a_" sqref="D14">
      <formula1>0</formula1>
      <formula2>300</formula2>
    </dataValidation>
    <dataValidation type="textLength" errorStyle="information" allowBlank="1" showInputMessage="1" showErrorMessage="1" error="XLBVal:8=Provision for Super - Non Current_x000d__x000a_" sqref="B223">
      <formula1>0</formula1>
      <formula2>300</formula2>
    </dataValidation>
    <dataValidation type="textLength" errorStyle="information" allowBlank="1" showInputMessage="1" showErrorMessage="1" error="XLBVal:6=-312595800.1_x000d__x000a_" sqref="C194">
      <formula1>0</formula1>
      <formula2>300</formula2>
    </dataValidation>
    <dataValidation type="textLength" errorStyle="information" allowBlank="1" showInputMessage="1" showErrorMessage="1" error="XLBVal:6=37467396.39_x000d__x000a_" sqref="D169">
      <formula1>0</formula1>
      <formula2>300</formula2>
    </dataValidation>
    <dataValidation type="textLength" errorStyle="information" allowBlank="1" showInputMessage="1" showErrorMessage="1" error="XLBVal:6=150052.72_x000d__x000a_" sqref="D151">
      <formula1>0</formula1>
      <formula2>300</formula2>
    </dataValidation>
    <dataValidation type="textLength" errorStyle="information" allowBlank="1" showInputMessage="1" showErrorMessage="1" error="XLBVal:8=Interest Expense Recovered_x000d__x000a_" sqref="B127">
      <formula1>0</formula1>
      <formula2>300</formula2>
    </dataValidation>
    <dataValidation type="textLength" errorStyle="information" allowBlank="1" showInputMessage="1" showErrorMessage="1" error="XLBVal:6=0.07_x000d__x000a_" sqref="D109">
      <formula1>0</formula1>
      <formula2>300</formula2>
    </dataValidation>
    <dataValidation type="textLength" errorStyle="information" allowBlank="1" showInputMessage="1" showErrorMessage="1" error="XLBVal:8=Crash repairs_x000d__x000a_" sqref="B99">
      <formula1>0</formula1>
      <formula2>300</formula2>
    </dataValidation>
    <dataValidation type="textLength" errorStyle="information" allowBlank="1" showInputMessage="1" showErrorMessage="1" error="XLBVal:6=370399.39_x000d__x000a_" sqref="C88">
      <formula1>0</formula1>
      <formula2>300</formula2>
    </dataValidation>
    <dataValidation type="textLength" errorStyle="information" allowBlank="1" showInputMessage="1" showErrorMessage="1" error="XLBVal:6=23468.11_x000d__x000a_" sqref="D77">
      <formula1>0</formula1>
      <formula2>300</formula2>
    </dataValidation>
    <dataValidation type="textLength" errorStyle="information" allowBlank="1" showInputMessage="1" showErrorMessage="1" error="XLBVal:6=5189.75_x000d__x000a_" sqref="D68">
      <formula1>0</formula1>
      <formula2>300</formula2>
    </dataValidation>
    <dataValidation type="textLength" errorStyle="information" allowBlank="1" showInputMessage="1" showErrorMessage="1" error="XLBVal:8=Entertainment meal_x000d__x000a_" sqref="B58">
      <formula1>0</formula1>
      <formula2>300</formula2>
    </dataValidation>
    <dataValidation type="textLength" errorStyle="information" allowBlank="1" showInputMessage="1" showErrorMessage="1" error="XLBVal:6=97388.33_x000d__x000a_" sqref="C49">
      <formula1>0</formula1>
      <formula2>300</formula2>
    </dataValidation>
    <dataValidation type="textLength" errorStyle="information" allowBlank="1" showInputMessage="1" showErrorMessage="1" error="XLBVal:6=226943.72_x000d__x000a_" sqref="C40">
      <formula1>0</formula1>
      <formula2>300</formula2>
    </dataValidation>
    <dataValidation type="textLength" errorStyle="information" allowBlank="1" showInputMessage="1" showErrorMessage="1" error="XLBVal:6=0_x000d__x000a_" sqref="D29">
      <formula1>0</formula1>
      <formula2>300</formula2>
    </dataValidation>
    <dataValidation type="textLength" errorStyle="information" allowBlank="1" showInputMessage="1" showErrorMessage="1" error="XLBVal:6=0_x000d__x000a_" sqref="D20">
      <formula1>0</formula1>
      <formula2>300</formula2>
    </dataValidation>
    <dataValidation type="textLength" errorStyle="information" allowBlank="1" showInputMessage="1" showErrorMessage="1" error="XLBVal:8=Rental &amp; lease income - Non Regulated_x000d__x000a_" sqref="B10">
      <formula1>0</formula1>
      <formula2>300</formula2>
    </dataValidation>
    <dataValidation type="textLength" errorStyle="information" allowBlank="1" showInputMessage="1" showErrorMessage="1" error="XLBVal:8=Purchased Leave Liability_x000d__x000a_" sqref="B219">
      <formula1>0</formula1>
      <formula2>300</formula2>
    </dataValidation>
    <dataValidation type="textLength" errorStyle="information" allowBlank="1" showInputMessage="1" showErrorMessage="1" error="XLBVal:8=Accrued FBT_x000d__x000a_" sqref="B187">
      <formula1>0</formula1>
      <formula2>300</formula2>
    </dataValidation>
    <dataValidation type="textLength" errorStyle="information" allowBlank="1" showInputMessage="1" showErrorMessage="1" error="XLBVal:8=Transmission Lines_x000d__x000a_" sqref="B155">
      <formula1>0</formula1>
      <formula2>300</formula2>
    </dataValidation>
    <dataValidation type="textLength" errorStyle="information" allowBlank="1" showInputMessage="1" showErrorMessage="1" error="XLBVal:6=0.01_x000d__x000a_" sqref="C109">
      <formula1>0</formula1>
      <formula2>300</formula2>
    </dataValidation>
    <dataValidation type="textLength" errorStyle="information" allowBlank="1" showInputMessage="1" showErrorMessage="1" error="XLBVal:6=487.76_x000d__x000a_" sqref="C91">
      <formula1>0</formula1>
      <formula2>300</formula2>
    </dataValidation>
    <dataValidation type="textLength" errorStyle="information" allowBlank="1" showInputMessage="1" showErrorMessage="1" error="XLBVal:6=8350.85_x000d__x000a_" sqref="D73">
      <formula1>0</formula1>
      <formula2>300</formula2>
    </dataValidation>
    <dataValidation type="textLength" errorStyle="information" allowBlank="1" showInputMessage="1" showErrorMessage="1" error="XLBVal:8=Clothing_x000d__x000a_" sqref="B54">
      <formula1>0</formula1>
      <formula2>300</formula2>
    </dataValidation>
    <dataValidation type="textLength" errorStyle="information" allowBlank="1" showInputMessage="1" showErrorMessage="1" error="XLBVal:8=Aurora charges - other_x000d__x000a_" sqref="B38">
      <formula1>0</formula1>
      <formula2>300</formula2>
    </dataValidation>
    <dataValidation type="textLength" errorStyle="information" allowBlank="1" showInputMessage="1" showErrorMessage="1" error="XLBVal:6=-1029.8_x000d__x000a_" sqref="D18">
      <formula1>0</formula1>
      <formula2>300</formula2>
    </dataValidation>
    <dataValidation type="textLength" errorStyle="information" allowBlank="1" showInputMessage="1" showErrorMessage="1" error="XLBVal:8=Retained Profits_x000d__x000a_" sqref="B227">
      <formula1>0</formula1>
      <formula2>300</formula2>
    </dataValidation>
    <dataValidation type="textLength" errorStyle="information" allowBlank="1" showInputMessage="1" showErrorMessage="1" error="XLBVal:8=Salary Sacrifice Suspense_x000d__x000a_" sqref="B216">
      <formula1>0</formula1>
      <formula2>300</formula2>
    </dataValidation>
    <dataValidation type="textLength" errorStyle="information" allowBlank="1" showInputMessage="1" showErrorMessage="1" error="XLBVal:6=0_x000d__x000a_" sqref="D202">
      <formula1>0</formula1>
      <formula2>300</formula2>
    </dataValidation>
    <dataValidation type="textLength" errorStyle="information" allowBlank="1" showInputMessage="1" showErrorMessage="1" error="XLBVal:8=Accrued Salaries and Wages_x000d__x000a_" sqref="B188">
      <formula1>0</formula1>
      <formula2>300</formula2>
    </dataValidation>
    <dataValidation type="textLength" errorStyle="information" allowBlank="1" showInputMessage="1" showErrorMessage="1" error="XLBVal:6=14547687.24_x000d__x000a_" sqref="C173">
      <formula1>0</formula1>
      <formula2>300</formula2>
    </dataValidation>
    <dataValidation type="textLength" errorStyle="information" allowBlank="1" showInputMessage="1" showErrorMessage="1" error="XLBVal:8=Accumulated Depn Easements/Acquisition Routes_x000d__x000a_" sqref="B160">
      <formula1>0</formula1>
      <formula2>300</formula2>
    </dataValidation>
    <dataValidation type="textLength" errorStyle="information" allowBlank="1" showInputMessage="1" showErrorMessage="1" error="XLBVal:6=106176.08_x000d__x000a_" sqref="C145">
      <formula1>0</formula1>
      <formula2>300</formula2>
    </dataValidation>
    <dataValidation type="textLength" errorStyle="information" allowBlank="1" showInputMessage="1" showErrorMessage="1" error="XLBVal:8=Interest on RBF Provision_x000d__x000a_" sqref="B126">
      <formula1>0</formula1>
      <formula2>300</formula2>
    </dataValidation>
    <dataValidation type="textLength" errorStyle="information" allowBlank="1" showInputMessage="1" showErrorMessage="1" error="XLBVal:6=0_x000d__x000a_" sqref="D112">
      <formula1>0</formula1>
      <formula2>300</formula2>
    </dataValidation>
    <dataValidation type="textLength" errorStyle="information" allowBlank="1" showInputMessage="1" showErrorMessage="1" error="XLBVal:8=Disputed Credit Card Suspense_x000d__x000a_" sqref="B213">
      <formula1>0</formula1>
      <formula2>300</formula2>
    </dataValidation>
    <dataValidation type="textLength" errorStyle="information" allowBlank="1" showInputMessage="1" showErrorMessage="1" error="XLBVal:6=18734019.44_x000d__x000a_" sqref="D193">
      <formula1>0</formula1>
      <formula2>300</formula2>
    </dataValidation>
    <dataValidation type="textLength" errorStyle="information" allowBlank="1" showInputMessage="1" showErrorMessage="1" error="XLBVal:6=7453100.01_x000d__x000a_" sqref="D175">
      <formula1>0</formula1>
      <formula2>300</formula2>
    </dataValidation>
    <dataValidation type="textLength" errorStyle="information" allowBlank="1" showInputMessage="1" showErrorMessage="1" error="XLBVal:6=-200383311.2_x000d__x000a_" sqref="C156">
      <formula1>0</formula1>
      <formula2>300</formula2>
    </dataValidation>
    <dataValidation type="textLength" errorStyle="information" allowBlank="1" showInputMessage="1" showErrorMessage="1" error="XLBVal:6=-826.13_x000d__x000a_" sqref="D136">
      <formula1>0</formula1>
      <formula2>300</formula2>
    </dataValidation>
    <dataValidation type="textLength" errorStyle="information" allowBlank="1" showInputMessage="1" showErrorMessage="1" error="XLBVal:2=0_x000d__x000a_" sqref="D115">
      <formula1>0</formula1>
      <formula2>300</formula2>
    </dataValidation>
    <dataValidation type="textLength" errorStyle="information" allowBlank="1" showInputMessage="1" showErrorMessage="1" error="XLBVal:6=8596.42_x000d__x000a_" sqref="D99">
      <formula1>0</formula1>
      <formula2>300</formula2>
    </dataValidation>
    <dataValidation type="textLength" errorStyle="information" allowBlank="1" showInputMessage="1" showErrorMessage="1" error="XLBVal:8=Advertising and signage_x000d__x000a_" sqref="B85">
      <formula1>0</formula1>
      <formula2>300</formula2>
    </dataValidation>
    <dataValidation type="textLength" errorStyle="information" allowBlank="1" showInputMessage="1" showErrorMessage="1" error="XLBVal:6=1913.87_x000d__x000a_" sqref="D71">
      <formula1>0</formula1>
      <formula2>300</formula2>
    </dataValidation>
    <dataValidation type="textLength" errorStyle="information" allowBlank="1" showInputMessage="1" showErrorMessage="1" error="XLBVal:8=Telephones_x000d__x000a_" sqref="B57">
      <formula1>0</formula1>
      <formula2>300</formula2>
    </dataValidation>
    <dataValidation type="textLength" errorStyle="information" allowBlank="1" showInputMessage="1" showErrorMessage="1" error="XLBVal:6=1509156.56_x000d__x000a_" sqref="C42">
      <formula1>0</formula1>
      <formula2>300</formula2>
    </dataValidation>
    <dataValidation type="textLength" errorStyle="information" allowBlank="1" showInputMessage="1" showErrorMessage="1" error="XLBVal:8=Director's Fee_x000d__x000a_" sqref="B29">
      <formula1>0</formula1>
      <formula2>300</formula2>
    </dataValidation>
    <dataValidation type="textLength" errorStyle="information" allowBlank="1" showInputMessage="1" showErrorMessage="1" error="XLBVal:6=-300708.58_x000d__x000a_" sqref="C14">
      <formula1>0</formula1>
      <formula2>300</formula2>
    </dataValidation>
    <dataValidation type="textLength" errorStyle="information" allowBlank="1" showInputMessage="1" showErrorMessage="1" error="XLBVal:8=Share Capital_x000d__x000a_" sqref="B225">
      <formula1>0</formula1>
      <formula2>300</formula2>
    </dataValidation>
    <dataValidation type="textLength" errorStyle="information" allowBlank="1" showInputMessage="1" showErrorMessage="1" error="XLBVal:6=-128918277.79_x000d__x000a_" sqref="C207">
      <formula1>0</formula1>
      <formula2>300</formula2>
    </dataValidation>
    <dataValidation type="textLength" errorStyle="information" allowBlank="1" showInputMessage="1" showErrorMessage="1" error="XLBVal:6=0_x000d__x000a_" sqref="D187">
      <formula1>0</formula1>
      <formula2>300</formula2>
    </dataValidation>
    <dataValidation type="textLength" errorStyle="information" allowBlank="1" showInputMessage="1" showErrorMessage="1" error="XLBVal:6=0_x000d__x000a_" sqref="C168">
      <formula1>0</formula1>
      <formula2>300</formula2>
    </dataValidation>
    <dataValidation type="textLength" errorStyle="information" allowBlank="1" showInputMessage="1" showErrorMessage="1" error="XLBVal:6=0_x000d__x000a_" sqref="C150">
      <formula1>0</formula1>
      <formula2>300</formula2>
    </dataValidation>
    <dataValidation type="textLength" errorStyle="information" allowBlank="1" showInputMessage="1" showErrorMessage="1" error="XLBVal:2=0_x000d__x000a_" sqref="D125">
      <formula1>0</formula1>
      <formula2>300</formula2>
    </dataValidation>
    <dataValidation type="textLength" errorStyle="information" allowBlank="1" showInputMessage="1" showErrorMessage="1" error="XLBVal:6=267857.2_x000d__x000a_" sqref="C107">
      <formula1>0</formula1>
      <formula2>300</formula2>
    </dataValidation>
    <dataValidation type="textLength" errorStyle="information" allowBlank="1" showInputMessage="1" showErrorMessage="1" error="XLBVal:8=Provisions - Other_x000d__x000a_" sqref="B203">
      <formula1>0</formula1>
      <formula2>300</formula2>
    </dataValidation>
    <dataValidation type="textLength" errorStyle="information" allowBlank="1" showInputMessage="1" showErrorMessage="1" error="XLBVal:6=11258785.12_x000d__x000a_" sqref="D163">
      <formula1>0</formula1>
      <formula2>300</formula2>
    </dataValidation>
    <dataValidation type="textLength" errorStyle="information" allowBlank="1" showInputMessage="1" showErrorMessage="1" error="XLBVal:6=56274268.11_x000d__x000a_" sqref="C121">
      <formula1>0</formula1>
      <formula2>300</formula2>
    </dataValidation>
    <dataValidation type="textLength" errorStyle="information" allowBlank="1" showInputMessage="1" showErrorMessage="1" error="XLBVal:8=Vehicle Fuel_x000d__x000a_" sqref="B96">
      <formula1>0</formula1>
      <formula2>300</formula2>
    </dataValidation>
    <dataValidation type="textLength" errorStyle="information" allowBlank="1" showInputMessage="1" showErrorMessage="1" error="XLBVal:6=198763.35_x000d__x000a_" sqref="C76">
      <formula1>0</formula1>
      <formula2>300</formula2>
    </dataValidation>
    <dataValidation type="textLength" errorStyle="information" allowBlank="1" showInputMessage="1" showErrorMessage="1" error="XLBVal:6=1134286.69_x000d__x000a_" sqref="D56">
      <formula1>0</formula1>
      <formula2>300</formula2>
    </dataValidation>
    <dataValidation type="textLength" errorStyle="information" allowBlank="1" showInputMessage="1" showErrorMessage="1" error="XLBVal:8=Entura Hydro Tas_x000d__x000a_" sqref="B39">
      <formula1>0</formula1>
      <formula2>300</formula2>
    </dataValidation>
    <dataValidation type="textLength" errorStyle="information" allowBlank="1" showInputMessage="1" showErrorMessage="1" error="XLBVal:2=0_x000d__x000a_" sqref="C19">
      <formula1>0</formula1>
      <formula2>300</formula2>
    </dataValidation>
    <dataValidation type="textLength" errorStyle="information" allowBlank="1" showInputMessage="1" showErrorMessage="1" error="XLBVal:6=-3491154.88_x000d__x000a_" sqref="C15">
      <formula1>0</formula1>
      <formula2>300</formula2>
    </dataValidation>
    <dataValidation type="textLength" errorStyle="information" allowBlank="1" showInputMessage="1" showErrorMessage="1" error="XLBVal:6=-146905513.62_x000d__x000a_" sqref="C158">
      <formula1>0</formula1>
      <formula2>300</formula2>
    </dataValidation>
    <dataValidation type="textLength" errorStyle="information" allowBlank="1" showInputMessage="1" showErrorMessage="1" error="XLBVal:6=54603.27_x000d__x000a_" sqref="D89">
      <formula1>0</formula1>
      <formula2>300</formula2>
    </dataValidation>
    <dataValidation type="textLength" errorStyle="information" allowBlank="1" showInputMessage="1" showErrorMessage="1" error="XLBVal:6=403.18_x000d__x000a_" sqref="C61">
      <formula1>0</formula1>
      <formula2>300</formula2>
    </dataValidation>
    <dataValidation type="textLength" errorStyle="information" allowBlank="1" showInputMessage="1" showErrorMessage="1" error="XLBVal:6=321356.16_x000d__x000a_" sqref="C29">
      <formula1>0</formula1>
      <formula2>300</formula2>
    </dataValidation>
    <dataValidation type="textLength" errorStyle="information" allowBlank="1" showInputMessage="1" showErrorMessage="1" error="XLBVal:8=Error Suspense Account_x000d__x000a_" sqref="B229">
      <formula1>0</formula1>
      <formula2>300</formula2>
    </dataValidation>
    <dataValidation type="textLength" errorStyle="information" allowBlank="1" showInputMessage="1" showErrorMessage="1" error="XLBVal:6=0_x000d__x000a_" sqref="D199">
      <formula1>0</formula1>
      <formula2>300</formula2>
    </dataValidation>
    <dataValidation type="textLength" errorStyle="information" allowBlank="1" showInputMessage="1" showErrorMessage="1" error="XLBVal:6=0_x000d__x000a_" sqref="C171">
      <formula1>0</formula1>
      <formula2>300</formula2>
    </dataValidation>
    <dataValidation type="textLength" errorStyle="information" allowBlank="1" showInputMessage="1" showErrorMessage="1" error="XLBVal:8=Inter Ledger Receivables_x000d__x000a_" sqref="B143">
      <formula1>0</formula1>
      <formula2>300</formula2>
    </dataValidation>
    <dataValidation type="textLength" errorStyle="information" allowBlank="1" showInputMessage="1" showErrorMessage="1" error="XLBVal:8=Bad &amp; Doubtful Debts_x000d__x000a_" sqref="B111">
      <formula1>0</formula1>
      <formula2>300</formula2>
    </dataValidation>
    <dataValidation type="textLength" errorStyle="information" allowBlank="1" showInputMessage="1" showErrorMessage="1" error="XLBVal:2=0_x000d__x000a_" sqref="D94">
      <formula1>0</formula1>
      <formula2>300</formula2>
    </dataValidation>
    <dataValidation type="textLength" errorStyle="information" allowBlank="1" showInputMessage="1" showErrorMessage="1" error="XLBVal:6=122032.05_x000d__x000a_" sqref="C80">
      <formula1>0</formula1>
      <formula2>300</formula2>
    </dataValidation>
    <dataValidation type="textLength" errorStyle="information" allowBlank="1" showInputMessage="1" showErrorMessage="1" error="XLBVal:8=Data Communications Services_x000d__x000a_" sqref="B66">
      <formula1>0</formula1>
      <formula2>300</formula2>
    </dataValidation>
    <dataValidation type="textLength" errorStyle="information" allowBlank="1" showInputMessage="1" showErrorMessage="1" error="XLBVal:8=Tools and miscellaneous equipment_x000d__x000a_" sqref="B52">
      <formula1>0</formula1>
      <formula2>300</formula2>
    </dataValidation>
    <dataValidation type="textLength" errorStyle="information" allowBlank="1" showInputMessage="1" showErrorMessage="1" error="XLBVal:6=-16663.39_x000d__x000a_" sqref="D37">
      <formula1>0</formula1>
      <formula2>300</formula2>
    </dataValidation>
    <dataValidation type="textLength" errorStyle="information" allowBlank="1" showInputMessage="1" showErrorMessage="1" error="XLBVal:6=-2036216.57_x000d__x000a_" sqref="C23">
      <formula1>0</formula1>
      <formula2>300</formula2>
    </dataValidation>
    <dataValidation type="textLength" errorStyle="information" allowBlank="1" showInputMessage="1" showErrorMessage="1" error="XLBVal:6=-16892.16_x000d__x000a_" sqref="C9">
      <formula1>0</formula1>
      <formula2>300</formula2>
    </dataValidation>
    <dataValidation type="textLength" errorStyle="information" allowBlank="1" showInputMessage="1" showErrorMessage="1" error="XLBVal:6=-28908819.66_x000d__x000a_" sqref="C212">
      <formula1>0</formula1>
      <formula2>300</formula2>
    </dataValidation>
    <dataValidation type="textLength" errorStyle="information" allowBlank="1" showInputMessage="1" showErrorMessage="1" error="XLBVal:6=0_x000d__x000a_" sqref="D183">
      <formula1>0</formula1>
      <formula2>300</formula2>
    </dataValidation>
    <dataValidation type="textLength" errorStyle="information" allowBlank="1" showInputMessage="1" showErrorMessage="1" error="XLBVal:8=Accumulated Depreciation Telecommunications_x000d__x000a_" sqref="B166">
      <formula1>0</formula1>
      <formula2>300</formula2>
    </dataValidation>
    <dataValidation type="textLength" errorStyle="information" allowBlank="1" showInputMessage="1" showErrorMessage="1" error="XLBVal:6=0_x000d__x000a_" sqref="D144">
      <formula1>0</formula1>
      <formula2>300</formula2>
    </dataValidation>
    <dataValidation type="textLength" errorStyle="information" allowBlank="1" showInputMessage="1" showErrorMessage="1" error="XLBVal:6=-914.32_x000d__x000a_" sqref="D123">
      <formula1>0</formula1>
      <formula2>300</formula2>
    </dataValidation>
    <dataValidation type="textLength" errorStyle="information" allowBlank="1" showInputMessage="1" showErrorMessage="1" error="XLBVal:8=Insurance_x000d__x000a_" sqref="B107">
      <formula1>0</formula1>
      <formula2>300</formula2>
    </dataValidation>
    <dataValidation type="textLength" errorStyle="information" allowBlank="1" showInputMessage="1" showErrorMessage="1" error="XLBVal:6=70439.16_x000d__x000a_" sqref="C95">
      <formula1>0</formula1>
      <formula2>300</formula2>
    </dataValidation>
    <dataValidation type="textLength" errorStyle="information" allowBlank="1" showInputMessage="1" showErrorMessage="1" error="XLBVal:6=17506.81_x000d__x000a_" sqref="D86">
      <formula1>0</formula1>
      <formula2>300</formula2>
    </dataValidation>
    <dataValidation type="textLength" errorStyle="information" allowBlank="1" showInputMessage="1" showErrorMessage="1" error="XLBVal:8=Printing, Stationary &amp; Office Consumables_x000d__x000a_" sqref="B76">
      <formula1>0</formula1>
      <formula2>300</formula2>
    </dataValidation>
    <dataValidation type="textLength" errorStyle="information" allowBlank="1" showInputMessage="1" showErrorMessage="1" error="XLBVal:6=71.8_x000d__x000a_" sqref="C65">
      <formula1>0</formula1>
      <formula2>300</formula2>
    </dataValidation>
    <dataValidation type="textLength" errorStyle="information" allowBlank="1" showInputMessage="1" showErrorMessage="1" error="XLBVal:6=509720.86_x000d__x000a_" sqref="C56">
      <formula1>0</formula1>
      <formula2>300</formula2>
    </dataValidation>
    <dataValidation type="textLength" errorStyle="information" allowBlank="1" showInputMessage="1" showErrorMessage="1" error="XLBVal:2=0_x000d__x000a_" sqref="C47">
      <formula1>0</formula1>
      <formula2>300</formula2>
    </dataValidation>
    <dataValidation type="textLength" errorStyle="information" allowBlank="1" showInputMessage="1" showErrorMessage="1" error="XLBVal:6=940_x000d__x000a_" sqref="D36">
      <formula1>0</formula1>
      <formula2>300</formula2>
    </dataValidation>
    <dataValidation type="textLength" errorStyle="information" allowBlank="1" showInputMessage="1" showErrorMessage="1" error="XLBVal:8=Allowances_x000d__x000a_" sqref="B28">
      <formula1>0</formula1>
      <formula2>300</formula2>
    </dataValidation>
    <dataValidation type="textLength" errorStyle="information" allowBlank="1" showInputMessage="1" showErrorMessage="1" error="XLBVal:8=Income from external work - Non Regulated_x000d__x000a_" sqref="B19">
      <formula1>0</formula1>
      <formula2>300</formula2>
    </dataValidation>
    <dataValidation type="textLength" errorStyle="information" allowBlank="1" showInputMessage="1" showErrorMessage="1" error="XLBVal:2=0_x000d__x000a_" sqref="D6">
      <formula1>0</formula1>
      <formula2>300</formula2>
    </dataValidation>
    <dataValidation type="textLength" errorStyle="information" allowBlank="1" showInputMessage="1" showErrorMessage="1" error="XLBVal:6=0_x000d__x000a_" sqref="D211">
      <formula1>0</formula1>
      <formula2>300</formula2>
    </dataValidation>
    <dataValidation type="textLength" errorStyle="information" allowBlank="1" showInputMessage="1" showErrorMessage="1" error="XLBVal:6=24309180.02_x000d__x000a_" sqref="C183">
      <formula1>0</formula1>
      <formula2>300</formula2>
    </dataValidation>
    <dataValidation type="textLength" errorStyle="information" allowBlank="1" showInputMessage="1" showErrorMessage="1" error="XLBVal:6=6043283.69_x000d__x000a_" sqref="D140">
      <formula1>0</formula1>
      <formula2>300</formula2>
    </dataValidation>
    <dataValidation type="textLength" errorStyle="information" allowBlank="1" showInputMessage="1" showErrorMessage="1" error="XLBVal:8=Overheads Recovered_x000d__x000a_" sqref="B104">
      <formula1>0</formula1>
      <formula2>300</formula2>
    </dataValidation>
    <dataValidation type="textLength" errorStyle="information" allowBlank="1" showInputMessage="1" showErrorMessage="1" error="XLBVal:8=Electricity Charges_x000d__x000a_" sqref="B88">
      <formula1>0</formula1>
      <formula2>300</formula2>
    </dataValidation>
    <dataValidation type="textLength" errorStyle="information" allowBlank="1" showInputMessage="1" showErrorMessage="1" error="XLBVal:6=16463.91_x000d__x000a_" sqref="D66">
      <formula1>0</formula1>
      <formula2>300</formula2>
    </dataValidation>
    <dataValidation type="textLength" errorStyle="information" allowBlank="1" showInputMessage="1" showErrorMessage="1" error="XLBVal:6=624993.44_x000d__x000a_" sqref="D50">
      <formula1>0</formula1>
      <formula2>300</formula2>
    </dataValidation>
    <dataValidation type="textLength" errorStyle="information" allowBlank="1" showInputMessage="1" showErrorMessage="1" error="XLBVal:6=190986.21_x000d__x000a_" sqref="D34">
      <formula1>0</formula1>
      <formula2>300</formula2>
    </dataValidation>
    <dataValidation type="textLength" errorStyle="information" allowBlank="1" showInputMessage="1" showErrorMessage="1" error="XLBVal:6=-342409.3_x000d__x000a_" sqref="C13">
      <formula1>0</formula1>
      <formula2>300</formula2>
    </dataValidation>
    <dataValidation type="textLength" errorStyle="information" allowBlank="1" showInputMessage="1" showErrorMessage="1" error="XLBVal:8=Provision for Deferred Income Tax_x000d__x000a_" sqref="B224">
      <formula1>0</formula1>
      <formula2>300</formula2>
    </dataValidation>
    <dataValidation type="textLength" errorStyle="information" allowBlank="1" showInputMessage="1" showErrorMessage="1" error="XLBVal:6=31650379.22_x000d__x000a_" sqref="C181">
      <formula1>0</formula1>
      <formula2>300</formula2>
    </dataValidation>
    <dataValidation type="textLength" errorStyle="information" allowBlank="1" showInputMessage="1" showErrorMessage="1" error="XLBVal:6=-22763575.14_x000d__x000a_" sqref="D166">
      <formula1>0</formula1>
      <formula2>300</formula2>
    </dataValidation>
    <dataValidation type="textLength" errorStyle="information" allowBlank="1" showInputMessage="1" showErrorMessage="1" error="XLBVal:6=0_x000d__x000a_" sqref="D138">
      <formula1>0</formula1>
      <formula2>300</formula2>
    </dataValidation>
    <dataValidation type="textLength" errorStyle="information" allowBlank="1" showInputMessage="1" showErrorMessage="1" error="XLBVal:8=Provision for Payroll Tax - Non Current_x000d__x000a_" sqref="B222">
      <formula1>0</formula1>
      <formula2>300</formula2>
    </dataValidation>
    <dataValidation type="textLength" errorStyle="information" allowBlank="1" showInputMessage="1" showErrorMessage="1" error="XLBVal:8=Telecommunications network_x000d__x000a_" sqref="B165">
      <formula1>0</formula1>
      <formula2>300</formula2>
    </dataValidation>
    <dataValidation type="textLength" errorStyle="information" allowBlank="1" showInputMessage="1" showErrorMessage="1" error="XLBVal:6=4609544.05_x000d__x000a_" sqref="C147">
      <formula1>0</formula1>
      <formula2>300</formula2>
    </dataValidation>
    <dataValidation type="textLength" errorStyle="information" allowBlank="1" showInputMessage="1" showErrorMessage="1" error="XLBVal:8=Building Repairs &amp; Maintenance_x000d__x000a_" sqref="B93">
      <formula1>0</formula1>
      <formula2>300</formula2>
    </dataValidation>
    <dataValidation type="textLength" errorStyle="information" allowBlank="1" showInputMessage="1" showErrorMessage="1" error="XLBVal:6=14078.5_x000d__x000a_" sqref="C78">
      <formula1>0</formula1>
      <formula2>300</formula2>
    </dataValidation>
    <dataValidation type="textLength" errorStyle="information" allowBlank="1" showInputMessage="1" showErrorMessage="1" error="XLBVal:6=2369.57_x000d__x000a_" sqref="D35">
      <formula1>0</formula1>
      <formula2>300</formula2>
    </dataValidation>
    <dataValidation type="textLength" errorStyle="information" allowBlank="1" showInputMessage="1" showErrorMessage="1" error="XLBVal:8=Interest Income - Bank Account_x000d__x000a_" sqref="B21">
      <formula1>0</formula1>
      <formula2>300</formula2>
    </dataValidation>
    <dataValidation type="textLength" errorStyle="information" allowBlank="1" showInputMessage="1" showErrorMessage="1" error="XLBVal:6=0_x000d__x000a_" sqref="D196">
      <formula1>0</formula1>
      <formula2>300</formula2>
    </dataValidation>
    <dataValidation type="textLength" errorStyle="information" allowBlank="1" showInputMessage="1" showErrorMessage="1" error="XLBVal:8=Accumulated Depreciation Asset 1_x000d__x000a_" sqref="B179">
      <formula1>0</formula1>
      <formula2>300</formula2>
    </dataValidation>
    <dataValidation type="textLength" errorStyle="information" allowBlank="1" showInputMessage="1" showErrorMessage="1" error="XLBVal:8=OH Applied - Network Ops_x000d__x000a_" sqref="B117">
      <formula1>0</formula1>
      <formula2>300</formula2>
    </dataValidation>
    <dataValidation type="textLength" errorStyle="information" allowBlank="1" showInputMessage="1" showErrorMessage="1" error="XLBVal:8=Inventory - Longford_x000d__x000a_" sqref="B146">
      <formula1>0</formula1>
      <formula2>300</formula2>
    </dataValidation>
    <dataValidation type="textLength" errorStyle="information" allowBlank="1" showInputMessage="1" showErrorMessage="1" error="XLBVal:6=908102.26_x000d__x000a_" sqref="C105">
      <formula1>0</formula1>
      <formula2>300</formula2>
    </dataValidation>
    <dataValidation type="textLength" errorStyle="information" allowBlank="1" showInputMessage="1" showErrorMessage="1" error="XLBVal:8=Professional Services - Contractual_x000d__x000a_" sqref="B48">
      <formula1>0</formula1>
      <formula2>300</formula2>
    </dataValidation>
    <dataValidation type="textLength" errorStyle="information" allowBlank="1" showInputMessage="1" showErrorMessage="1" error="XLBVal:2=0_x000d__x000a_" sqref="D10">
      <formula1>0</formula1>
      <formula2>300</formula2>
    </dataValidation>
    <dataValidation type="textLength" errorStyle="information" allowBlank="1" showInputMessage="1" showErrorMessage="1" error="XLBVal:6=70_x000d__x000a_" sqref="C112">
      <formula1>0</formula1>
      <formula2>300</formula2>
    </dataValidation>
    <dataValidation type="textLength" errorStyle="information" allowBlank="1" showInputMessage="1" showErrorMessage="1" error="XLBVal:2=0_x000d__x000a_" sqref="D16">
      <formula1>0</formula1>
      <formula2>300</formula2>
    </dataValidation>
    <dataValidation type="textLength" errorStyle="information" allowBlank="1" showInputMessage="1" showErrorMessage="1" error="XLBVal:8=Purchasing Card Suspense_x000d__x000a_" sqref="B214">
      <formula1>0</formula1>
      <formula2>300</formula2>
    </dataValidation>
    <dataValidation type="textLength" errorStyle="information" allowBlank="1" showInputMessage="1" showErrorMessage="1" error="XLBVal:6=-0.09_x000d__x000a_" sqref="C125">
      <formula1>0</formula1>
      <formula2>300</formula2>
    </dataValidation>
    <dataValidation type="textLength" errorStyle="information" allowBlank="1" showInputMessage="1" showErrorMessage="1" error="XLBVal:6=30155.98_x000d__x000a_" sqref="C73">
      <formula1>0</formula1>
      <formula2>300</formula2>
    </dataValidation>
    <dataValidation type="textLength" errorStyle="information" allowBlank="1" showInputMessage="1" showErrorMessage="1" error="XLBVal:6=3209319.47_x000d__x000a_" sqref="D30">
      <formula1>0</formula1>
      <formula2>300</formula2>
    </dataValidation>
    <dataValidation type="textLength" errorStyle="information" allowBlank="1" showInputMessage="1" showErrorMessage="1" error="XLBVal:6=-242553915.63_x000d__x000a_" sqref="C226">
      <formula1>0</formula1>
      <formula2>300</formula2>
    </dataValidation>
    <dataValidation type="textLength" errorStyle="information" allowBlank="1" showInputMessage="1" showErrorMessage="1" error="XLBVal:8=Computers/Software_x000d__x000a_" sqref="B173">
      <formula1>0</formula1>
      <formula2>300</formula2>
    </dataValidation>
    <dataValidation type="textLength" errorStyle="information" allowBlank="1" showInputMessage="1" showErrorMessage="1" error="XLBVal:8=Telco Internal Charges_x000d__x000a_" sqref="B113">
      <formula1>0</formula1>
      <formula2>300</formula2>
    </dataValidation>
    <dataValidation type="textLength" errorStyle="information" allowBlank="1" showInputMessage="1" showErrorMessage="1" error="XLBVal:6=101847.88_x000d__x000a_" sqref="D100">
      <formula1>0</formula1>
      <formula2>300</formula2>
    </dataValidation>
    <dataValidation type="textLength" errorStyle="information" allowBlank="1" showInputMessage="1" showErrorMessage="1" error="XLBVal:6=12709.38_x000d__x000a_" sqref="D70">
      <formula1>0</formula1>
      <formula2>300</formula2>
    </dataValidation>
    <dataValidation type="textLength" errorStyle="information" allowBlank="1" showInputMessage="1" showErrorMessage="1" error="XLBVal:8=Office Furniture &amp; Equipment_x000d__x000a_" sqref="B51">
      <formula1>0</formula1>
      <formula2>300</formula2>
    </dataValidation>
    <dataValidation type="textLength" errorStyle="information" allowBlank="1" showInputMessage="1" showErrorMessage="1" error="XLBVal:6=4679893.85_x000d__x000a_" sqref="C33">
      <formula1>0</formula1>
      <formula2>300</formula2>
    </dataValidation>
    <dataValidation type="textLength" errorStyle="information" allowBlank="1" showInputMessage="1" showErrorMessage="1" error="XLBVal:8=Transmission Service Billing_x000d__x000a_" sqref="B3">
      <formula1>0</formula1>
      <formula2>300</formula2>
    </dataValidation>
    <dataValidation type="textLength" errorStyle="information" allowBlank="1" showInputMessage="1" showErrorMessage="1" error="XLBVal:8=Interest Expense - Short Term_x000d__x000a_" sqref="B123">
      <formula1>0</formula1>
      <formula2>300</formula2>
    </dataValidation>
    <dataValidation type="textLength" errorStyle="information" allowBlank="1" showInputMessage="1" showErrorMessage="1" error="XLBVal:6=174596.83_x000d__x000a_" sqref="C59">
      <formula1>0</formula1>
      <formula2>300</formula2>
    </dataValidation>
    <dataValidation type="textLength" errorStyle="information" allowBlank="1" showInputMessage="1" showErrorMessage="1" error="XLBVal:8=Income - TSC External_x000d__x000a_" sqref="B22">
      <formula1>0</formula1>
      <formula2>300</formula2>
    </dataValidation>
    <dataValidation type="textLength" errorStyle="information" allowBlank="1" showInputMessage="1" showErrorMessage="1" error="XLBVal:6=-1706943.81_x000d__x000a_" sqref="C232">
      <formula1>0</formula1>
      <formula2>300</formula2>
    </dataValidation>
    <dataValidation type="textLength" errorStyle="information" allowBlank="1" showInputMessage="1" showErrorMessage="1" error="XLBVal:6=-2191501.61_x000d__x000a_" sqref="D232">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92" orientation="landscape" r:id="rId1"/>
  <headerFooter alignWithMargins="0">
    <oddFooter>&amp;C&amp;P&amp;RAER Information Guideline (Version 2)</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0000"/>
    <pageSetUpPr fitToPage="1"/>
  </sheetPr>
  <dimension ref="A1:AC52"/>
  <sheetViews>
    <sheetView showGridLines="0" view="pageBreakPreview" zoomScaleNormal="100" workbookViewId="0">
      <selection activeCell="N9" sqref="N9"/>
    </sheetView>
  </sheetViews>
  <sheetFormatPr defaultColWidth="8.42578125" defaultRowHeight="12.75"/>
  <cols>
    <col min="1" max="1" width="13.85546875" style="486" customWidth="1"/>
    <col min="2" max="2" width="29.5703125" style="88" customWidth="1"/>
    <col min="3" max="3" width="30" style="88" customWidth="1"/>
    <col min="4" max="4" width="22.42578125" style="86" customWidth="1"/>
    <col min="5" max="5" width="25.28515625" style="86" customWidth="1"/>
    <col min="6" max="6" width="12.42578125" style="86" customWidth="1"/>
    <col min="7" max="7" width="1.7109375" style="86" customWidth="1"/>
    <col min="8" max="8" width="9.140625" style="86" customWidth="1"/>
    <col min="9" max="9" width="1.85546875" style="86" customWidth="1"/>
    <col min="10" max="10" width="10.28515625" style="86" customWidth="1"/>
    <col min="11" max="11" width="1.85546875" style="86" customWidth="1"/>
    <col min="12" max="16384" width="8.42578125" style="86"/>
  </cols>
  <sheetData>
    <row r="1" spans="1:29" s="115" customFormat="1" ht="18.75">
      <c r="A1" s="978" t="s">
        <v>526</v>
      </c>
      <c r="B1" s="978"/>
      <c r="C1" s="978"/>
      <c r="D1" s="978"/>
      <c r="E1" s="978"/>
      <c r="F1" s="978"/>
      <c r="G1" s="978"/>
      <c r="H1" s="978"/>
    </row>
    <row r="2" spans="1:29" s="163" customFormat="1" ht="57.75" customHeight="1">
      <c r="A2" s="862" t="s">
        <v>207</v>
      </c>
      <c r="B2" s="879"/>
      <c r="C2" s="879"/>
      <c r="D2" s="879"/>
      <c r="E2" s="466"/>
      <c r="F2" s="9"/>
      <c r="G2" s="9"/>
      <c r="H2" s="9"/>
      <c r="I2" s="9"/>
      <c r="J2" s="299"/>
      <c r="K2" s="299"/>
    </row>
    <row r="3" spans="1:29" s="235" customFormat="1" ht="15.75" customHeight="1">
      <c r="A3" s="410"/>
      <c r="B3" s="410"/>
      <c r="C3" s="410"/>
      <c r="D3" s="410"/>
      <c r="E3" s="410"/>
      <c r="F3" s="233"/>
      <c r="G3" s="233"/>
      <c r="H3" s="233"/>
      <c r="I3" s="234"/>
      <c r="J3" s="234"/>
      <c r="K3" s="234"/>
    </row>
    <row r="4" spans="1:29" s="115" customFormat="1" ht="13.5" customHeight="1"/>
    <row r="5" spans="1:29" s="115" customFormat="1" ht="15.75">
      <c r="A5" s="861"/>
      <c r="B5" s="861"/>
      <c r="C5" s="861"/>
      <c r="D5" s="861"/>
      <c r="E5" s="861"/>
      <c r="F5" s="236"/>
      <c r="G5" s="236"/>
      <c r="H5" s="236"/>
      <c r="I5" s="236"/>
      <c r="J5" s="870"/>
      <c r="K5" s="870"/>
    </row>
    <row r="6" spans="1:29" s="115" customFormat="1" ht="12.75" customHeight="1">
      <c r="A6" s="467"/>
      <c r="B6" s="467"/>
      <c r="C6" s="467"/>
      <c r="D6" s="467"/>
      <c r="E6" s="467"/>
      <c r="F6" s="467"/>
      <c r="G6" s="468"/>
      <c r="I6" s="469"/>
      <c r="J6" s="469"/>
      <c r="K6" s="470"/>
      <c r="L6" s="86"/>
    </row>
    <row r="7" spans="1:29" s="115" customFormat="1" ht="12.75" customHeight="1">
      <c r="A7" s="95" t="s">
        <v>497</v>
      </c>
      <c r="C7" s="88"/>
      <c r="D7" s="96"/>
      <c r="F7" s="368"/>
      <c r="G7" s="368"/>
      <c r="I7" s="165"/>
      <c r="J7" s="165"/>
      <c r="K7" s="471"/>
      <c r="L7" s="86"/>
    </row>
    <row r="8" spans="1:29" s="115" customFormat="1">
      <c r="A8" s="472"/>
      <c r="B8" s="367"/>
      <c r="C8" s="367"/>
      <c r="F8" s="165"/>
      <c r="G8" s="165"/>
      <c r="I8" s="165"/>
      <c r="J8" s="165"/>
      <c r="K8" s="471"/>
      <c r="L8" s="368"/>
      <c r="N8" s="86"/>
      <c r="O8" s="86"/>
      <c r="P8" s="86"/>
      <c r="Q8" s="86"/>
      <c r="R8" s="86"/>
      <c r="S8" s="86"/>
      <c r="T8" s="86"/>
      <c r="U8" s="86"/>
      <c r="V8" s="86"/>
      <c r="W8" s="86"/>
      <c r="X8" s="86"/>
      <c r="Y8" s="86"/>
      <c r="Z8" s="86"/>
      <c r="AA8" s="86"/>
      <c r="AB8" s="86"/>
      <c r="AC8" s="86"/>
    </row>
    <row r="9" spans="1:29" ht="25.5">
      <c r="A9" s="173" t="s">
        <v>149</v>
      </c>
      <c r="B9" s="102" t="s">
        <v>150</v>
      </c>
      <c r="C9" s="473"/>
      <c r="D9" s="105" t="s">
        <v>151</v>
      </c>
      <c r="E9" s="474" t="s">
        <v>152</v>
      </c>
      <c r="F9" s="475"/>
    </row>
    <row r="10" spans="1:29" ht="21.95" customHeight="1">
      <c r="A10" s="476"/>
      <c r="B10" s="477"/>
      <c r="C10" s="477"/>
      <c r="D10" s="128" t="s">
        <v>153</v>
      </c>
      <c r="E10" s="128" t="s">
        <v>94</v>
      </c>
      <c r="F10" s="165"/>
    </row>
    <row r="11" spans="1:29" ht="3.95" customHeight="1">
      <c r="A11" s="476"/>
      <c r="B11" s="477"/>
      <c r="C11" s="477"/>
      <c r="D11" s="128"/>
      <c r="E11" s="128"/>
      <c r="F11" s="165"/>
    </row>
    <row r="12" spans="1:29">
      <c r="A12" s="904" t="s">
        <v>320</v>
      </c>
      <c r="B12" s="905"/>
      <c r="C12" s="905"/>
      <c r="D12" s="905"/>
      <c r="E12" s="906"/>
      <c r="F12" s="441"/>
    </row>
    <row r="13" spans="1:29">
      <c r="A13" s="904"/>
      <c r="B13" s="905"/>
      <c r="C13" s="905"/>
      <c r="D13" s="905"/>
      <c r="E13" s="906"/>
      <c r="F13" s="441"/>
    </row>
    <row r="14" spans="1:29">
      <c r="A14" s="904"/>
      <c r="B14" s="905"/>
      <c r="C14" s="905"/>
      <c r="D14" s="905"/>
      <c r="E14" s="906"/>
      <c r="F14" s="441"/>
    </row>
    <row r="15" spans="1:29">
      <c r="A15" s="904"/>
      <c r="B15" s="905"/>
      <c r="C15" s="905"/>
      <c r="D15" s="905"/>
      <c r="E15" s="906"/>
      <c r="F15" s="441"/>
    </row>
    <row r="16" spans="1:29">
      <c r="A16" s="108"/>
      <c r="B16" s="125"/>
      <c r="C16" s="125"/>
      <c r="D16" s="283"/>
      <c r="E16" s="478"/>
      <c r="F16" s="441"/>
    </row>
    <row r="17" spans="1:8">
      <c r="A17" s="108"/>
      <c r="B17" s="125"/>
      <c r="C17" s="125"/>
      <c r="D17" s="283"/>
      <c r="E17" s="478"/>
      <c r="F17" s="441"/>
    </row>
    <row r="18" spans="1:8">
      <c r="A18" s="108"/>
      <c r="B18" s="125"/>
      <c r="C18" s="125"/>
      <c r="D18" s="283"/>
      <c r="E18" s="478"/>
      <c r="F18" s="441"/>
    </row>
    <row r="19" spans="1:8" ht="21" customHeight="1" thickBot="1">
      <c r="A19" s="108"/>
      <c r="B19" s="479"/>
      <c r="C19" s="480" t="s">
        <v>39</v>
      </c>
      <c r="D19" s="462"/>
      <c r="E19" s="481"/>
      <c r="F19" s="441"/>
      <c r="H19" s="452"/>
    </row>
    <row r="20" spans="1:8" ht="13.5" thickTop="1">
      <c r="A20" s="482"/>
      <c r="B20" s="483"/>
      <c r="C20" s="484"/>
      <c r="D20" s="286"/>
      <c r="E20" s="485"/>
    </row>
    <row r="21" spans="1:8">
      <c r="B21" s="86"/>
      <c r="C21" s="246"/>
      <c r="D21" s="246"/>
      <c r="F21" s="487"/>
      <c r="G21" s="487"/>
    </row>
    <row r="22" spans="1:8">
      <c r="B22" s="86"/>
      <c r="C22" s="86"/>
      <c r="F22" s="487"/>
      <c r="G22" s="487"/>
    </row>
    <row r="23" spans="1:8">
      <c r="B23" s="86"/>
      <c r="C23" s="86"/>
      <c r="F23" s="487"/>
      <c r="G23" s="487"/>
    </row>
    <row r="24" spans="1:8">
      <c r="B24" s="86"/>
      <c r="C24" s="86"/>
      <c r="F24" s="487"/>
      <c r="G24" s="487"/>
    </row>
    <row r="25" spans="1:8">
      <c r="B25" s="86"/>
      <c r="C25" s="86"/>
      <c r="F25" s="487"/>
      <c r="G25" s="487"/>
    </row>
    <row r="26" spans="1:8">
      <c r="G26" s="115"/>
    </row>
    <row r="27" spans="1:8">
      <c r="G27" s="115"/>
    </row>
    <row r="28" spans="1:8">
      <c r="G28" s="115"/>
    </row>
    <row r="29" spans="1:8">
      <c r="A29" s="488"/>
    </row>
    <row r="30" spans="1:8">
      <c r="A30" s="488"/>
    </row>
    <row r="31" spans="1:8">
      <c r="A31" s="488"/>
    </row>
    <row r="50" spans="2:2">
      <c r="B50" s="164"/>
    </row>
    <row r="51" spans="2:2">
      <c r="B51" s="164"/>
    </row>
    <row r="52" spans="2:2">
      <c r="B52" s="164"/>
    </row>
  </sheetData>
  <mergeCells count="5">
    <mergeCell ref="J5:K5"/>
    <mergeCell ref="A5:E5"/>
    <mergeCell ref="A2:D2"/>
    <mergeCell ref="A12:E15"/>
    <mergeCell ref="A1:H1"/>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314" r:id="rId5" name="Button 2">
              <controlPr defaultSize="0" print="0" autoFill="0" autoPict="0" macro="[0]!Macro16">
                <anchor moveWithCells="1" sizeWithCells="1">
                  <from>
                    <xdr:col>4</xdr:col>
                    <xdr:colOff>333375</xdr:colOff>
                    <xdr:row>3</xdr:row>
                    <xdr:rowOff>57150</xdr:rowOff>
                  </from>
                  <to>
                    <xdr:col>4</xdr:col>
                    <xdr:colOff>1590675</xdr:colOff>
                    <xdr:row>4</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0000"/>
    <pageSetUpPr fitToPage="1"/>
  </sheetPr>
  <dimension ref="A1:M24"/>
  <sheetViews>
    <sheetView showGridLines="0" view="pageBreakPreview" zoomScaleNormal="75" workbookViewId="0">
      <selection sqref="A1:H1"/>
    </sheetView>
  </sheetViews>
  <sheetFormatPr defaultColWidth="7.85546875" defaultRowHeight="12.75"/>
  <cols>
    <col min="1" max="1" width="13.42578125" style="160" customWidth="1"/>
    <col min="2" max="2" width="35.7109375" style="160" customWidth="1"/>
    <col min="3" max="8" width="15.7109375" style="160" customWidth="1"/>
    <col min="9" max="9" width="2.7109375" style="160" customWidth="1"/>
    <col min="10" max="10" width="4.5703125" style="160" customWidth="1"/>
    <col min="11" max="11" width="3.7109375" style="160" customWidth="1"/>
    <col min="12" max="13" width="13.42578125" style="160" customWidth="1"/>
    <col min="14" max="16384" width="7.85546875" style="160"/>
  </cols>
  <sheetData>
    <row r="1" spans="1:13" ht="18.75">
      <c r="A1" s="978" t="s">
        <v>526</v>
      </c>
      <c r="B1" s="978"/>
      <c r="C1" s="978"/>
      <c r="D1" s="978"/>
      <c r="E1" s="978"/>
      <c r="F1" s="978"/>
      <c r="G1" s="978"/>
      <c r="H1" s="978"/>
    </row>
    <row r="2" spans="1:13" s="163" customFormat="1" ht="54" customHeight="1">
      <c r="A2" s="862" t="s">
        <v>208</v>
      </c>
      <c r="B2" s="864"/>
      <c r="C2" s="864"/>
      <c r="D2" s="864"/>
      <c r="E2" s="864"/>
      <c r="F2" s="864"/>
      <c r="G2" s="864"/>
      <c r="H2" s="864"/>
      <c r="I2" s="9"/>
      <c r="J2" s="299"/>
      <c r="K2" s="299"/>
    </row>
    <row r="3" spans="1:13" s="235" customFormat="1">
      <c r="A3" s="410"/>
      <c r="B3" s="410"/>
      <c r="C3" s="410"/>
      <c r="D3" s="410"/>
      <c r="E3" s="410"/>
      <c r="F3" s="9"/>
      <c r="G3" s="9"/>
      <c r="H3" s="9"/>
      <c r="I3" s="9"/>
      <c r="J3" s="234"/>
      <c r="K3" s="234"/>
    </row>
    <row r="4" spans="1:13" s="115" customFormat="1"/>
    <row r="5" spans="1:13" s="115" customFormat="1" ht="15.75">
      <c r="A5" s="898"/>
      <c r="B5" s="899"/>
      <c r="C5" s="899"/>
      <c r="D5" s="899"/>
      <c r="E5" s="899"/>
      <c r="F5" s="899"/>
      <c r="G5" s="899"/>
      <c r="H5" s="899"/>
      <c r="I5" s="11"/>
      <c r="J5" s="870"/>
      <c r="K5" s="870"/>
    </row>
    <row r="7" spans="1:13" ht="15">
      <c r="A7" s="489" t="s">
        <v>154</v>
      </c>
      <c r="C7" s="96"/>
      <c r="I7" s="490"/>
      <c r="J7" s="490"/>
      <c r="K7" s="490"/>
      <c r="L7" s="490"/>
      <c r="M7" s="490"/>
    </row>
    <row r="8" spans="1:13" ht="15">
      <c r="A8" s="489"/>
      <c r="I8" s="490"/>
      <c r="J8" s="490"/>
      <c r="K8" s="490"/>
      <c r="L8" s="490"/>
      <c r="M8" s="490"/>
    </row>
    <row r="9" spans="1:13" ht="15">
      <c r="A9" s="491"/>
      <c r="B9" s="492"/>
      <c r="C9" s="491"/>
      <c r="D9" s="492"/>
      <c r="E9" s="492"/>
      <c r="F9" s="492"/>
      <c r="G9" s="492"/>
      <c r="H9" s="493"/>
      <c r="I9" s="494"/>
      <c r="J9" s="494"/>
      <c r="K9" s="494"/>
      <c r="L9" s="494"/>
      <c r="M9" s="494"/>
    </row>
    <row r="10" spans="1:13" ht="15">
      <c r="A10" s="495"/>
      <c r="B10" s="496"/>
      <c r="C10" s="497"/>
      <c r="D10" s="498"/>
      <c r="E10" s="498"/>
      <c r="F10" s="499" t="s">
        <v>446</v>
      </c>
      <c r="G10" s="498"/>
      <c r="H10" s="500"/>
      <c r="I10" s="494"/>
      <c r="J10" s="494"/>
      <c r="K10" s="494"/>
      <c r="L10" s="494"/>
      <c r="M10" s="494"/>
    </row>
    <row r="11" spans="1:13" ht="15">
      <c r="A11" s="501"/>
      <c r="B11" s="502"/>
      <c r="C11" s="503" t="s">
        <v>39</v>
      </c>
      <c r="D11" s="503" t="s">
        <v>155</v>
      </c>
      <c r="E11" s="503" t="s">
        <v>156</v>
      </c>
      <c r="F11" s="504" t="s">
        <v>157</v>
      </c>
      <c r="G11" s="503" t="s">
        <v>158</v>
      </c>
      <c r="H11" s="503" t="s">
        <v>159</v>
      </c>
      <c r="I11" s="505"/>
      <c r="J11" s="505"/>
      <c r="K11" s="505"/>
      <c r="L11" s="505"/>
      <c r="M11" s="505"/>
    </row>
    <row r="12" spans="1:13" ht="15.75" thickBot="1">
      <c r="A12" s="506" t="s">
        <v>41</v>
      </c>
      <c r="B12" s="507"/>
      <c r="C12" s="508" t="s">
        <v>94</v>
      </c>
      <c r="D12" s="508" t="s">
        <v>94</v>
      </c>
      <c r="E12" s="508" t="s">
        <v>94</v>
      </c>
      <c r="F12" s="508" t="s">
        <v>94</v>
      </c>
      <c r="G12" s="508" t="s">
        <v>94</v>
      </c>
      <c r="H12" s="508" t="s">
        <v>94</v>
      </c>
      <c r="I12" s="414"/>
      <c r="J12" s="414"/>
      <c r="K12" s="414"/>
      <c r="L12" s="414"/>
      <c r="M12" s="414"/>
    </row>
    <row r="13" spans="1:13" ht="15">
      <c r="A13" s="509"/>
      <c r="B13" s="510"/>
      <c r="C13" s="511"/>
      <c r="D13" s="511"/>
      <c r="E13" s="511"/>
      <c r="F13" s="511"/>
      <c r="G13" s="511"/>
      <c r="H13" s="511"/>
      <c r="I13" s="494"/>
      <c r="J13" s="494"/>
      <c r="K13" s="494"/>
      <c r="L13" s="494"/>
      <c r="M13" s="494"/>
    </row>
    <row r="14" spans="1:13" ht="15">
      <c r="A14" s="509"/>
      <c r="B14" s="512"/>
      <c r="C14" s="511"/>
      <c r="D14" s="511"/>
      <c r="E14" s="511"/>
      <c r="F14" s="511"/>
      <c r="G14" s="511"/>
      <c r="H14" s="511"/>
      <c r="I14" s="494"/>
      <c r="J14" s="494"/>
      <c r="K14" s="494"/>
      <c r="L14" s="494"/>
      <c r="M14" s="494"/>
    </row>
    <row r="15" spans="1:13" ht="26.25" customHeight="1">
      <c r="A15" s="907" t="s">
        <v>321</v>
      </c>
      <c r="B15" s="908"/>
      <c r="C15" s="908"/>
      <c r="D15" s="908"/>
      <c r="E15" s="908"/>
      <c r="F15" s="908"/>
      <c r="G15" s="908"/>
      <c r="H15" s="909"/>
      <c r="I15" s="494"/>
      <c r="J15" s="494"/>
      <c r="K15" s="494"/>
      <c r="L15" s="494"/>
      <c r="M15" s="494"/>
    </row>
    <row r="16" spans="1:13" ht="15">
      <c r="A16" s="907"/>
      <c r="B16" s="908"/>
      <c r="C16" s="908"/>
      <c r="D16" s="908"/>
      <c r="E16" s="908"/>
      <c r="F16" s="908"/>
      <c r="G16" s="908"/>
      <c r="H16" s="909"/>
      <c r="I16" s="494"/>
      <c r="J16" s="494"/>
      <c r="K16" s="494"/>
      <c r="L16" s="494"/>
      <c r="M16" s="494"/>
    </row>
    <row r="17" spans="1:13" ht="15">
      <c r="A17" s="907"/>
      <c r="B17" s="908"/>
      <c r="C17" s="908"/>
      <c r="D17" s="908"/>
      <c r="E17" s="908"/>
      <c r="F17" s="908"/>
      <c r="G17" s="908"/>
      <c r="H17" s="909"/>
      <c r="I17" s="494"/>
      <c r="J17" s="494"/>
      <c r="K17" s="494"/>
      <c r="L17" s="494"/>
      <c r="M17" s="494"/>
    </row>
    <row r="18" spans="1:13" ht="15">
      <c r="A18" s="907"/>
      <c r="B18" s="908"/>
      <c r="C18" s="908"/>
      <c r="D18" s="908"/>
      <c r="E18" s="908"/>
      <c r="F18" s="908"/>
      <c r="G18" s="908"/>
      <c r="H18" s="909"/>
      <c r="I18" s="494"/>
      <c r="J18" s="494"/>
      <c r="K18" s="494"/>
      <c r="L18" s="494"/>
      <c r="M18" s="494"/>
    </row>
    <row r="19" spans="1:13" ht="15">
      <c r="A19" s="509"/>
      <c r="B19" s="512"/>
      <c r="C19" s="511"/>
      <c r="D19" s="511"/>
      <c r="E19" s="511"/>
      <c r="F19" s="511"/>
      <c r="G19" s="511"/>
      <c r="H19" s="511"/>
      <c r="I19" s="494"/>
      <c r="J19" s="494"/>
      <c r="K19" s="494"/>
      <c r="L19" s="494"/>
      <c r="M19" s="494"/>
    </row>
    <row r="20" spans="1:13" ht="15">
      <c r="A20" s="509"/>
      <c r="B20" s="510"/>
      <c r="C20" s="511"/>
      <c r="D20" s="511"/>
      <c r="E20" s="511"/>
      <c r="F20" s="511"/>
      <c r="G20" s="511"/>
      <c r="H20" s="511"/>
      <c r="I20" s="494"/>
      <c r="J20" s="494"/>
      <c r="K20" s="494"/>
      <c r="L20" s="494"/>
      <c r="M20" s="494"/>
    </row>
    <row r="21" spans="1:13" ht="15">
      <c r="A21" s="509"/>
      <c r="B21" s="513"/>
      <c r="C21" s="511"/>
      <c r="D21" s="511"/>
      <c r="E21" s="511"/>
      <c r="F21" s="511"/>
      <c r="G21" s="511"/>
      <c r="H21" s="511"/>
      <c r="I21" s="494"/>
      <c r="J21" s="494"/>
      <c r="K21" s="494"/>
      <c r="L21" s="494"/>
      <c r="M21" s="494"/>
    </row>
    <row r="22" spans="1:13" s="161" customFormat="1" ht="15.75" thickBot="1">
      <c r="A22" s="261"/>
      <c r="B22" s="514" t="s">
        <v>160</v>
      </c>
      <c r="C22" s="515"/>
      <c r="D22" s="515"/>
      <c r="E22" s="515"/>
      <c r="F22" s="515"/>
      <c r="G22" s="515"/>
      <c r="H22" s="515"/>
      <c r="I22" s="516"/>
      <c r="J22" s="516"/>
      <c r="K22" s="516"/>
      <c r="L22" s="516"/>
      <c r="M22" s="516"/>
    </row>
    <row r="23" spans="1:13" ht="15.75" thickTop="1">
      <c r="A23" s="517"/>
      <c r="B23" s="518"/>
      <c r="C23" s="519"/>
      <c r="D23" s="519"/>
      <c r="E23" s="519"/>
      <c r="F23" s="519"/>
      <c r="G23" s="519"/>
      <c r="H23" s="518"/>
      <c r="I23" s="490"/>
      <c r="J23" s="490"/>
      <c r="K23" s="490"/>
      <c r="L23" s="490"/>
      <c r="M23" s="490"/>
    </row>
    <row r="24" spans="1:13" ht="15">
      <c r="I24" s="490"/>
      <c r="J24" s="490"/>
      <c r="K24" s="490"/>
      <c r="L24" s="490"/>
      <c r="M24" s="490"/>
    </row>
  </sheetData>
  <mergeCells count="5">
    <mergeCell ref="A2:H2"/>
    <mergeCell ref="A5:H5"/>
    <mergeCell ref="J5:K5"/>
    <mergeCell ref="A15:H18"/>
    <mergeCell ref="A1:H1"/>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6386" r:id="rId5" name="Button 2">
              <controlPr defaultSize="0" print="0" autoFill="0" autoPict="0" macro="[0]!Macro16">
                <anchor moveWithCells="1" sizeWithCells="1">
                  <from>
                    <xdr:col>6</xdr:col>
                    <xdr:colOff>762000</xdr:colOff>
                    <xdr:row>3</xdr:row>
                    <xdr:rowOff>76200</xdr:rowOff>
                  </from>
                  <to>
                    <xdr:col>7</xdr:col>
                    <xdr:colOff>971550</xdr:colOff>
                    <xdr:row>4</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B050"/>
    <pageSetUpPr fitToPage="1"/>
  </sheetPr>
  <dimension ref="A1:J45"/>
  <sheetViews>
    <sheetView showGridLines="0" showZeros="0" view="pageBreakPreview" zoomScaleNormal="75" workbookViewId="0">
      <selection sqref="A1:H1"/>
    </sheetView>
  </sheetViews>
  <sheetFormatPr defaultColWidth="8.42578125" defaultRowHeight="12.75"/>
  <cols>
    <col min="1" max="1" width="1.85546875" style="86" customWidth="1"/>
    <col min="2" max="2" width="1.5703125" style="86" customWidth="1"/>
    <col min="3" max="3" width="46.28515625" style="86" customWidth="1"/>
    <col min="4" max="6" width="17.7109375" style="86" customWidth="1"/>
    <col min="7" max="7" width="17.140625" style="86" customWidth="1"/>
    <col min="8" max="8" width="18.85546875" style="86" customWidth="1"/>
    <col min="9" max="16384" width="8.42578125" style="86"/>
  </cols>
  <sheetData>
    <row r="1" spans="1:10" ht="18.75">
      <c r="A1" s="978" t="s">
        <v>526</v>
      </c>
      <c r="B1" s="978"/>
      <c r="C1" s="978"/>
      <c r="D1" s="978"/>
      <c r="E1" s="978"/>
      <c r="F1" s="978"/>
      <c r="G1" s="978"/>
      <c r="H1" s="978"/>
    </row>
    <row r="2" spans="1:10" s="163" customFormat="1" ht="38.25" customHeight="1">
      <c r="A2" s="862" t="s">
        <v>209</v>
      </c>
      <c r="B2" s="864"/>
      <c r="C2" s="864"/>
      <c r="D2" s="864"/>
      <c r="E2" s="864"/>
      <c r="F2" s="864"/>
      <c r="G2" s="864"/>
      <c r="H2" s="9"/>
      <c r="I2" s="299"/>
      <c r="J2" s="299"/>
    </row>
    <row r="3" spans="1:10" s="235" customFormat="1">
      <c r="A3" s="410"/>
      <c r="B3" s="410"/>
      <c r="C3" s="410"/>
      <c r="D3" s="410"/>
      <c r="E3" s="9"/>
      <c r="F3" s="9"/>
      <c r="G3" s="9"/>
      <c r="H3" s="9"/>
      <c r="I3" s="234"/>
      <c r="J3" s="234"/>
    </row>
    <row r="4" spans="1:10" s="115" customFormat="1"/>
    <row r="5" spans="1:10" s="115" customFormat="1" ht="15.75">
      <c r="A5" s="898"/>
      <c r="B5" s="899"/>
      <c r="C5" s="899"/>
      <c r="D5" s="899"/>
      <c r="E5" s="899"/>
      <c r="F5" s="899"/>
      <c r="G5" s="899"/>
      <c r="H5" s="11"/>
      <c r="I5" s="870"/>
      <c r="J5" s="870"/>
    </row>
    <row r="6" spans="1:10" s="160" customFormat="1"/>
    <row r="7" spans="1:10" ht="12.75" customHeight="1">
      <c r="A7" s="95" t="s">
        <v>497</v>
      </c>
      <c r="B7" s="115"/>
      <c r="C7" s="115"/>
      <c r="D7" s="96"/>
      <c r="F7" s="368"/>
    </row>
    <row r="9" spans="1:10" ht="38.25">
      <c r="A9" s="456"/>
      <c r="B9" s="457"/>
      <c r="C9" s="458"/>
      <c r="D9" s="171" t="s">
        <v>70</v>
      </c>
      <c r="E9" s="105" t="s">
        <v>13</v>
      </c>
      <c r="F9" s="172" t="s">
        <v>14</v>
      </c>
      <c r="G9" s="172" t="s">
        <v>22</v>
      </c>
      <c r="H9" s="243" t="s">
        <v>39</v>
      </c>
    </row>
    <row r="10" spans="1:10">
      <c r="A10" s="248"/>
      <c r="B10" s="115"/>
      <c r="C10" s="115"/>
      <c r="D10" s="112" t="s">
        <v>94</v>
      </c>
      <c r="E10" s="112" t="s">
        <v>94</v>
      </c>
      <c r="F10" s="112" t="s">
        <v>94</v>
      </c>
      <c r="G10" s="112" t="s">
        <v>94</v>
      </c>
      <c r="H10" s="360" t="s">
        <v>94</v>
      </c>
    </row>
    <row r="11" spans="1:10" ht="7.5" customHeight="1">
      <c r="A11" s="248"/>
      <c r="B11" s="115"/>
      <c r="C11" s="115"/>
      <c r="D11" s="283"/>
      <c r="E11" s="283"/>
      <c r="F11" s="283"/>
      <c r="G11" s="283"/>
      <c r="H11" s="283"/>
    </row>
    <row r="12" spans="1:10">
      <c r="A12" s="248"/>
      <c r="B12" s="115" t="s">
        <v>161</v>
      </c>
      <c r="C12" s="115"/>
      <c r="D12" s="283">
        <f>'[15]Summary Consolidated'!$K$24*'[15]Labour splits'!$G$24/1000</f>
        <v>6640.6356348879763</v>
      </c>
      <c r="E12" s="283">
        <f>'[15]Summary Consolidated'!$K$24*'[15]Labour splits'!$G$26/1000</f>
        <v>172.86526947399938</v>
      </c>
      <c r="F12" s="283">
        <f>'[15]Summary Consolidated'!$K$24*'[15]Labour splits'!$G$28/1000</f>
        <v>1656.897299863994</v>
      </c>
      <c r="G12" s="283"/>
      <c r="H12" s="283">
        <f>SUM(D12:G12)</f>
        <v>8470.3982042259704</v>
      </c>
      <c r="I12" s="452"/>
    </row>
    <row r="13" spans="1:10">
      <c r="A13" s="248"/>
      <c r="B13" s="115"/>
      <c r="C13" s="115"/>
      <c r="D13" s="283"/>
      <c r="E13" s="283"/>
      <c r="F13" s="283"/>
      <c r="G13" s="283"/>
      <c r="H13" s="283"/>
      <c r="I13" s="452"/>
    </row>
    <row r="14" spans="1:10">
      <c r="A14" s="248"/>
      <c r="B14" s="115" t="s">
        <v>162</v>
      </c>
      <c r="C14" s="115"/>
      <c r="D14" s="459">
        <f>'[15]Summary Consolidated'!$K$17*'[15]Labour splits'!$G$24/1000</f>
        <v>-7541.4623608239817</v>
      </c>
      <c r="E14" s="459">
        <f>'[15]Summary Consolidated'!$K$17*'[15]Labour splits'!$G$26/1000</f>
        <v>-196.31508110199951</v>
      </c>
      <c r="F14" s="459">
        <f>'[15]Summary Consolidated'!$K$17*'[15]Labour splits'!$G$28/1000</f>
        <v>-1881.661532071995</v>
      </c>
      <c r="G14" s="459">
        <v>0</v>
      </c>
      <c r="H14" s="283">
        <f t="shared" ref="H14:H17" si="0">SUM(D14:G14)</f>
        <v>-9619.4389739979761</v>
      </c>
      <c r="I14" s="452"/>
    </row>
    <row r="15" spans="1:10">
      <c r="A15" s="248"/>
      <c r="B15" s="115"/>
      <c r="C15" s="115"/>
      <c r="D15" s="283"/>
      <c r="E15" s="283"/>
      <c r="F15" s="283"/>
      <c r="G15" s="283"/>
      <c r="H15" s="283"/>
      <c r="I15" s="452"/>
    </row>
    <row r="16" spans="1:10">
      <c r="A16" s="248"/>
      <c r="B16" s="115" t="s">
        <v>163</v>
      </c>
      <c r="C16" s="115"/>
      <c r="D16" s="265">
        <f>-D20+D22-D12-D14</f>
        <v>11288.169118166703</v>
      </c>
      <c r="E16" s="265">
        <f t="shared" ref="E16" si="1">-E20+E22-E12-E14</f>
        <v>145.77193976333683</v>
      </c>
      <c r="F16" s="265">
        <f>-F20+F22-F12-F14</f>
        <v>9127.1523771976681</v>
      </c>
      <c r="G16" s="265"/>
      <c r="H16" s="283">
        <f t="shared" si="0"/>
        <v>20561.09343512771</v>
      </c>
      <c r="I16" s="452"/>
      <c r="J16" s="452"/>
    </row>
    <row r="17" spans="1:10">
      <c r="A17" s="248"/>
      <c r="B17" s="115"/>
      <c r="C17" s="115"/>
      <c r="D17" s="156"/>
      <c r="E17" s="156"/>
      <c r="F17" s="156"/>
      <c r="G17" s="156"/>
      <c r="H17" s="283">
        <f t="shared" si="0"/>
        <v>0</v>
      </c>
    </row>
    <row r="18" spans="1:10">
      <c r="A18" s="248"/>
      <c r="B18" s="295" t="s">
        <v>164</v>
      </c>
      <c r="C18" s="115"/>
      <c r="D18" s="793">
        <f>SUM(D12:D17)</f>
        <v>10387.342392230697</v>
      </c>
      <c r="E18" s="460">
        <f t="shared" ref="E18:H18" si="2">SUM(E12:E17)</f>
        <v>122.3221281353367</v>
      </c>
      <c r="F18" s="460">
        <f t="shared" si="2"/>
        <v>8902.3881449896671</v>
      </c>
      <c r="G18" s="793">
        <f>SUM(G12:G17)</f>
        <v>0</v>
      </c>
      <c r="H18" s="460">
        <f t="shared" si="2"/>
        <v>19412.052665355703</v>
      </c>
      <c r="I18" s="461"/>
    </row>
    <row r="19" spans="1:10">
      <c r="A19" s="248"/>
      <c r="B19" s="115"/>
      <c r="C19" s="115"/>
      <c r="D19" s="283"/>
      <c r="E19" s="283"/>
      <c r="F19" s="283"/>
      <c r="G19" s="283"/>
      <c r="H19" s="283"/>
      <c r="J19" s="461"/>
    </row>
    <row r="20" spans="1:10">
      <c r="A20" s="248"/>
      <c r="B20" s="115" t="s">
        <v>165</v>
      </c>
      <c r="C20" s="115"/>
      <c r="D20" s="283">
        <f>'[16]Summary Consolidated'!$K$62/1000</f>
        <v>33998.465709706405</v>
      </c>
      <c r="E20" s="283">
        <f>'[16]Summary Consolidated'!$K$63/1000</f>
        <v>1032.6147153334348</v>
      </c>
      <c r="F20" s="283">
        <f>'[16]Summary Consolidated'!$K$64/1000</f>
        <v>2171.4180600344375</v>
      </c>
      <c r="G20" s="283">
        <v>0</v>
      </c>
      <c r="H20" s="283">
        <f>SUM(D20:G20)</f>
        <v>37202.498485074277</v>
      </c>
      <c r="I20" s="452"/>
    </row>
    <row r="21" spans="1:10">
      <c r="A21" s="248"/>
      <c r="B21" s="115"/>
      <c r="C21" s="115"/>
      <c r="D21" s="283"/>
      <c r="E21" s="283"/>
      <c r="F21" s="283"/>
      <c r="G21" s="283"/>
      <c r="H21" s="283"/>
    </row>
    <row r="22" spans="1:10" ht="13.5" thickBot="1">
      <c r="A22" s="248"/>
      <c r="B22" s="115" t="s">
        <v>166</v>
      </c>
      <c r="C22" s="115"/>
      <c r="D22" s="462">
        <f>('[15]3.2.3 Provisions - TNSP 2018-19'!$D$30+'[15]3.2.3 Provisions - TNSP 2018-19'!$D$50+'[15]3.2.3 Provisions - TNSP 2018-19'!$D$70+'[15]3.2.3 Provisions - TNSP 2018-19'!$D$90)/1000</f>
        <v>44385.808101937102</v>
      </c>
      <c r="E22" s="462">
        <f>'[15]Summary Consolidated'!$K$63/1000</f>
        <v>1154.9368434687715</v>
      </c>
      <c r="F22" s="462">
        <f>'[15]Summary Consolidated'!$K$64/1000</f>
        <v>11073.806205024104</v>
      </c>
      <c r="G22" s="462"/>
      <c r="H22" s="462">
        <f t="shared" ref="H22" si="3">SUM(H18:H21)</f>
        <v>56614.551150429979</v>
      </c>
      <c r="I22" s="452"/>
    </row>
    <row r="23" spans="1:10" ht="13.5" thickTop="1">
      <c r="A23" s="248"/>
      <c r="B23" s="115"/>
      <c r="C23" s="115"/>
      <c r="D23" s="283"/>
      <c r="E23" s="283"/>
      <c r="F23" s="283"/>
      <c r="G23" s="283"/>
      <c r="H23" s="283"/>
    </row>
    <row r="24" spans="1:10">
      <c r="A24" s="248" t="s">
        <v>167</v>
      </c>
      <c r="B24" s="115"/>
      <c r="C24" s="115"/>
      <c r="D24" s="283"/>
      <c r="E24" s="283"/>
      <c r="F24" s="283"/>
      <c r="G24" s="283"/>
      <c r="H24" s="283"/>
    </row>
    <row r="25" spans="1:10" ht="6" customHeight="1">
      <c r="A25" s="433"/>
      <c r="B25" s="115"/>
      <c r="C25" s="115"/>
      <c r="D25" s="283"/>
      <c r="E25" s="283"/>
      <c r="F25" s="283"/>
      <c r="G25" s="283"/>
      <c r="H25" s="283"/>
    </row>
    <row r="26" spans="1:10">
      <c r="A26" s="433"/>
      <c r="B26" s="115" t="s">
        <v>19</v>
      </c>
      <c r="C26" s="115"/>
      <c r="D26" s="283">
        <f>'[15]Summary Consolidated'!$K$41*'[15]Labour splits'!$G$24/1000</f>
        <v>6599.9658324680004</v>
      </c>
      <c r="E26" s="283">
        <f>'[15]Summary Consolidated'!$K$41*'[15]Labour splits'!$G$26/1000</f>
        <v>171.806576189</v>
      </c>
      <c r="F26" s="283">
        <f>'[15]Summary Consolidated'!$K$41*'[15]Labour splits'!$G$28/1000</f>
        <v>1646.749824604</v>
      </c>
      <c r="G26" s="283"/>
      <c r="H26" s="283">
        <f>SUM(D26:G26)</f>
        <v>8418.522233261001</v>
      </c>
      <c r="I26" s="452"/>
    </row>
    <row r="27" spans="1:10">
      <c r="A27" s="433"/>
      <c r="B27" s="115" t="s">
        <v>20</v>
      </c>
      <c r="C27" s="115"/>
      <c r="D27" s="265">
        <f>D29-D26</f>
        <v>37785.842269469103</v>
      </c>
      <c r="E27" s="265">
        <f t="shared" ref="E27:F27" si="4">E29-E26</f>
        <v>983.13026727977149</v>
      </c>
      <c r="F27" s="265">
        <f t="shared" si="4"/>
        <v>9427.0563804201047</v>
      </c>
      <c r="G27" s="265"/>
      <c r="H27" s="283">
        <f>SUM(D27:G27)</f>
        <v>48196.02891716898</v>
      </c>
      <c r="I27" s="452"/>
    </row>
    <row r="28" spans="1:10">
      <c r="A28" s="248"/>
      <c r="B28" s="115"/>
      <c r="C28" s="115"/>
      <c r="D28" s="283"/>
      <c r="E28" s="283"/>
      <c r="F28" s="283"/>
      <c r="G28" s="283"/>
      <c r="H28" s="283"/>
    </row>
    <row r="29" spans="1:10" ht="13.5" thickBot="1">
      <c r="A29" s="248"/>
      <c r="B29" s="115"/>
      <c r="C29" s="434" t="s">
        <v>21</v>
      </c>
      <c r="D29" s="462">
        <f>D22</f>
        <v>44385.808101937102</v>
      </c>
      <c r="E29" s="462">
        <f t="shared" ref="E29:F29" si="5">E22</f>
        <v>1154.9368434687715</v>
      </c>
      <c r="F29" s="462">
        <f t="shared" si="5"/>
        <v>11073.806205024104</v>
      </c>
      <c r="G29" s="462">
        <f>G22</f>
        <v>0</v>
      </c>
      <c r="H29" s="462">
        <f t="shared" ref="H29" si="6">SUM(H24:H28)</f>
        <v>56614.551150429979</v>
      </c>
      <c r="I29" s="461"/>
    </row>
    <row r="30" spans="1:10" ht="13.5" thickTop="1">
      <c r="A30" s="286"/>
      <c r="B30" s="154"/>
      <c r="C30" s="287"/>
      <c r="D30" s="288"/>
      <c r="E30" s="288"/>
      <c r="F30" s="288"/>
      <c r="G30" s="288"/>
      <c r="H30" s="290"/>
    </row>
    <row r="31" spans="1:10">
      <c r="A31" s="115"/>
      <c r="B31" s="463"/>
      <c r="D31" s="452"/>
      <c r="E31" s="452"/>
      <c r="F31" s="452"/>
    </row>
    <row r="32" spans="1:10">
      <c r="A32" s="107" t="s">
        <v>99</v>
      </c>
      <c r="E32" s="452"/>
    </row>
    <row r="33" spans="1:6">
      <c r="A33" s="295" t="s">
        <v>443</v>
      </c>
      <c r="E33" s="452"/>
    </row>
    <row r="34" spans="1:6">
      <c r="A34" s="115" t="s">
        <v>5</v>
      </c>
    </row>
    <row r="35" spans="1:6">
      <c r="A35" s="464" t="s">
        <v>423</v>
      </c>
    </row>
    <row r="36" spans="1:6">
      <c r="A36" s="464" t="s">
        <v>426</v>
      </c>
    </row>
    <row r="37" spans="1:6">
      <c r="A37" s="115" t="s">
        <v>100</v>
      </c>
    </row>
    <row r="38" spans="1:6">
      <c r="A38" s="115" t="s">
        <v>101</v>
      </c>
    </row>
    <row r="40" spans="1:6">
      <c r="A40" s="465" t="s">
        <v>444</v>
      </c>
    </row>
    <row r="41" spans="1:6">
      <c r="A41" s="910" t="s">
        <v>445</v>
      </c>
      <c r="B41" s="911"/>
      <c r="C41" s="911"/>
      <c r="D41" s="911"/>
      <c r="E41" s="911"/>
      <c r="F41" s="911"/>
    </row>
    <row r="43" spans="1:6">
      <c r="B43" s="464"/>
    </row>
    <row r="44" spans="1:6">
      <c r="B44" s="464"/>
    </row>
    <row r="45" spans="1:6">
      <c r="B45" s="464"/>
    </row>
  </sheetData>
  <mergeCells count="5">
    <mergeCell ref="A2:G2"/>
    <mergeCell ref="A5:G5"/>
    <mergeCell ref="I5:J5"/>
    <mergeCell ref="A41:F41"/>
    <mergeCell ref="A1:H1"/>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7410" r:id="rId5" name="Button 2">
              <controlPr defaultSize="0" print="0" autoFill="0" autoPict="0" macro="[0]!Macro16">
                <anchor moveWithCells="1" sizeWithCells="1">
                  <from>
                    <xdr:col>6</xdr:col>
                    <xdr:colOff>1076325</xdr:colOff>
                    <xdr:row>4</xdr:row>
                    <xdr:rowOff>180975</xdr:rowOff>
                  </from>
                  <to>
                    <xdr:col>7</xdr:col>
                    <xdr:colOff>1200150</xdr:colOff>
                    <xdr:row>6</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0000"/>
    <pageSetUpPr fitToPage="1"/>
  </sheetPr>
  <dimension ref="A1:L39"/>
  <sheetViews>
    <sheetView showGridLines="0" showZeros="0" view="pageBreakPreview" zoomScaleNormal="75" workbookViewId="0">
      <selection sqref="A1:J1"/>
    </sheetView>
  </sheetViews>
  <sheetFormatPr defaultColWidth="8.42578125" defaultRowHeight="12.75"/>
  <cols>
    <col min="1" max="2" width="1.42578125" style="86" customWidth="1"/>
    <col min="3" max="3" width="44.28515625" style="86" customWidth="1"/>
    <col min="4" max="4" width="14.5703125" style="86" customWidth="1"/>
    <col min="5" max="5" width="14.140625" style="86" customWidth="1"/>
    <col min="6" max="6" width="12.42578125" style="86" customWidth="1"/>
    <col min="7" max="7" width="12" style="86" customWidth="1"/>
    <col min="8" max="9" width="11.5703125" style="86" customWidth="1"/>
    <col min="10" max="10" width="14" style="86" customWidth="1"/>
    <col min="11" max="16384" width="8.42578125" style="86"/>
  </cols>
  <sheetData>
    <row r="1" spans="1:11" ht="18.75">
      <c r="A1" s="978" t="s">
        <v>526</v>
      </c>
      <c r="B1" s="978"/>
      <c r="C1" s="978"/>
      <c r="D1" s="978"/>
      <c r="E1" s="978"/>
      <c r="F1" s="978"/>
      <c r="G1" s="978"/>
      <c r="H1" s="978"/>
      <c r="I1" s="976"/>
      <c r="J1" s="976"/>
    </row>
    <row r="2" spans="1:11" s="163" customFormat="1" ht="63.75" customHeight="1">
      <c r="A2" s="912" t="s">
        <v>308</v>
      </c>
      <c r="B2" s="913"/>
      <c r="C2" s="913"/>
      <c r="D2" s="913"/>
      <c r="E2" s="913"/>
      <c r="F2" s="913"/>
      <c r="G2" s="913"/>
      <c r="H2" s="913"/>
      <c r="I2" s="913"/>
      <c r="J2" s="913"/>
      <c r="K2" s="520"/>
    </row>
    <row r="3" spans="1:11" s="235" customFormat="1">
      <c r="A3" s="521"/>
      <c r="B3" s="521"/>
      <c r="C3" s="521"/>
      <c r="D3" s="521"/>
      <c r="E3" s="521"/>
      <c r="F3" s="522"/>
      <c r="G3" s="522"/>
      <c r="H3" s="522"/>
      <c r="I3" s="522"/>
      <c r="J3" s="523"/>
      <c r="K3" s="523"/>
    </row>
    <row r="4" spans="1:11" s="115" customFormat="1"/>
    <row r="5" spans="1:11" s="115" customFormat="1" ht="15.75">
      <c r="A5" s="898"/>
      <c r="B5" s="914"/>
      <c r="C5" s="914"/>
      <c r="D5" s="914"/>
      <c r="E5" s="914"/>
      <c r="F5" s="914"/>
      <c r="G5" s="914"/>
      <c r="H5" s="914"/>
      <c r="I5" s="915"/>
      <c r="J5" s="915"/>
      <c r="K5" s="236"/>
    </row>
    <row r="6" spans="1:11" ht="15">
      <c r="A6" s="414"/>
      <c r="B6" s="414"/>
      <c r="C6" s="414"/>
      <c r="D6" s="414"/>
      <c r="E6" s="414"/>
      <c r="F6" s="414"/>
      <c r="G6" s="414"/>
      <c r="H6" s="414"/>
      <c r="I6" s="414"/>
      <c r="J6" s="414"/>
    </row>
    <row r="7" spans="1:11" ht="12.75" customHeight="1">
      <c r="A7" s="95" t="s">
        <v>497</v>
      </c>
      <c r="B7" s="115"/>
      <c r="C7" s="115"/>
      <c r="D7" s="96"/>
      <c r="E7" s="115"/>
      <c r="G7" s="368"/>
      <c r="H7" s="115"/>
      <c r="I7" s="115"/>
      <c r="J7" s="368"/>
    </row>
    <row r="8" spans="1:11">
      <c r="A8" s="161"/>
      <c r="C8" s="524"/>
      <c r="D8" s="525"/>
      <c r="E8" s="525"/>
      <c r="F8" s="526"/>
      <c r="G8" s="527"/>
      <c r="H8" s="526"/>
      <c r="I8" s="115"/>
      <c r="J8" s="115"/>
    </row>
    <row r="9" spans="1:11">
      <c r="A9" s="528"/>
      <c r="B9" s="529"/>
      <c r="C9" s="530" t="s">
        <v>90</v>
      </c>
      <c r="D9" s="916" t="s">
        <v>447</v>
      </c>
      <c r="E9" s="916"/>
      <c r="F9" s="916"/>
      <c r="G9" s="916"/>
      <c r="H9" s="916"/>
      <c r="I9" s="531" t="s">
        <v>309</v>
      </c>
      <c r="J9" s="532" t="s">
        <v>39</v>
      </c>
    </row>
    <row r="10" spans="1:11">
      <c r="A10" s="533"/>
      <c r="B10" s="534"/>
      <c r="C10" s="535"/>
      <c r="D10" s="536"/>
      <c r="E10" s="536"/>
      <c r="F10" s="536"/>
      <c r="G10" s="534"/>
      <c r="H10" s="536"/>
      <c r="I10" s="536"/>
      <c r="J10" s="537"/>
    </row>
    <row r="11" spans="1:11">
      <c r="A11" s="248"/>
      <c r="B11" s="115"/>
      <c r="C11" s="110"/>
      <c r="D11" s="360" t="s">
        <v>94</v>
      </c>
      <c r="E11" s="360" t="s">
        <v>94</v>
      </c>
      <c r="F11" s="360" t="s">
        <v>94</v>
      </c>
      <c r="G11" s="360" t="s">
        <v>94</v>
      </c>
      <c r="H11" s="360" t="s">
        <v>94</v>
      </c>
      <c r="I11" s="360" t="s">
        <v>94</v>
      </c>
      <c r="J11" s="360" t="s">
        <v>94</v>
      </c>
    </row>
    <row r="12" spans="1:11">
      <c r="A12" s="248"/>
      <c r="B12" s="115"/>
      <c r="C12" s="110"/>
      <c r="D12" s="478"/>
      <c r="E12" s="478"/>
      <c r="F12" s="478"/>
      <c r="G12" s="120"/>
      <c r="H12" s="478"/>
      <c r="I12" s="120"/>
      <c r="J12" s="120"/>
    </row>
    <row r="13" spans="1:11">
      <c r="A13" s="248" t="s">
        <v>165</v>
      </c>
      <c r="B13" s="115"/>
      <c r="C13" s="110"/>
      <c r="D13" s="478"/>
      <c r="E13" s="478"/>
      <c r="F13" s="478"/>
      <c r="G13" s="120"/>
      <c r="H13" s="478"/>
      <c r="I13" s="120"/>
      <c r="J13" s="120"/>
    </row>
    <row r="14" spans="1:11">
      <c r="A14" s="248"/>
      <c r="B14" s="115"/>
      <c r="C14" s="110"/>
      <c r="D14" s="478"/>
      <c r="E14" s="478"/>
      <c r="F14" s="478"/>
      <c r="G14" s="120"/>
      <c r="H14" s="478"/>
      <c r="I14" s="120"/>
      <c r="J14" s="120"/>
    </row>
    <row r="15" spans="1:11">
      <c r="A15" s="248" t="s">
        <v>161</v>
      </c>
      <c r="B15" s="115"/>
      <c r="C15" s="110"/>
      <c r="D15" s="917" t="s">
        <v>322</v>
      </c>
      <c r="E15" s="918"/>
      <c r="F15" s="918"/>
      <c r="G15" s="918"/>
      <c r="H15" s="918"/>
      <c r="I15" s="918"/>
      <c r="J15" s="919"/>
      <c r="K15" s="452"/>
    </row>
    <row r="16" spans="1:11">
      <c r="A16" s="248"/>
      <c r="B16" s="115"/>
      <c r="C16" s="110"/>
      <c r="D16" s="917"/>
      <c r="E16" s="918"/>
      <c r="F16" s="918"/>
      <c r="G16" s="918"/>
      <c r="H16" s="918"/>
      <c r="I16" s="918"/>
      <c r="J16" s="919"/>
      <c r="K16" s="452"/>
    </row>
    <row r="17" spans="1:12">
      <c r="A17" s="248" t="s">
        <v>162</v>
      </c>
      <c r="B17" s="115"/>
      <c r="C17" s="110"/>
      <c r="D17" s="917"/>
      <c r="E17" s="918"/>
      <c r="F17" s="918"/>
      <c r="G17" s="918"/>
      <c r="H17" s="918"/>
      <c r="I17" s="918"/>
      <c r="J17" s="919"/>
      <c r="K17" s="452"/>
    </row>
    <row r="18" spans="1:12">
      <c r="A18" s="248"/>
      <c r="B18" s="115"/>
      <c r="C18" s="110"/>
      <c r="D18" s="917"/>
      <c r="E18" s="918"/>
      <c r="F18" s="918"/>
      <c r="G18" s="918"/>
      <c r="H18" s="918"/>
      <c r="I18" s="918"/>
      <c r="J18" s="919"/>
      <c r="K18" s="452"/>
    </row>
    <row r="19" spans="1:12">
      <c r="A19" s="248" t="s">
        <v>163</v>
      </c>
      <c r="B19" s="295"/>
      <c r="C19" s="110"/>
      <c r="D19" s="917"/>
      <c r="E19" s="918"/>
      <c r="F19" s="918"/>
      <c r="G19" s="918"/>
      <c r="H19" s="918"/>
      <c r="I19" s="918"/>
      <c r="J19" s="919"/>
      <c r="K19" s="452"/>
    </row>
    <row r="20" spans="1:12">
      <c r="A20" s="248"/>
      <c r="B20" s="115"/>
      <c r="C20" s="110"/>
      <c r="D20" s="478"/>
      <c r="E20" s="478"/>
      <c r="F20" s="478"/>
      <c r="G20" s="478"/>
      <c r="H20" s="478"/>
      <c r="I20" s="478"/>
      <c r="J20" s="478"/>
      <c r="K20" s="452"/>
    </row>
    <row r="21" spans="1:12">
      <c r="A21" s="248"/>
      <c r="B21" s="115"/>
      <c r="C21" s="110"/>
      <c r="D21" s="478"/>
      <c r="E21" s="478"/>
      <c r="F21" s="478"/>
      <c r="G21" s="478"/>
      <c r="H21" s="478"/>
      <c r="I21" s="478"/>
      <c r="J21" s="478"/>
      <c r="K21" s="452"/>
    </row>
    <row r="22" spans="1:12" ht="13.5" thickBot="1">
      <c r="A22" s="248" t="s">
        <v>166</v>
      </c>
      <c r="B22" s="115"/>
      <c r="C22" s="110"/>
      <c r="D22" s="538"/>
      <c r="E22" s="538"/>
      <c r="F22" s="538"/>
      <c r="G22" s="538"/>
      <c r="H22" s="538"/>
      <c r="I22" s="538"/>
      <c r="J22" s="538"/>
      <c r="K22" s="452"/>
    </row>
    <row r="23" spans="1:12" ht="13.5" thickTop="1">
      <c r="A23" s="433"/>
      <c r="B23" s="434"/>
      <c r="C23" s="110"/>
      <c r="D23" s="120"/>
      <c r="E23" s="120"/>
      <c r="F23" s="120"/>
      <c r="G23" s="120"/>
      <c r="H23" s="120"/>
      <c r="I23" s="120"/>
      <c r="J23" s="248"/>
      <c r="K23" s="452"/>
    </row>
    <row r="24" spans="1:12">
      <c r="A24" s="248"/>
      <c r="B24" s="115"/>
      <c r="C24" s="110"/>
      <c r="D24" s="478"/>
      <c r="E24" s="478"/>
      <c r="F24" s="478"/>
      <c r="G24" s="478"/>
      <c r="H24" s="478"/>
      <c r="I24" s="120"/>
      <c r="J24" s="120"/>
    </row>
    <row r="25" spans="1:12">
      <c r="A25" s="248"/>
      <c r="B25" s="115"/>
      <c r="C25" s="110"/>
      <c r="D25" s="478"/>
      <c r="E25" s="478"/>
      <c r="F25" s="478"/>
      <c r="G25" s="478"/>
      <c r="H25" s="478"/>
      <c r="I25" s="120"/>
      <c r="J25" s="120"/>
      <c r="K25" s="452"/>
    </row>
    <row r="26" spans="1:12" ht="13.5" thickBot="1">
      <c r="A26" s="433" t="s">
        <v>310</v>
      </c>
      <c r="B26" s="434"/>
      <c r="C26" s="439"/>
      <c r="D26" s="539"/>
      <c r="E26" s="539"/>
      <c r="F26" s="539"/>
      <c r="G26" s="539"/>
      <c r="H26" s="539"/>
      <c r="I26" s="540"/>
      <c r="J26" s="540"/>
      <c r="L26" s="461"/>
    </row>
    <row r="27" spans="1:12" ht="13.5" thickTop="1">
      <c r="A27" s="541"/>
      <c r="B27" s="429"/>
      <c r="C27" s="446"/>
      <c r="D27" s="431"/>
      <c r="E27" s="431"/>
      <c r="F27" s="431"/>
      <c r="G27" s="431"/>
      <c r="H27" s="431"/>
      <c r="I27" s="154"/>
      <c r="J27" s="287"/>
    </row>
    <row r="28" spans="1:12">
      <c r="A28" s="107"/>
      <c r="B28" s="107"/>
      <c r="C28" s="107"/>
      <c r="D28" s="452"/>
      <c r="E28" s="441"/>
      <c r="F28" s="452"/>
      <c r="G28" s="452"/>
      <c r="H28" s="452"/>
      <c r="I28" s="115"/>
      <c r="J28" s="115"/>
    </row>
    <row r="29" spans="1:12">
      <c r="A29" s="107" t="s">
        <v>99</v>
      </c>
      <c r="E29" s="115"/>
      <c r="F29" s="452"/>
    </row>
    <row r="30" spans="1:12">
      <c r="A30" s="295" t="s">
        <v>448</v>
      </c>
      <c r="E30" s="115"/>
      <c r="F30" s="452"/>
    </row>
    <row r="31" spans="1:12">
      <c r="A31" s="115" t="s">
        <v>311</v>
      </c>
      <c r="E31" s="115"/>
    </row>
    <row r="32" spans="1:12">
      <c r="A32" s="464" t="s">
        <v>423</v>
      </c>
      <c r="E32" s="115"/>
    </row>
    <row r="33" spans="1:5">
      <c r="A33" s="464" t="s">
        <v>426</v>
      </c>
      <c r="E33" s="115"/>
    </row>
    <row r="34" spans="1:5">
      <c r="A34" s="115" t="s">
        <v>100</v>
      </c>
      <c r="E34" s="115"/>
    </row>
    <row r="35" spans="1:5">
      <c r="A35" s="115" t="s">
        <v>101</v>
      </c>
      <c r="E35" s="115"/>
    </row>
    <row r="36" spans="1:5">
      <c r="E36" s="115"/>
    </row>
    <row r="37" spans="1:5">
      <c r="A37" s="465" t="s">
        <v>449</v>
      </c>
      <c r="E37" s="115"/>
    </row>
    <row r="38" spans="1:5">
      <c r="A38" s="86" t="s">
        <v>450</v>
      </c>
      <c r="E38" s="115"/>
    </row>
    <row r="39" spans="1:5">
      <c r="E39" s="115"/>
    </row>
  </sheetData>
  <mergeCells count="5">
    <mergeCell ref="A2:J2"/>
    <mergeCell ref="A5:J5"/>
    <mergeCell ref="D9:H9"/>
    <mergeCell ref="D15:J19"/>
    <mergeCell ref="A1:H1"/>
  </mergeCells>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8129" r:id="rId5" name="Button 1">
              <controlPr defaultSize="0" print="0" autoFill="0" autoPict="0" macro="[0]!Macro16">
                <anchor moveWithCells="1" sizeWithCells="1">
                  <from>
                    <xdr:col>8</xdr:col>
                    <xdr:colOff>371475</xdr:colOff>
                    <xdr:row>3</xdr:row>
                    <xdr:rowOff>85725</xdr:rowOff>
                  </from>
                  <to>
                    <xdr:col>9</xdr:col>
                    <xdr:colOff>866775</xdr:colOff>
                    <xdr:row>5</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00B050"/>
    <pageSetUpPr fitToPage="1"/>
  </sheetPr>
  <dimension ref="A1:J48"/>
  <sheetViews>
    <sheetView showGridLines="0" view="pageBreakPreview" zoomScaleNormal="100" workbookViewId="0">
      <selection activeCell="H15" sqref="H15"/>
    </sheetView>
  </sheetViews>
  <sheetFormatPr defaultColWidth="8" defaultRowHeight="12.75"/>
  <cols>
    <col min="1" max="1" width="24.42578125" style="86" bestFit="1" customWidth="1"/>
    <col min="2" max="2" width="46.5703125" style="86" customWidth="1"/>
    <col min="3" max="5" width="17.7109375" style="86" customWidth="1"/>
    <col min="6" max="6" width="14.5703125" style="86" customWidth="1"/>
    <col min="7" max="7" width="11" style="86" customWidth="1"/>
    <col min="8" max="8" width="11.28515625" style="86" customWidth="1"/>
    <col min="9" max="9" width="14" style="86" customWidth="1"/>
    <col min="10" max="10" width="14.28515625" style="86" customWidth="1"/>
    <col min="11" max="11" width="15" style="86" customWidth="1"/>
    <col min="12" max="16384" width="8" style="86"/>
  </cols>
  <sheetData>
    <row r="1" spans="1:10" ht="18.75">
      <c r="A1" s="978" t="s">
        <v>526</v>
      </c>
      <c r="B1" s="978"/>
      <c r="C1" s="978"/>
      <c r="D1" s="978"/>
      <c r="E1" s="978"/>
      <c r="F1" s="978"/>
      <c r="G1" s="978"/>
      <c r="H1" s="978"/>
      <c r="I1" s="976"/>
      <c r="J1" s="976"/>
    </row>
    <row r="2" spans="1:10" s="163" customFormat="1" ht="16.5" customHeight="1">
      <c r="A2" s="862" t="s">
        <v>211</v>
      </c>
      <c r="B2" s="920"/>
      <c r="C2" s="920"/>
      <c r="D2" s="920"/>
      <c r="E2" s="920"/>
      <c r="F2" s="9"/>
      <c r="G2" s="9"/>
      <c r="H2" s="9"/>
      <c r="I2" s="9"/>
      <c r="J2" s="299"/>
    </row>
    <row r="3" spans="1:10" s="235" customFormat="1">
      <c r="A3" s="542"/>
      <c r="B3" s="542"/>
      <c r="C3" s="542"/>
      <c r="D3" s="542"/>
      <c r="E3" s="542"/>
      <c r="F3" s="9"/>
      <c r="G3" s="9"/>
      <c r="H3" s="9"/>
      <c r="I3" s="234"/>
      <c r="J3" s="234"/>
    </row>
    <row r="4" spans="1:10" s="115" customFormat="1"/>
    <row r="5" spans="1:10" s="115" customFormat="1" ht="15.75">
      <c r="A5" s="898"/>
      <c r="B5" s="924"/>
      <c r="C5" s="924"/>
      <c r="D5" s="924"/>
      <c r="E5" s="924"/>
      <c r="F5" s="543"/>
      <c r="G5" s="543"/>
      <c r="H5" s="544"/>
      <c r="I5" s="544"/>
      <c r="J5" s="236"/>
    </row>
    <row r="6" spans="1:10" ht="15">
      <c r="A6" s="414"/>
      <c r="B6" s="414"/>
      <c r="C6" s="414"/>
      <c r="D6" s="414"/>
      <c r="E6" s="414"/>
      <c r="F6" s="414"/>
      <c r="G6" s="414"/>
      <c r="H6" s="414"/>
      <c r="I6" s="414"/>
      <c r="J6" s="414"/>
    </row>
    <row r="7" spans="1:10" ht="15">
      <c r="A7" s="95" t="s">
        <v>497</v>
      </c>
      <c r="B7" s="115"/>
      <c r="C7" s="96"/>
      <c r="D7" s="115"/>
      <c r="E7" s="115"/>
      <c r="F7" s="97"/>
      <c r="G7" s="417"/>
      <c r="H7" s="415"/>
      <c r="I7" s="415"/>
      <c r="J7" s="416"/>
    </row>
    <row r="8" spans="1:10" ht="15">
      <c r="A8" s="154"/>
      <c r="B8" s="154"/>
      <c r="C8" s="154"/>
      <c r="D8" s="154"/>
      <c r="E8" s="154"/>
      <c r="F8" s="97"/>
      <c r="G8" s="97"/>
      <c r="H8" s="415"/>
      <c r="I8" s="415"/>
      <c r="J8" s="417"/>
    </row>
    <row r="9" spans="1:10" ht="25.5">
      <c r="A9" s="545" t="s">
        <v>174</v>
      </c>
      <c r="B9" s="171" t="s">
        <v>172</v>
      </c>
      <c r="C9" s="171" t="s">
        <v>2</v>
      </c>
      <c r="D9" s="171" t="s">
        <v>175</v>
      </c>
      <c r="E9" s="105" t="s">
        <v>173</v>
      </c>
      <c r="F9" s="415"/>
      <c r="G9" s="417"/>
    </row>
    <row r="10" spans="1:10" ht="16.5" customHeight="1">
      <c r="A10" s="546"/>
      <c r="B10" s="547"/>
      <c r="C10" s="547"/>
      <c r="D10" s="547"/>
      <c r="E10" s="360" t="s">
        <v>94</v>
      </c>
      <c r="F10" s="415"/>
      <c r="G10" s="415"/>
    </row>
    <row r="11" spans="1:10" ht="6" customHeight="1">
      <c r="A11" s="248"/>
      <c r="B11" s="427"/>
      <c r="C11" s="427"/>
      <c r="D11" s="427"/>
      <c r="E11" s="118"/>
      <c r="F11" s="415"/>
      <c r="G11" s="415"/>
    </row>
    <row r="12" spans="1:10" ht="15">
      <c r="A12" s="433"/>
      <c r="B12" s="478" t="s">
        <v>152</v>
      </c>
      <c r="C12" s="478"/>
      <c r="D12" s="478"/>
      <c r="E12" s="478"/>
      <c r="F12" s="415"/>
      <c r="G12" s="415"/>
    </row>
    <row r="13" spans="1:10" ht="15">
      <c r="A13" s="433"/>
      <c r="B13" s="478"/>
      <c r="C13" s="478"/>
      <c r="D13" s="478"/>
      <c r="E13" s="478"/>
      <c r="F13" s="415"/>
      <c r="G13" s="415"/>
    </row>
    <row r="14" spans="1:10" ht="15">
      <c r="A14" s="433"/>
      <c r="B14" s="478"/>
      <c r="C14" s="478"/>
      <c r="D14" s="478"/>
      <c r="E14" s="478"/>
      <c r="F14" s="415"/>
      <c r="G14" s="415"/>
    </row>
    <row r="15" spans="1:10" ht="15">
      <c r="A15" s="433"/>
      <c r="B15" s="478" t="s">
        <v>176</v>
      </c>
      <c r="C15" s="478"/>
      <c r="D15" s="478"/>
      <c r="E15" s="478"/>
      <c r="F15" s="415"/>
      <c r="G15" s="415"/>
    </row>
    <row r="16" spans="1:10" ht="15">
      <c r="A16" s="433"/>
      <c r="B16" s="478"/>
      <c r="C16" s="478"/>
      <c r="D16" s="478"/>
      <c r="E16" s="478"/>
      <c r="F16" s="415"/>
      <c r="G16" s="415"/>
    </row>
    <row r="17" spans="1:10" ht="15">
      <c r="A17" s="433"/>
      <c r="B17" s="548"/>
      <c r="C17" s="548"/>
      <c r="D17" s="548"/>
      <c r="E17" s="548"/>
      <c r="F17" s="415"/>
      <c r="G17" s="415"/>
    </row>
    <row r="18" spans="1:10" ht="15">
      <c r="A18" s="433"/>
      <c r="B18" s="478" t="s">
        <v>177</v>
      </c>
      <c r="C18" s="478"/>
      <c r="D18" s="478"/>
      <c r="E18" s="478"/>
      <c r="F18" s="415"/>
      <c r="G18" s="415"/>
    </row>
    <row r="19" spans="1:10" ht="15">
      <c r="A19" s="433"/>
      <c r="B19" s="549"/>
      <c r="C19" s="478"/>
      <c r="D19" s="478"/>
      <c r="E19" s="478"/>
      <c r="F19" s="415"/>
      <c r="G19" s="415"/>
    </row>
    <row r="20" spans="1:10" ht="15">
      <c r="A20" s="541"/>
      <c r="B20" s="550"/>
      <c r="C20" s="550"/>
      <c r="D20" s="550"/>
      <c r="E20" s="550"/>
      <c r="F20" s="415"/>
      <c r="G20" s="415"/>
    </row>
    <row r="21" spans="1:10" ht="15">
      <c r="A21" s="541"/>
      <c r="B21" s="431"/>
      <c r="C21" s="431"/>
      <c r="D21" s="551"/>
      <c r="E21" s="552"/>
      <c r="F21" s="415"/>
      <c r="G21" s="415"/>
    </row>
    <row r="22" spans="1:10" ht="27" customHeight="1">
      <c r="A22" s="553" t="s">
        <v>178</v>
      </c>
      <c r="B22" s="554"/>
      <c r="C22" s="554"/>
      <c r="D22" s="554"/>
      <c r="E22" s="555"/>
      <c r="F22" s="454"/>
      <c r="G22" s="454"/>
      <c r="H22" s="415"/>
      <c r="I22" s="415"/>
      <c r="J22" s="415"/>
    </row>
    <row r="23" spans="1:10" ht="15">
      <c r="A23" s="546"/>
      <c r="B23" s="435"/>
      <c r="C23" s="436"/>
      <c r="D23" s="436"/>
      <c r="E23" s="556" t="s">
        <v>94</v>
      </c>
      <c r="F23" s="454"/>
      <c r="G23" s="454"/>
      <c r="H23" s="415"/>
      <c r="I23" s="415"/>
      <c r="J23" s="415"/>
    </row>
    <row r="24" spans="1:10" ht="6" customHeight="1">
      <c r="A24" s="120"/>
      <c r="B24" s="440"/>
      <c r="C24" s="441"/>
      <c r="D24" s="441"/>
      <c r="E24" s="478"/>
      <c r="F24" s="454"/>
      <c r="G24" s="454"/>
      <c r="H24" s="415"/>
      <c r="I24" s="415"/>
      <c r="J24" s="415"/>
    </row>
    <row r="25" spans="1:10" ht="15">
      <c r="A25" s="120"/>
      <c r="B25" s="440" t="s">
        <v>179</v>
      </c>
      <c r="C25" s="441"/>
      <c r="D25" s="441"/>
      <c r="E25" s="478"/>
      <c r="F25" s="454"/>
      <c r="G25" s="454"/>
      <c r="H25" s="415"/>
      <c r="I25" s="415"/>
      <c r="J25" s="415"/>
    </row>
    <row r="26" spans="1:10" ht="15">
      <c r="A26" s="120"/>
      <c r="B26" s="440"/>
      <c r="C26" s="441"/>
      <c r="D26" s="441"/>
      <c r="E26" s="478"/>
      <c r="F26" s="454"/>
      <c r="G26" s="454"/>
      <c r="H26" s="415"/>
      <c r="I26" s="415"/>
      <c r="J26" s="415"/>
    </row>
    <row r="27" spans="1:10" ht="15">
      <c r="A27" s="120"/>
      <c r="B27" s="440" t="s">
        <v>180</v>
      </c>
      <c r="C27" s="441"/>
      <c r="D27" s="441"/>
      <c r="E27" s="478"/>
      <c r="F27" s="454"/>
      <c r="G27" s="454"/>
      <c r="H27" s="415"/>
      <c r="I27" s="415"/>
      <c r="J27" s="415"/>
    </row>
    <row r="28" spans="1:10" ht="15">
      <c r="A28" s="120"/>
      <c r="B28" s="440"/>
      <c r="C28" s="441"/>
      <c r="D28" s="441"/>
      <c r="E28" s="478"/>
      <c r="F28" s="454"/>
      <c r="G28" s="454"/>
      <c r="H28" s="415"/>
    </row>
    <row r="29" spans="1:10" ht="15.75" thickBot="1">
      <c r="A29" s="153"/>
      <c r="B29" s="557" t="s">
        <v>181</v>
      </c>
      <c r="C29" s="431"/>
      <c r="D29" s="431"/>
      <c r="E29" s="481"/>
      <c r="F29" s="454"/>
      <c r="G29" s="454"/>
    </row>
    <row r="30" spans="1:10" ht="15.75" thickTop="1">
      <c r="A30" s="546"/>
      <c r="B30" s="435"/>
      <c r="C30" s="436"/>
      <c r="D30" s="436"/>
      <c r="E30" s="558"/>
      <c r="F30" s="454"/>
      <c r="G30" s="454"/>
    </row>
    <row r="31" spans="1:10" ht="15">
      <c r="A31" s="120"/>
      <c r="B31" s="440" t="s">
        <v>168</v>
      </c>
      <c r="C31" s="441"/>
      <c r="D31" s="441"/>
      <c r="E31" s="559"/>
      <c r="F31" s="454"/>
      <c r="G31" s="454"/>
    </row>
    <row r="32" spans="1:10" ht="15">
      <c r="A32" s="120"/>
      <c r="B32" s="440"/>
      <c r="C32" s="441"/>
      <c r="D32" s="441"/>
      <c r="E32" s="559"/>
      <c r="F32" s="454"/>
      <c r="G32" s="454"/>
    </row>
    <row r="33" spans="1:7" ht="15">
      <c r="A33" s="120"/>
      <c r="B33" s="440" t="s">
        <v>169</v>
      </c>
      <c r="C33" s="441"/>
      <c r="D33" s="441"/>
      <c r="E33" s="559"/>
      <c r="F33" s="454"/>
      <c r="G33" s="454"/>
    </row>
    <row r="34" spans="1:7" ht="15">
      <c r="A34" s="120"/>
      <c r="B34" s="440"/>
      <c r="C34" s="441"/>
      <c r="D34" s="441"/>
      <c r="E34" s="559"/>
      <c r="F34" s="454"/>
      <c r="G34" s="454"/>
    </row>
    <row r="35" spans="1:7" ht="15.75" thickBot="1">
      <c r="A35" s="153"/>
      <c r="B35" s="557" t="s">
        <v>182</v>
      </c>
      <c r="C35" s="431"/>
      <c r="D35" s="431"/>
      <c r="E35" s="481"/>
      <c r="F35" s="454"/>
      <c r="G35" s="454"/>
    </row>
    <row r="36" spans="1:7" ht="15.75" thickTop="1">
      <c r="A36" s="286"/>
      <c r="B36" s="560"/>
      <c r="C36" s="431"/>
      <c r="D36" s="431"/>
      <c r="E36" s="561"/>
      <c r="F36" s="454"/>
      <c r="G36" s="454"/>
    </row>
    <row r="37" spans="1:7" ht="29.25" customHeight="1">
      <c r="A37" s="562" t="s">
        <v>189</v>
      </c>
      <c r="B37" s="563"/>
      <c r="C37" s="563"/>
      <c r="D37" s="554"/>
      <c r="E37" s="564"/>
      <c r="F37" s="97"/>
      <c r="G37" s="97"/>
    </row>
    <row r="38" spans="1:7" ht="35.25" customHeight="1">
      <c r="A38" s="921" t="s">
        <v>190</v>
      </c>
      <c r="B38" s="922"/>
      <c r="C38" s="922"/>
      <c r="D38" s="922"/>
      <c r="E38" s="923"/>
      <c r="F38" s="97"/>
      <c r="G38" s="97"/>
    </row>
    <row r="39" spans="1:7" ht="25.5">
      <c r="A39" s="565"/>
      <c r="B39" s="566"/>
      <c r="C39" s="567" t="s">
        <v>188</v>
      </c>
      <c r="D39" s="567" t="s">
        <v>3</v>
      </c>
      <c r="E39" s="567" t="s">
        <v>39</v>
      </c>
      <c r="F39" s="97"/>
      <c r="G39" s="97"/>
    </row>
    <row r="40" spans="1:7" ht="15" customHeight="1">
      <c r="A40" s="546"/>
      <c r="B40" s="568"/>
      <c r="C40" s="360" t="s">
        <v>94</v>
      </c>
      <c r="D40" s="360" t="s">
        <v>94</v>
      </c>
      <c r="E40" s="360" t="s">
        <v>94</v>
      </c>
      <c r="F40" s="97"/>
      <c r="G40" s="97"/>
    </row>
    <row r="41" spans="1:7" ht="6" customHeight="1">
      <c r="A41" s="120"/>
      <c r="B41" s="115"/>
      <c r="C41" s="478"/>
      <c r="D41" s="478"/>
      <c r="E41" s="569"/>
      <c r="F41" s="97"/>
      <c r="G41" s="97"/>
    </row>
    <row r="42" spans="1:7" ht="15">
      <c r="A42" s="120"/>
      <c r="B42" s="440" t="s">
        <v>183</v>
      </c>
      <c r="C42" s="478"/>
      <c r="D42" s="478"/>
      <c r="E42" s="569"/>
      <c r="F42" s="97"/>
      <c r="G42" s="97"/>
    </row>
    <row r="43" spans="1:7" ht="15">
      <c r="A43" s="120"/>
      <c r="B43" s="440" t="s">
        <v>184</v>
      </c>
      <c r="C43" s="478"/>
      <c r="D43" s="478"/>
      <c r="E43" s="569"/>
      <c r="F43" s="97"/>
      <c r="G43" s="97"/>
    </row>
    <row r="44" spans="1:7" ht="15">
      <c r="A44" s="120"/>
      <c r="B44" s="440" t="s">
        <v>186</v>
      </c>
      <c r="C44" s="478"/>
      <c r="D44" s="478"/>
      <c r="E44" s="569"/>
      <c r="F44" s="97"/>
      <c r="G44" s="97"/>
    </row>
    <row r="45" spans="1:7">
      <c r="A45" s="120"/>
      <c r="B45" s="440" t="s">
        <v>185</v>
      </c>
      <c r="C45" s="478"/>
      <c r="D45" s="478"/>
      <c r="E45" s="569"/>
    </row>
    <row r="46" spans="1:7">
      <c r="A46" s="120"/>
      <c r="B46" s="570"/>
      <c r="C46" s="478"/>
      <c r="D46" s="478"/>
      <c r="E46" s="569"/>
    </row>
    <row r="47" spans="1:7">
      <c r="A47" s="120"/>
      <c r="B47" s="440" t="s">
        <v>187</v>
      </c>
      <c r="C47" s="571"/>
      <c r="D47" s="571"/>
      <c r="E47" s="572"/>
    </row>
    <row r="48" spans="1:7">
      <c r="A48" s="153"/>
      <c r="B48" s="573"/>
      <c r="C48" s="574"/>
      <c r="D48" s="575"/>
      <c r="E48" s="576"/>
    </row>
  </sheetData>
  <mergeCells count="4">
    <mergeCell ref="A2:E2"/>
    <mergeCell ref="A38:E38"/>
    <mergeCell ref="A5:E5"/>
    <mergeCell ref="A1:H1"/>
  </mergeCells>
  <phoneticPr fontId="5" type="noConversion"/>
  <dataValidations count="403">
    <dataValidation type="textLength" errorStyle="information" allowBlank="1" showInputMessage="1" showErrorMessage="1" error="XLBVal:8=Self Insurance - Transline_x000d__x000a_" sqref="F256">
      <formula1>0</formula1>
      <formula2>300</formula2>
    </dataValidation>
    <dataValidation type="textLength" errorStyle="information" allowBlank="1" showInputMessage="1" showErrorMessage="1" error="XLBVal:8=Interest Expense_x000d__x000a_" sqref="F252">
      <formula1>0</formula1>
      <formula2>300</formula2>
    </dataValidation>
    <dataValidation type="textLength" errorStyle="information" allowBlank="1" showInputMessage="1" showErrorMessage="1" error="XLBVal:8=Other Non-Regulated_x000d__x000a_" sqref="F248">
      <formula1>0</formula1>
      <formula2>300</formula2>
    </dataValidation>
    <dataValidation type="textLength" errorStyle="information" allowBlank="1" showInputMessage="1" showErrorMessage="1" error="XLBVal:8=Data Centres_x000d__x000a_" sqref="F244">
      <formula1>0</formula1>
      <formula2>300</formula2>
    </dataValidation>
    <dataValidation type="textLength" errorStyle="information" allowBlank="1" showInputMessage="1" showErrorMessage="1" error="XLBVal:8=External Work_x000d__x000a_" sqref="F240">
      <formula1>0</formula1>
      <formula2>300</formula2>
    </dataValidation>
    <dataValidation type="textLength" errorStyle="information" allowBlank="1" showInputMessage="1" showErrorMessage="1" error="XLBVal:8=Tarraleah-Boyer Tee_x000d__x000a_" sqref="F236">
      <formula1>0</formula1>
      <formula2>300</formula2>
    </dataValidation>
    <dataValidation type="textLength" errorStyle="information" allowBlank="1" showInputMessage="1" showErrorMessage="1" error="XLBVal:8=Mersey Forth OPGW_x000d__x000a_" sqref="F232">
      <formula1>0</formula1>
      <formula2>300</formula2>
    </dataValidation>
    <dataValidation type="textLength" errorStyle="information" allowBlank="1" showInputMessage="1" showErrorMessage="1" error="XLBVal:8=Power System Safety Administration_x000d__x000a_" sqref="F228">
      <formula1>0</formula1>
      <formula2>300</formula2>
    </dataValidation>
    <dataValidation type="textLength" errorStyle="information" allowBlank="1" showInputMessage="1" showErrorMessage="1" error="XLBVal:8=Telephony - External_x000d__x000a_" sqref="F224">
      <formula1>0</formula1>
      <formula2>300</formula2>
    </dataValidation>
    <dataValidation type="textLength" errorStyle="information" allowBlank="1" showInputMessage="1" showErrorMessage="1" error="XLBVal:8=7025 - External Works_x000d__x000a_" sqref="F220">
      <formula1>0</formula1>
      <formula2>300</formula2>
    </dataValidation>
    <dataValidation type="textLength" errorStyle="information" allowBlank="1" showInputMessage="1" showErrorMessage="1" error="XLBVal:8=TEMCO_x000d__x000a_" sqref="F216">
      <formula1>0</formula1>
      <formula2>300</formula2>
    </dataValidation>
    <dataValidation type="textLength" errorStyle="information" allowBlank="1" showInputMessage="1" showErrorMessage="1" error="XLBVal:8=Mobile Phone Antennae Installation_x000d__x000a_" sqref="F212">
      <formula1>0</formula1>
      <formula2>300</formula2>
    </dataValidation>
    <dataValidation type="textLength" errorStyle="information" allowBlank="1" showInputMessage="1" showErrorMessage="1" error="XLBVal:8=Rental Properties Maintenance_x000d__x000a_" sqref="F208">
      <formula1>0</formula1>
      <formula2>300</formula2>
    </dataValidation>
    <dataValidation type="textLength" errorStyle="information" allowBlank="1" showInputMessage="1" showErrorMessage="1" error="XLBVal:8=System Protection Scheme_x000d__x000a_" sqref="F204">
      <formula1>0</formula1>
      <formula2>300</formula2>
    </dataValidation>
    <dataValidation type="textLength" errorStyle="information" allowBlank="1" showInputMessage="1" showErrorMessage="1" error="XLBVal:8=Distribution Switching - Aurora_x000d__x000a_" sqref="F200">
      <formula1>0</formula1>
      <formula2>300</formula2>
    </dataValidation>
    <dataValidation type="textLength" errorStyle="information" allowBlank="1" showInputMessage="1" showErrorMessage="1" error="XLBVal:8=6107 - Distribution_x000d__x000a_" sqref="F196">
      <formula1>0</formula1>
      <formula2>300</formula2>
    </dataValidation>
    <dataValidation type="textLength" errorStyle="information" allowBlank="1" showInputMessage="1" showErrorMessage="1" error="XLBVal:8=6103 - Regulatory Incentive - TSG_x000d__x000a_" sqref="F192">
      <formula1>0</formula1>
      <formula2>300</formula2>
    </dataValidation>
    <dataValidation type="textLength" errorStyle="information" allowBlank="1" showInputMessage="1" showErrorMessage="1" error="XLBVal:8=TWEM NEM_x000d__x000a_" sqref="F188">
      <formula1>0</formula1>
      <formula2>300</formula2>
    </dataValidation>
    <dataValidation type="textLength" errorStyle="information" allowBlank="1" showInputMessage="1" showErrorMessage="1" error="XLBVal:8=Income Sale of Motor Vehicles_x000d__x000a_" sqref="F184">
      <formula1>0</formula1>
      <formula2>300</formula2>
    </dataValidation>
    <dataValidation type="textLength" errorStyle="information" allowBlank="1" showInputMessage="1" showErrorMessage="1" error="XLBVal:8=Network Integration_x000d__x000a_" sqref="F180">
      <formula1>0</formula1>
      <formula2>300</formula2>
    </dataValidation>
    <dataValidation type="textLength" errorStyle="information" allowBlank="1" showInputMessage="1" showErrorMessage="1" error="XLBVal:8=Overheads Recovered Corporate Governance_x000d__x000a_" sqref="F176">
      <formula1>0</formula1>
      <formula2>300</formula2>
    </dataValidation>
    <dataValidation type="textLength" errorStyle="information" allowBlank="1" showInputMessage="1" showErrorMessage="1" error="XLBVal:8=Overheads Recovered Transmission Operations Group_x000d__x000a_" sqref="F172">
      <formula1>0</formula1>
      <formula2>300</formula2>
    </dataValidation>
    <dataValidation type="textLength" errorStyle="information" allowBlank="1" showInputMessage="1" showErrorMessage="1" error="XLBVal:8=Insurance_x000d__x000a_" sqref="F168">
      <formula1>0</formula1>
      <formula2>300</formula2>
    </dataValidation>
    <dataValidation type="textLength" errorStyle="information" allowBlank="1" showInputMessage="1" showErrorMessage="1" error="XLBVal:8=Mobile Radio - Shared Costs_x000d__x000a_" sqref="F164">
      <formula1>0</formula1>
      <formula2>300</formula2>
    </dataValidation>
    <dataValidation type="textLength" errorStyle="information" allowBlank="1" showInputMessage="1" showErrorMessage="1" error="XLBVal:8=Fleet Cost_x000d__x000a_" sqref="F160">
      <formula1>0</formula1>
      <formula2>300</formula2>
    </dataValidation>
    <dataValidation type="textLength" errorStyle="information" allowBlank="1" showInputMessage="1" showErrorMessage="1" error="XLBVal:8=Mobile Radio Services_x000d__x000a_" sqref="F156">
      <formula1>0</formula1>
      <formula2>300</formula2>
    </dataValidation>
    <dataValidation type="textLength" errorStyle="information" allowBlank="1" showInputMessage="1" showErrorMessage="1" error="XLBVal:8=Mobile Radio - Internal_x000d__x000a_" sqref="F152">
      <formula1>0</formula1>
      <formula2>300</formula2>
    </dataValidation>
    <dataValidation type="textLength" errorStyle="information" allowBlank="1" showInputMessage="1" showErrorMessage="1" error="XLBVal:8=Fleet Costs_x000d__x000a_" sqref="F148">
      <formula1>0</formula1>
      <formula2>300</formula2>
    </dataValidation>
    <dataValidation type="textLength" errorStyle="information" allowBlank="1" showInputMessage="1" showErrorMessage="1" error="XLBVal:8=Ancillary Service_x000d__x000a_" sqref="F144">
      <formula1>0</formula1>
      <formula2>300</formula2>
    </dataValidation>
    <dataValidation type="textLength" errorStyle="information" allowBlank="1" showInputMessage="1" showErrorMessage="1" error="XLBVal:8=Control Room Cost_x000d__x000a_" sqref="F140">
      <formula1>0</formula1>
      <formula2>300</formula2>
    </dataValidation>
    <dataValidation type="textLength" errorStyle="information" allowBlank="1" showInputMessage="1" showErrorMessage="1" error="XLBVal:8=Power System Data Management_x000d__x000a_" sqref="F136">
      <formula1>0</formula1>
      <formula2>300</formula2>
    </dataValidation>
    <dataValidation type="textLength" errorStyle="information" allowBlank="1" showInputMessage="1" showErrorMessage="1" error="XLBVal:8=Regulation Activities_x000d__x000a_" sqref="F132">
      <formula1>0</formula1>
      <formula2>300</formula2>
    </dataValidation>
    <dataValidation type="textLength" errorStyle="information" allowBlank="1" showInputMessage="1" showErrorMessage="1" error="XLBVal:8=Projects Approval_x000d__x000a_" sqref="F128">
      <formula1>0</formula1>
      <formula2>300</formula2>
    </dataValidation>
    <dataValidation type="textLength" errorStyle="information" allowBlank="1" showInputMessage="1" showErrorMessage="1" error="XLBVal:8=Load Forecast_x000d__x000a_" sqref="F124">
      <formula1>0</formula1>
      <formula2>300</formula2>
    </dataValidation>
    <dataValidation type="textLength" errorStyle="information" allowBlank="1" showInputMessage="1" showErrorMessage="1" error="XLBVal:8=System Performance_x000d__x000a_" sqref="F120">
      <formula1>0</formula1>
      <formula2>300</formula2>
    </dataValidation>
    <dataValidation type="textLength" errorStyle="information" allowBlank="1" showInputMessage="1" showErrorMessage="1" error="XLBVal:8=Metering &amp; Billing_x000d__x000a_" sqref="F116">
      <formula1>0</formula1>
      <formula2>300</formula2>
    </dataValidation>
    <dataValidation type="textLength" errorStyle="information" allowBlank="1" showInputMessage="1" showErrorMessage="1" error="XLBVal:8=Apprentice Training - Aurora_x000d__x000a_" sqref="F112">
      <formula1>0</formula1>
      <formula2>300</formula2>
    </dataValidation>
    <dataValidation type="textLength" errorStyle="information" allowBlank="1" showInputMessage="1" showErrorMessage="1" error="XLBVal:8=Transline Decommission/Disposal_x000d__x000a_" sqref="F108">
      <formula1>0</formula1>
      <formula2>300</formula2>
    </dataValidation>
    <dataValidation type="textLength" errorStyle="information" allowBlank="1" showInputMessage="1" showErrorMessage="1" error="XLBVal:8=AMIS management_x000d__x000a_" sqref="F104">
      <formula1>0</formula1>
      <formula2>300</formula2>
    </dataValidation>
    <dataValidation type="textLength" errorStyle="information" allowBlank="1" showInputMessage="1" showErrorMessage="1" error="XLBVal:8=Internal Reporting_x000d__x000a_" sqref="F100">
      <formula1>0</formula1>
      <formula2>300</formula2>
    </dataValidation>
    <dataValidation type="textLength" errorStyle="information" allowBlank="1" showInputMessage="1" showErrorMessage="1" error="XLBVal:8=Voltage Transformers_x000d__x000a_" sqref="F96">
      <formula1>0</formula1>
      <formula2>300</formula2>
    </dataValidation>
    <dataValidation type="textLength" errorStyle="information" allowBlank="1" showInputMessage="1" showErrorMessage="1" error="XLBVal:8=Environmental_x000d__x000a_" sqref="F92">
      <formula1>0</formula1>
      <formula2>300</formula2>
    </dataValidation>
    <dataValidation type="textLength" errorStyle="information" allowBlank="1" showInputMessage="1" showErrorMessage="1" error="XLBVal:8=Earth Systems_x000d__x000a_" sqref="F88">
      <formula1>0</formula1>
      <formula2>300</formula2>
    </dataValidation>
    <dataValidation type="textLength" errorStyle="information" allowBlank="1" showInputMessage="1" showErrorMessage="1" error="XLBVal:8=Surge Diverters_x000d__x000a_" sqref="F84">
      <formula1>0</formula1>
      <formula2>300</formula2>
    </dataValidation>
    <dataValidation type="textLength" errorStyle="information" allowBlank="1" showInputMessage="1" showErrorMessage="1" error="XLBVal:8=Insulators_x000d__x000a_" sqref="F80">
      <formula1>0</formula1>
      <formula2>300</formula2>
    </dataValidation>
    <dataValidation type="textLength" errorStyle="information" allowBlank="1" showInputMessage="1" showErrorMessage="1" error="XLBVal:8=Disconnectors_x000d__x000a_" sqref="F76">
      <formula1>0</formula1>
      <formula2>300</formula2>
    </dataValidation>
    <dataValidation type="textLength" errorStyle="information" allowBlank="1" showInputMessage="1" showErrorMessage="1" error="XLBVal:8=Substation Grounds &amp; Building Maintenance_x000d__x000a_" sqref="F72">
      <formula1>0</formula1>
      <formula2>300</formula2>
    </dataValidation>
    <dataValidation type="textLength" errorStyle="information" allowBlank="1" showInputMessage="1" showErrorMessage="1" error="XLBVal:8=1122 - Engineering_x000d__x000a_" sqref="F68">
      <formula1>0</formula1>
      <formula2>300</formula2>
    </dataValidation>
    <dataValidation type="textLength" errorStyle="information" allowBlank="1" showInputMessage="1" showErrorMessage="1" error="XLBVal:8=Spares_x000d__x000a_" sqref="F64">
      <formula1>0</formula1>
      <formula2>300</formula2>
    </dataValidation>
    <dataValidation type="textLength" errorStyle="information" allowBlank="1" showInputMessage="1" showErrorMessage="1" error="XLBVal:8=Support Assemblies_x000d__x000a_" sqref="F60">
      <formula1>0</formula1>
      <formula2>300</formula2>
    </dataValidation>
    <dataValidation type="textLength" errorStyle="information" allowBlank="1" showInputMessage="1" showErrorMessage="1" error="XLBVal:8=Primary Equipment Store_x000d__x000a_" sqref="F56">
      <formula1>0</formula1>
      <formula2>300</formula2>
    </dataValidation>
    <dataValidation type="textLength" errorStyle="information" allowBlank="1" showInputMessage="1" showErrorMessage="1" error="XLBVal:8=Maria Street Site - Admin 2_x000d__x000a_" sqref="F52">
      <formula1>0</formula1>
      <formula2>300</formula2>
    </dataValidation>
    <dataValidation type="textLength" errorStyle="information" allowBlank="1" showInputMessage="1" showErrorMessage="1" error="XLBVal:8=Maria St Site - Operations_x000d__x000a_" sqref="F48">
      <formula1>0</formula1>
      <formula2>300</formula2>
    </dataValidation>
    <dataValidation type="textLength" errorStyle="information" allowBlank="1" showInputMessage="1" showErrorMessage="1" error="XLBVal:8=IT Infrastructure &amp; Comms_x000d__x000a_" sqref="F44">
      <formula1>0</formula1>
      <formula2>300</formula2>
    </dataValidation>
    <dataValidation type="textLength" errorStyle="information" allowBlank="1" showInputMessage="1" showErrorMessage="1" error="XLBVal:8=Information Services_x000d__x000a_" sqref="F40">
      <formula1>0</formula1>
      <formula2>300</formula2>
    </dataValidation>
    <dataValidation type="textLength" errorStyle="information" allowBlank="1" showInputMessage="1" showErrorMessage="1" error="XLBVal:8=Organisational Development_x000d__x000a_" sqref="F36">
      <formula1>0</formula1>
      <formula2>300</formula2>
    </dataValidation>
    <dataValidation type="textLength" errorStyle="information" allowBlank="1" showInputMessage="1" showErrorMessage="1" error="XLBVal:8=Contingent Events_x000d__x000a_" sqref="F32">
      <formula1>0</formula1>
      <formula2>300</formula2>
    </dataValidation>
    <dataValidation type="textLength" errorStyle="information" allowBlank="1" showInputMessage="1" showErrorMessage="1" error="XLBVal:8=Public Relations_x000d__x000a_" sqref="F28">
      <formula1>0</formula1>
      <formula2>300</formula2>
    </dataValidation>
    <dataValidation type="textLength" errorStyle="information" allowBlank="1" showInputMessage="1" showErrorMessage="1" error="XLBVal:8=TRIM_x000d__x000a_" sqref="F24">
      <formula1>0</formula1>
      <formula2>300</formula2>
    </dataValidation>
    <dataValidation type="textLength" errorStyle="information" allowBlank="1" showInputMessage="1" showErrorMessage="1" error="XLBVal:8=Governance, Risk and Compliance_x000d__x000a_" sqref="F20">
      <formula1>0</formula1>
      <formula2>300</formula2>
    </dataValidation>
    <dataValidation type="textLength" errorStyle="information" allowBlank="1" showInputMessage="1" showErrorMessage="1" error="XLBVal:8=Policies &amp; Procedures_x000d__x000a_" sqref="F16">
      <formula1>0</formula1>
      <formula2>300</formula2>
    </dataValidation>
    <dataValidation type="textLength" errorStyle="information" allowBlank="1" showInputMessage="1" showErrorMessage="1" error="XLBVal:8=Research &amp; Development_x000d__x000a_" sqref="F12">
      <formula1>0</formula1>
      <formula2>300</formula2>
    </dataValidation>
    <dataValidation type="textLength" errorStyle="information" allowBlank="1" showInputMessage="1" showErrorMessage="1" error="XLBVal:8=Staff Recruitment_x000d__x000a_" sqref="F8">
      <formula1>0</formula1>
      <formula2>300</formula2>
    </dataValidation>
    <dataValidation type="textLength" errorStyle="information" allowBlank="1" showInputMessage="1" showErrorMessage="1" error="XLBVal:8=Management cost_x000d__x000a_" sqref="F4">
      <formula1>0</formula1>
      <formula2>300</formula2>
    </dataValidation>
    <dataValidation type="textLength" errorStyle="information" allowBlank="1" showInputMessage="1" showErrorMessage="1" error="XLBVal:8=Tax &amp; Dividend_x000d__x000a_" sqref="F254">
      <formula1>0</formula1>
      <formula2>300</formula2>
    </dataValidation>
    <dataValidation type="textLength" errorStyle="information" allowBlank="1" showInputMessage="1" showErrorMessage="1" error="XLBVal:8=7110 - Distribution_x000d__x000a_" sqref="F250">
      <formula1>0</formula1>
      <formula2>300</formula2>
    </dataValidation>
    <dataValidation type="textLength" errorStyle="information" allowBlank="1" showInputMessage="1" showErrorMessage="1" error="XLBVal:8=Consultancy Services_x000d__x000a_" sqref="F242">
      <formula1>0</formula1>
      <formula2>300</formula2>
    </dataValidation>
    <dataValidation type="textLength" errorStyle="information" allowBlank="1" showInputMessage="1" showErrorMessage="1" error="XLBVal:8=Studland Bay_x000d__x000a_" sqref="F234">
      <formula1>0</formula1>
      <formula2>300</formula2>
    </dataValidation>
    <dataValidation type="textLength" errorStyle="information" allowBlank="1" showInputMessage="1" showErrorMessage="1" error="XLBVal:8=Smithton Substation Connection_x000d__x000a_" sqref="F226">
      <formula1>0</formula1>
      <formula2>300</formula2>
    </dataValidation>
    <dataValidation type="textLength" errorStyle="information" allowBlank="1" showInputMessage="1" showErrorMessage="1" error="XLBVal:8=SRAS Testing_x000d__x000a_" sqref="F218">
      <formula1>0</formula1>
      <formula2>300</formula2>
    </dataValidation>
    <dataValidation type="textLength" errorStyle="information" allowBlank="1" showInputMessage="1" showErrorMessage="1" error="XLBVal:8=Responsible Person Charge_x000d__x000a_" sqref="F210">
      <formula1>0</formula1>
      <formula2>300</formula2>
    </dataValidation>
    <dataValidation type="textLength" errorStyle="information" allowBlank="1" showInputMessage="1" showErrorMessage="1" error="XLBVal:8=Incentive Bonus Scheme_x000d__x000a_" sqref="F206">
      <formula1>0</formula1>
      <formula2>300</formula2>
    </dataValidation>
    <dataValidation type="textLength" errorStyle="information" allowBlank="1" showInputMessage="1" showErrorMessage="1" error="XLBVal:8=NEMMCO Agency Agreement_x000d__x000a_" sqref="F198">
      <formula1>0</formula1>
      <formula2>300</formula2>
    </dataValidation>
    <dataValidation type="textLength" errorStyle="information" allowBlank="1" showInputMessage="1" showErrorMessage="1" error="XLBVal:8=6101 - Regulatory Incentive - C&amp;AM_x000d__x000a_" sqref="F190">
      <formula1>0</formula1>
      <formula2>300</formula2>
    </dataValidation>
    <dataValidation type="textLength" errorStyle="information" allowBlank="1" showInputMessage="1" showErrorMessage="1" error="XLBVal:8=Income System Controller Fee_x000d__x000a_" sqref="F182">
      <formula1>0</formula1>
      <formula2>300</formula2>
    </dataValidation>
    <dataValidation type="textLength" errorStyle="information" allowBlank="1" showInputMessage="1" showErrorMessage="1" error="XLBVal:8=Decommission/Disposal Grid Assets_x000d__x000a_" sqref="F170">
      <formula1>0</formula1>
      <formula2>300</formula2>
    </dataValidation>
    <dataValidation type="textLength" errorStyle="information" allowBlank="1" showInputMessage="1" showErrorMessage="1" error="XLBVal:8=Bearer Services - Shared Costs_x000d__x000a_" sqref="F162">
      <formula1>0</formula1>
      <formula2>300</formula2>
    </dataValidation>
    <dataValidation type="textLength" errorStyle="information" allowBlank="1" showInputMessage="1" showErrorMessage="1" error="XLBVal:8=Bearer Services_x000d__x000a_" sqref="F154">
      <formula1>0</formula1>
      <formula2>300</formula2>
    </dataValidation>
    <dataValidation type="textLength" errorStyle="information" allowBlank="1" showInputMessage="1" showErrorMessage="1" error="XLBVal:8=Other Services_x000d__x000a_" sqref="F146">
      <formula1>0</formula1>
      <formula2>300</formula2>
    </dataValidation>
    <dataValidation type="textLength" errorStyle="information" allowBlank="1" showInputMessage="1" showErrorMessage="1" error="XLBVal:8=Network Investment_x000d__x000a_" sqref="F138">
      <formula1>0</formula1>
      <formula2>300</formula2>
    </dataValidation>
    <dataValidation type="textLength" errorStyle="information" allowBlank="1" showInputMessage="1" showErrorMessage="1" error="XLBVal:8=Routine External Enquiries_x000d__x000a_" sqref="F130">
      <formula1>0</formula1>
      <formula2>300</formula2>
    </dataValidation>
    <dataValidation type="textLength" errorStyle="information" allowBlank="1" showInputMessage="1" showErrorMessage="1" error="XLBVal:8=System Planning Standards &amp; Policies_x000d__x000a_" sqref="F122">
      <formula1>0</formula1>
      <formula2>300</formula2>
    </dataValidation>
    <dataValidation type="textLength" errorStyle="information" allowBlank="1" showInputMessage="1" showErrorMessage="1" error="XLBVal:8=Connection Enquiries_x000d__x000a_" sqref="F114">
      <formula1>0</formula1>
      <formula2>300</formula2>
    </dataValidation>
    <dataValidation type="textLength" errorStyle="information" allowBlank="1" showInputMessage="1" showErrorMessage="1" error="XLBVal:8=Network Performance_x000d__x000a_" sqref="F106">
      <formula1>0</formula1>
      <formula2>300</formula2>
    </dataValidation>
    <dataValidation type="textLength" errorStyle="information" allowBlank="1" showInputMessage="1" showErrorMessage="1" error="XLBVal:8=Substation Structures_x000d__x000a_" sqref="F94">
      <formula1>0</formula1>
      <formula2>300</formula2>
    </dataValidation>
    <dataValidation type="textLength" errorStyle="information" allowBlank="1" showInputMessage="1" showErrorMessage="1" error="XLBVal:8=Switchyard inspections &amp; condition monitoring_x000d__x000a_" sqref="F86">
      <formula1>0</formula1>
      <formula2>300</formula2>
    </dataValidation>
    <dataValidation type="textLength" errorStyle="information" allowBlank="1" showInputMessage="1" showErrorMessage="1" error="XLBVal:8=AC Supply System_x000d__x000a_" sqref="F82">
      <formula1>0</formula1>
      <formula2>300</formula2>
    </dataValidation>
    <dataValidation type="textLength" errorStyle="information" allowBlank="1" showInputMessage="1" showErrorMessage="1" error="XLBVal:8=Power Transformers_x000d__x000a_" sqref="F74">
      <formula1>0</formula1>
      <formula2>300</formula2>
    </dataValidation>
    <dataValidation type="textLength" errorStyle="information" allowBlank="1" showInputMessage="1" showErrorMessage="1" error="XLBVal:8=Preventive Maintenance_x000d__x000a_" sqref="F66">
      <formula1>0</formula1>
      <formula2>300</formula2>
    </dataValidation>
    <dataValidation type="textLength" errorStyle="information" allowBlank="1" showInputMessage="1" showErrorMessage="1" error="XLBVal:8=1096 - Sheffield/Devonport_x000d__x000a_" sqref="F54">
      <formula1>0</formula1>
      <formula2>300</formula2>
    </dataValidation>
    <dataValidation type="textLength" errorStyle="information" allowBlank="1" showInputMessage="1" showErrorMessage="1" error="XLBVal:8=Office Cost_x000d__x000a_" sqref="F42">
      <formula1>0</formula1>
      <formula2>300</formula2>
    </dataValidation>
    <dataValidation type="textLength" errorStyle="information" allowBlank="1" showInputMessage="1" showErrorMessage="1" error="XLBVal:8=Contract Services_x000d__x000a_" sqref="F34">
      <formula1>0</formula1>
      <formula2>300</formula2>
    </dataValidation>
    <dataValidation type="textLength" errorStyle="information" allowBlank="1" showInputMessage="1" showErrorMessage="1" error="XLBVal:8=ESI Compliance Framework_x000d__x000a_" sqref="F26">
      <formula1>0</formula1>
      <formula2>300</formula2>
    </dataValidation>
    <dataValidation type="textLength" errorStyle="information" allowBlank="1" showInputMessage="1" showErrorMessage="1" error="XLBVal:8=Business Continuity_x000d__x000a_" sqref="F18">
      <formula1>0</formula1>
      <formula2>300</formula2>
    </dataValidation>
    <dataValidation type="textLength" errorStyle="information" allowBlank="1" showInputMessage="1" showErrorMessage="1" error="XLBVal:8=Provide training_x000d__x000a_" sqref="F10">
      <formula1>0</formula1>
      <formula2>300</formula2>
    </dataValidation>
    <dataValidation type="textLength" errorStyle="information" allowBlank="1" showInputMessage="1" showErrorMessage="1" error="XLBVal:8=Depreciation - Non-Prescribed_x000d__x000a_" sqref="F245">
      <formula1>0</formula1>
      <formula2>300</formula2>
    </dataValidation>
    <dataValidation type="textLength" errorStyle="information" allowBlank="1" showInputMessage="1" showErrorMessage="1" error="XLBVal:8=Huon River_x000d__x000a_" sqref="F233">
      <formula1>0</formula1>
      <formula2>300</formula2>
    </dataValidation>
    <dataValidation type="textLength" errorStyle="information" allowBlank="1" showInputMessage="1" showErrorMessage="1" error="XLBVal:8=7044 - Telco Commercial Business_x000d__x000a_" sqref="F225">
      <formula1>0</formula1>
      <formula2>300</formula2>
    </dataValidation>
    <dataValidation type="textLength" errorStyle="information" allowBlank="1" showInputMessage="1" showErrorMessage="1" error="XLBVal:8=7022 - Starwood Connection_x000d__x000a_" sqref="F217">
      <formula1>0</formula1>
      <formula2>300</formula2>
    </dataValidation>
    <dataValidation type="textLength" errorStyle="information" allowBlank="1" showInputMessage="1" showErrorMessage="1" error="XLBVal:8=Generator Contingency Scheme_x000d__x000a_" sqref="F213">
      <formula1>0</formula1>
      <formula2>300</formula2>
    </dataValidation>
    <dataValidation type="textLength" errorStyle="information" allowBlank="1" showInputMessage="1" showErrorMessage="1" error="XLBVal:8=Woolnorth Line - Contestable_x000d__x000a_" sqref="F205">
      <formula1>0</formula1>
      <formula2>300</formula2>
    </dataValidation>
    <dataValidation type="textLength" errorStyle="information" allowBlank="1" showInputMessage="1" showErrorMessage="1" error="XLBVal:8=Connect Application - Non Revenue Capped_x000d__x000a_" sqref="F197">
      <formula1>0</formula1>
      <formula2>300</formula2>
    </dataValidation>
    <dataValidation type="textLength" errorStyle="information" allowBlank="1" showInputMessage="1" showErrorMessage="1" error="XLBVal:8=Network Support Agreement_x000d__x000a_" sqref="F189">
      <formula1>0</formula1>
      <formula2>300</formula2>
    </dataValidation>
    <dataValidation type="textLength" errorStyle="information" allowBlank="1" showInputMessage="1" showErrorMessage="1" error="XLBVal:8=TUOS Income_x000d__x000a_" sqref="F181">
      <formula1>0</formula1>
      <formula2>300</formula2>
    </dataValidation>
    <dataValidation type="textLength" errorStyle="information" allowBlank="1" showInputMessage="1" showErrorMessage="1" error="XLBVal:8=Overheads Recovered Transmission Services Group_x000d__x000a_" sqref="F173">
      <formula1>0</formula1>
      <formula2>300</formula2>
    </dataValidation>
    <dataValidation type="textLength" errorStyle="information" allowBlank="1" showInputMessage="1" showErrorMessage="1" error="XLBVal:8=Telephony - Shared Costs_x000d__x000a_" sqref="F165">
      <formula1>0</formula1>
      <formula2>300</formula2>
    </dataValidation>
    <dataValidation type="textLength" errorStyle="information" allowBlank="1" showInputMessage="1" showErrorMessage="1" error="XLBVal:8=Telephone Services_x000d__x000a_" sqref="F157">
      <formula1>0</formula1>
      <formula2>300</formula2>
    </dataValidation>
    <dataValidation type="textLength" errorStyle="information" allowBlank="1" showInputMessage="1" showErrorMessage="1" error="XLBVal:8=Training &amp; Development_x000d__x000a_" sqref="F149">
      <formula1>0</formula1>
      <formula2>300</formula2>
    </dataValidation>
    <dataValidation type="textLength" errorStyle="information" allowBlank="1" showInputMessage="1" showErrorMessage="1" error="XLBVal:8=Telecommunication Charges_x000d__x000a_" sqref="F141">
      <formula1>0</formula1>
      <formula2>300</formula2>
    </dataValidation>
    <dataValidation type="textLength" errorStyle="information" allowBlank="1" showInputMessage="1" showErrorMessage="1" error="XLBVal:8=ESI Compliance Activities_x000d__x000a_" sqref="F133">
      <formula1>0</formula1>
      <formula2>300</formula2>
    </dataValidation>
    <dataValidation type="textLength" errorStyle="information" allowBlank="1" showInputMessage="1" showErrorMessage="1" error="XLBVal:8=EMF Management_x000d__x000a_" sqref="F125">
      <formula1>0</formula1>
      <formula2>300</formula2>
    </dataValidation>
    <dataValidation type="textLength" errorStyle="information" allowBlank="1" showInputMessage="1" showErrorMessage="1" error="XLBVal:8=Customer Management_x000d__x000a_" sqref="F117">
      <formula1>0</formula1>
      <formula2>300</formula2>
    </dataValidation>
    <dataValidation type="textLength" errorStyle="information" allowBlank="1" showInputMessage="1" showErrorMessage="1" error="XLBVal:8=Decommissioning - Protection &amp; Control_x000d__x000a_" sqref="F109">
      <formula1>0</formula1>
      <formula2>300</formula2>
    </dataValidation>
    <dataValidation type="textLength" errorStyle="information" allowBlank="1" showInputMessage="1" showErrorMessage="1" error="XLBVal:8=Environment Management_x000d__x000a_" sqref="F97">
      <formula1>0</formula1>
      <formula2>300</formula2>
    </dataValidation>
    <dataValidation type="textLength" errorStyle="information" allowBlank="1" showInputMessage="1" showErrorMessage="1" error="XLBVal:8=Spares Store_x000d__x000a_" sqref="F89">
      <formula1>0</formula1>
      <formula2>300</formula2>
    </dataValidation>
    <dataValidation type="textLength" errorStyle="information" allowBlank="1" showInputMessage="1" showErrorMessage="1" error="XLBVal:8=DC Supply System_x000d__x000a_" sqref="F81">
      <formula1>0</formula1>
      <formula2>300</formula2>
    </dataValidation>
    <dataValidation type="textLength" errorStyle="information" allowBlank="1" showInputMessage="1" showErrorMessage="1" error="XLBVal:8=Instruments Transformers_x000d__x000a_" sqref="F77">
      <formula1>0</formula1>
      <formula2>300</formula2>
    </dataValidation>
    <dataValidation type="textLength" errorStyle="information" allowBlank="1" showInputMessage="1" showErrorMessage="1" error="XLBVal:8=Substation Preventive Maintenance_x000d__x000a_" sqref="F69">
      <formula1>0</formula1>
      <formula2>300</formula2>
    </dataValidation>
    <dataValidation type="textLength" errorStyle="information" allowBlank="1" showInputMessage="1" showErrorMessage="1" error="XLBVal:8=Maria St Site - Sec Store_x000d__x000a_" sqref="F57">
      <formula1>0</formula1>
      <formula2>300</formula2>
    </dataValidation>
    <dataValidation type="textLength" errorStyle="information" allowBlank="1" showInputMessage="1" showErrorMessage="1" error="XLBVal:8=IT Operations_x000d__x000a_" sqref="F45">
      <formula1>0</formula1>
      <formula2>300</formula2>
    </dataValidation>
    <dataValidation type="textLength" errorStyle="information" allowBlank="1" showInputMessage="1" showErrorMessage="1" error="XLBVal:8=Employee Services_x000d__x000a_" sqref="F37">
      <formula1>0</formula1>
      <formula2>300</formula2>
    </dataValidation>
    <dataValidation type="textLength" errorStyle="information" allowBlank="1" showInputMessage="1" showErrorMessage="1" error="XLBVal:8=Secretariat Costs_x000d__x000a_" sqref="F29">
      <formula1>0</formula1>
      <formula2>300</formula2>
    </dataValidation>
    <dataValidation type="textLength" errorStyle="information" allowBlank="1" showInputMessage="1" showErrorMessage="1" error="XLBVal:8=Business Applications_x000d__x000a_" sqref="F21">
      <formula1>0</formula1>
      <formula2>300</formula2>
    </dataValidation>
    <dataValidation type="textLength" errorStyle="information" allowBlank="1" showInputMessage="1" showErrorMessage="1" error="XLBVal:8=Fringe benefit tax_x000d__x000a_" sqref="F9">
      <formula1>0</formula1>
      <formula2>300</formula2>
    </dataValidation>
    <dataValidation type="textLength" errorStyle="information" allowBlank="1" showInputMessage="1" showErrorMessage="1" error="XLBVal:8=Superannuation Adjustment_x000d__x000a_" sqref="F255">
      <formula1>0</formula1>
      <formula2>300</formula2>
    </dataValidation>
    <dataValidation type="textLength" errorStyle="information" allowBlank="1" showInputMessage="1" showErrorMessage="1" error="XLBVal:8=Depreciation_x000d__x000a_" sqref="F251">
      <formula1>0</formula1>
      <formula2>300</formula2>
    </dataValidation>
    <dataValidation type="textLength" errorStyle="information" allowBlank="1" showInputMessage="1" showErrorMessage="1" error="XLBVal:8=Aurora Control Room_x000d__x000a_" sqref="F247">
      <formula1>0</formula1>
      <formula2>300</formula2>
    </dataValidation>
    <dataValidation type="textLength" errorStyle="information" allowBlank="1" showInputMessage="1" showErrorMessage="1" error="XLBVal:8=SENE_x000d__x000a_" sqref="F243">
      <formula1>0</formula1>
      <formula2>300</formula2>
    </dataValidation>
    <dataValidation type="textLength" errorStyle="information" allowBlank="1" showInputMessage="1" showErrorMessage="1" error="XLBVal:8=Customer Contributions_x000d__x000a_" sqref="F239">
      <formula1>0</formula1>
      <formula2>300</formula2>
    </dataValidation>
    <dataValidation type="textLength" errorStyle="information" allowBlank="1" showInputMessage="1" showErrorMessage="1" error="XLBVal:8=Bell Bay 3_x000d__x000a_" sqref="F235">
      <formula1>0</formula1>
      <formula2>300</formula2>
    </dataValidation>
    <dataValidation type="textLength" errorStyle="information" allowBlank="1" showInputMessage="1" showErrorMessage="1" error="XLBVal:8=Savage River Waratah Feeder_x000d__x000a_" sqref="F231">
      <formula1>0</formula1>
      <formula2>300</formula2>
    </dataValidation>
    <dataValidation type="textLength" errorStyle="information" allowBlank="1" showInputMessage="1" showErrorMessage="1" error="XLBVal:8=Wayleaves Enquiries_x000d__x000a_" sqref="F227">
      <formula1>0</formula1>
      <formula2>300</formula2>
    </dataValidation>
    <dataValidation type="textLength" errorStyle="information" allowBlank="1" showInputMessage="1" showErrorMessage="1" error="XLBVal:8=Mobile Radio - External_x000d__x000a_" sqref="F223">
      <formula1>0</formula1>
      <formula2>300</formula2>
    </dataValidation>
    <dataValidation type="textLength" errorStyle="information" allowBlank="1" showInputMessage="1" showErrorMessage="1" error="XLBVal:8=7024 - Que Connection_x000d__x000a_" sqref="F219">
      <formula1>0</formula1>
      <formula2>300</formula2>
    </dataValidation>
    <dataValidation type="textLength" errorStyle="information" allowBlank="1" showInputMessage="1" showErrorMessage="1" error="XLBVal:8=Non-Prescribed Services AETV_x000d__x000a_" sqref="F215">
      <formula1>0</formula1>
      <formula2>300</formula2>
    </dataValidation>
    <dataValidation type="textLength" errorStyle="information" allowBlank="1" showInputMessage="1" showErrorMessage="1" error="XLBVal:8=NCSPS - FCSPS_x000d__x000a_" sqref="F211">
      <formula1>0</formula1>
      <formula2>300</formula2>
    </dataValidation>
    <dataValidation type="textLength" errorStyle="information" allowBlank="1" showInputMessage="1" showErrorMessage="1" error="XLBVal:8=Basslink Connection George Town_x000d__x000a_" sqref="F207">
      <formula1>0</formula1>
      <formula2>300</formula2>
    </dataValidation>
    <dataValidation type="textLength" errorStyle="information" allowBlank="1" showInputMessage="1" showErrorMessage="1" error="XLBVal:8=Business Development - Non Revenue Capped_x000d__x000a_" sqref="F203">
      <formula1>0</formula1>
      <formula2>300</formula2>
    </dataValidation>
    <dataValidation type="textLength" errorStyle="information" allowBlank="1" showInputMessage="1" showErrorMessage="1" error="XLBVal:8=Telecommunications_x000d__x000a_" sqref="F199">
      <formula1>0</formula1>
      <formula2>300</formula2>
    </dataValidation>
    <dataValidation type="textLength" errorStyle="information" allowBlank="1" showInputMessage="1" showErrorMessage="1" error="XLBVal:8=6106 - Regulatory Incentive - Corp Gov_x000d__x000a_" sqref="F195">
      <formula1>0</formula1>
      <formula2>300</formula2>
    </dataValidation>
    <dataValidation type="textLength" errorStyle="information" allowBlank="1" showInputMessage="1" showErrorMessage="1" error="XLBVal:8=6102 - Regulatory Incentive - TOG_x000d__x000a_" sqref="F191">
      <formula1>0</formula1>
      <formula2>300</formula2>
    </dataValidation>
    <dataValidation type="textLength" errorStyle="information" allowBlank="1" showInputMessage="1" showErrorMessage="1" error="XLBVal:8=TWEM Basslink_x000d__x000a_" sqref="F187">
      <formula1>0</formula1>
      <formula2>300</formula2>
    </dataValidation>
    <dataValidation type="textLength" errorStyle="information" allowBlank="1" showInputMessage="1" showErrorMessage="1" error="XLBVal:8=Income Sale of Assets_x000d__x000a_" sqref="F183">
      <formula1>0</formula1>
      <formula2>300</formula2>
    </dataValidation>
    <dataValidation type="textLength" errorStyle="information" allowBlank="1" showInputMessage="1" showErrorMessage="1" error="XLBVal:8=Uni of Tas (ARC) Modelling_x000d__x000a_" sqref="F179">
      <formula1>0</formula1>
      <formula2>300</formula2>
    </dataValidation>
    <dataValidation type="textLength" errorStyle="information" allowBlank="1" showInputMessage="1" showErrorMessage="1" error="XLBVal:8=Overheads Recovered Revenue Regulation_x000d__x000a_" sqref="F175">
      <formula1>0</formula1>
      <formula2>300</formula2>
    </dataValidation>
    <dataValidation type="textLength" errorStyle="information" allowBlank="1" showInputMessage="1" showErrorMessage="1" error="XLBVal:8=Overheads Recovered Customer &amp; Asset Management_x000d__x000a_" sqref="F171">
      <formula1>0</formula1>
      <formula2>300</formula2>
    </dataValidation>
    <dataValidation type="textLength" errorStyle="information" allowBlank="1" showInputMessage="1" showErrorMessage="1" error="XLBVal:8=Overheads Recovered_x000d__x000a_" sqref="F167">
      <formula1>0</formula1>
      <formula2>300</formula2>
    </dataValidation>
    <dataValidation type="textLength" errorStyle="information" allowBlank="1" showInputMessage="1" showErrorMessage="1" error="XLBVal:8=General Comms - Shared Costs_x000d__x000a_" sqref="F163">
      <formula1>0</formula1>
      <formula2>300</formula2>
    </dataValidation>
    <dataValidation type="textLength" errorStyle="information" allowBlank="1" showInputMessage="1" showErrorMessage="1" error="XLBVal:8=Training &amp; Development_x000d__x000a_" sqref="F159">
      <formula1>0</formula1>
      <formula2>300</formula2>
    </dataValidation>
    <dataValidation type="textLength" errorStyle="information" allowBlank="1" showInputMessage="1" showErrorMessage="1" error="XLBVal:8=General Communication Services_x000d__x000a_" sqref="F155">
      <formula1>0</formula1>
      <formula2>300</formula2>
    </dataValidation>
    <dataValidation type="textLength" errorStyle="information" allowBlank="1" showInputMessage="1" showErrorMessage="1" error="XLBVal:8=General Comms - Internal_x000d__x000a_" sqref="F151">
      <formula1>0</formula1>
      <formula2>300</formula2>
    </dataValidation>
    <dataValidation type="textLength" errorStyle="information" allowBlank="1" showInputMessage="1" showErrorMessage="1" error="XLBVal:8=Management Costs_x000d__x000a_" sqref="F147">
      <formula1>0</formula1>
      <formula2>300</formula2>
    </dataValidation>
    <dataValidation type="textLength" errorStyle="information" allowBlank="1" showInputMessage="1" showErrorMessage="1" error="XLBVal:8=Market Systems_x000d__x000a_" sqref="F143">
      <formula1>0</formula1>
      <formula2>300</formula2>
    </dataValidation>
    <dataValidation type="textLength" errorStyle="information" allowBlank="1" showInputMessage="1" showErrorMessage="1" error="XLBVal:8=NOCS Operating Cost_x000d__x000a_" sqref="F139">
      <formula1>0</formula1>
      <formula2>300</formula2>
    </dataValidation>
    <dataValidation type="textLength" errorStyle="information" allowBlank="1" showInputMessage="1" showErrorMessage="1" error="XLBVal:8=Power Quality Investigations_x000d__x000a_" sqref="F135">
      <formula1>0</formula1>
      <formula2>300</formula2>
    </dataValidation>
    <dataValidation type="textLength" errorStyle="information" allowBlank="1" showInputMessage="1" showErrorMessage="1" error="XLBVal:8=Network Development_x000d__x000a_" sqref="F131">
      <formula1>0</formula1>
      <formula2>300</formula2>
    </dataValidation>
    <dataValidation type="textLength" errorStyle="information" allowBlank="1" showInputMessage="1" showErrorMessage="1" error="XLBVal:8=Program Management_x000d__x000a_" sqref="F127">
      <formula1>0</formula1>
      <formula2>300</formula2>
    </dataValidation>
    <dataValidation type="textLength" errorStyle="information" allowBlank="1" showInputMessage="1" showErrorMessage="1" error="XLBVal:8=Annual Planning Reports_x000d__x000a_" sqref="F123">
      <formula1>0</formula1>
      <formula2>300</formula2>
    </dataValidation>
    <dataValidation type="textLength" errorStyle="information" allowBlank="1" showInputMessage="1" showErrorMessage="1" error="XLBVal:8=Market Modeling_x000d__x000a_" sqref="F119">
      <formula1>0</formula1>
      <formula2>300</formula2>
    </dataValidation>
    <dataValidation type="textLength" errorStyle="information" allowBlank="1" showInputMessage="1" showErrorMessage="1" error="XLBVal:8=Pricing_x000d__x000a_" sqref="F115">
      <formula1>0</formula1>
      <formula2>300</formula2>
    </dataValidation>
    <dataValidation type="textLength" errorStyle="information" allowBlank="1" showInputMessage="1" showErrorMessage="1" error="XLBVal:8=Performance Incentive - Aurora_x000d__x000a_" sqref="F111">
      <formula1>0</formula1>
      <formula2>300</formula2>
    </dataValidation>
    <dataValidation type="textLength" errorStyle="information" allowBlank="1" showInputMessage="1" showErrorMessage="1" error="XLBVal:8=Substation Decommission/Disposal_x000d__x000a_" sqref="F107">
      <formula1>0</formula1>
      <formula2>300</formula2>
    </dataValidation>
    <dataValidation type="textLength" errorStyle="information" allowBlank="1" showInputMessage="1" showErrorMessage="1" error="XLBVal:8=Network Drawing Management_x000d__x000a_" sqref="F103">
      <formula1>0</formula1>
      <formula2>300</formula2>
    </dataValidation>
    <dataValidation type="textLength" errorStyle="information" allowBlank="1" showInputMessage="1" showErrorMessage="1" error="XLBVal:8=Safety Management_x000d__x000a_" sqref="F99">
      <formula1>0</formula1>
      <formula2>300</formula2>
    </dataValidation>
    <dataValidation type="textLength" errorStyle="information" allowBlank="1" showInputMessage="1" showErrorMessage="1" error="XLBVal:8=Current Transformers_x000d__x000a_" sqref="F95">
      <formula1>0</formula1>
      <formula2>300</formula2>
    </dataValidation>
    <dataValidation type="textLength" errorStyle="information" allowBlank="1" showInputMessage="1" showErrorMessage="1" error="XLBVal:8=Outage Deferrals_x000d__x000a_" sqref="F91">
      <formula1>0</formula1>
      <formula2>300</formula2>
    </dataValidation>
    <dataValidation type="textLength" errorStyle="information" allowBlank="1" showInputMessage="1" showErrorMessage="1" error="XLBVal:8=Busbars/Conductors_x000d__x000a_" sqref="F87">
      <formula1>0</formula1>
      <formula2>300</formula2>
    </dataValidation>
    <dataValidation type="textLength" errorStyle="information" allowBlank="1" showInputMessage="1" showErrorMessage="1" error="XLBVal:8=Pressure Vessels - Air Systems_x000d__x000a_" sqref="F83">
      <formula1>0</formula1>
      <formula2>300</formula2>
    </dataValidation>
    <dataValidation type="textLength" errorStyle="information" allowBlank="1" showInputMessage="1" showErrorMessage="1" error="XLBVal:8=HV Switchgear_x000d__x000a_" sqref="F79">
      <formula1>0</formula1>
      <formula2>300</formula2>
    </dataValidation>
    <dataValidation type="textLength" errorStyle="information" allowBlank="1" showInputMessage="1" showErrorMessage="1" error="XLBVal:8=Circuit Breakers_x000d__x000a_" sqref="F75">
      <formula1>0</formula1>
      <formula2>300</formula2>
    </dataValidation>
    <dataValidation type="textLength" errorStyle="information" allowBlank="1" showInputMessage="1" showErrorMessage="1" error="XLBVal:8=Substation Security_x000d__x000a_" sqref="F71">
      <formula1>0</formula1>
      <formula2>300</formula2>
    </dataValidation>
    <dataValidation type="textLength" errorStyle="information" allowBlank="1" showInputMessage="1" showErrorMessage="1" error="XLBVal:8=Corrective Maintenance_x000d__x000a_" sqref="F67">
      <formula1>0</formula1>
      <formula2>300</formula2>
    </dataValidation>
    <dataValidation type="textLength" errorStyle="information" allowBlank="1" showInputMessage="1" showErrorMessage="1" error="XLBVal:8=Routine Inspections_x000d__x000a_" sqref="F63">
      <formula1>0</formula1>
      <formula2>300</formula2>
    </dataValidation>
    <dataValidation type="textLength" errorStyle="information" allowBlank="1" showInputMessage="1" showErrorMessage="1" error="XLBVal:8=Insulator Assemblies_x000d__x000a_" sqref="F59">
      <formula1>0</formula1>
      <formula2>300</formula2>
    </dataValidation>
    <dataValidation type="textLength" errorStyle="information" allowBlank="1" showInputMessage="1" showErrorMessage="1" error="XLBVal:8=Trafalgar Office_x000d__x000a_" sqref="F55">
      <formula1>0</formula1>
      <formula2>300</formula2>
    </dataValidation>
    <dataValidation type="textLength" errorStyle="information" allowBlank="1" showInputMessage="1" showErrorMessage="1" error="XLBVal:8=Maria St Site - Admin 1_x000d__x000a_" sqref="F51">
      <formula1>0</formula1>
      <formula2>300</formula2>
    </dataValidation>
    <dataValidation type="textLength" errorStyle="information" allowBlank="1" showInputMessage="1" showErrorMessage="1" error="XLBVal:8=Maria St Site_x000d__x000a_" sqref="F47">
      <formula1>0</formula1>
      <formula2>300</formula2>
    </dataValidation>
    <dataValidation type="textLength" errorStyle="information" allowBlank="1" showInputMessage="1" showErrorMessage="1" error="XLBVal:8=IT Business Systems_x000d__x000a_" sqref="F43">
      <formula1>0</formula1>
      <formula2>300</formula2>
    </dataValidation>
    <dataValidation type="textLength" errorStyle="information" allowBlank="1" showInputMessage="1" showErrorMessage="1" error="XLBVal:8=Finance Cost_x000d__x000a_" sqref="F39">
      <formula1>0</formula1>
      <formula2>300</formula2>
    </dataValidation>
    <dataValidation type="textLength" errorStyle="information" allowBlank="1" showInputMessage="1" showErrorMessage="1" error="XLBVal:8=Human Resource Cost_x000d__x000a_" sqref="F35">
      <formula1>0</formula1>
      <formula2>300</formula2>
    </dataValidation>
    <dataValidation type="textLength" errorStyle="information" allowBlank="1" showInputMessage="1" showErrorMessage="1" error="XLBVal:8=CEO cost_x000d__x000a_" sqref="F31">
      <formula1>0</formula1>
      <formula2>300</formula2>
    </dataValidation>
    <dataValidation type="textLength" errorStyle="information" allowBlank="1" showInputMessage="1" showErrorMessage="1" error="XLBVal:8=Fees to ESI Reg &amp; Ombudsman_x000d__x000a_" sqref="F27">
      <formula1>0</formula1>
      <formula2>300</formula2>
    </dataValidation>
    <dataValidation type="textLength" errorStyle="information" allowBlank="1" showInputMessage="1" showErrorMessage="1" error="XLBVal:8=HR Information System_x000d__x000a_" sqref="F23">
      <formula1>0</formula1>
      <formula2>300</formula2>
    </dataValidation>
    <dataValidation type="textLength" errorStyle="information" allowBlank="1" showInputMessage="1" showErrorMessage="1" error="XLBVal:8=New Business Development_x000d__x000a_" sqref="F19">
      <formula1>0</formula1>
      <formula2>300</formula2>
    </dataValidation>
    <dataValidation type="textLength" errorStyle="information" allowBlank="1" showInputMessage="1" showErrorMessage="1" error="XLBVal:8=Process Improvement_x000d__x000a_" sqref="F15">
      <formula1>0</formula1>
      <formula2>300</formula2>
    </dataValidation>
    <dataValidation type="textLength" errorStyle="information" allowBlank="1" showInputMessage="1" showErrorMessage="1" error="XLBVal:8=Industry Working Group_x000d__x000a_" sqref="F11">
      <formula1>0</formula1>
      <formula2>300</formula2>
    </dataValidation>
    <dataValidation type="textLength" errorStyle="information" allowBlank="1" showInputMessage="1" showErrorMessage="1" error="XLBVal:8=Training &amp; Development_x000d__x000a_" sqref="F7">
      <formula1>0</formula1>
      <formula2>300</formula2>
    </dataValidation>
    <dataValidation type="textLength" errorStyle="information" allowBlank="1" showInputMessage="1" showErrorMessage="1" error="XLBVal:8=Administration_x000d__x000a_" sqref="F3">
      <formula1>0</formula1>
      <formula2>300</formula2>
    </dataValidation>
    <dataValidation type="textLength" errorStyle="information" allowBlank="1" showInputMessage="1" showErrorMessage="1" error="XLBVal:8=8050 - Network Integration_x000d__x000a_" sqref="F258">
      <formula1>0</formula1>
      <formula2>300</formula2>
    </dataValidation>
    <dataValidation type="textLength" errorStyle="information" allowBlank="1" showInputMessage="1" showErrorMessage="1" error="XLBVal:8=Interest - Non-Prescribed_x000d__x000a_" sqref="F246">
      <formula1>0</formula1>
      <formula2>300</formula2>
    </dataValidation>
    <dataValidation type="textLength" errorStyle="information" allowBlank="1" showInputMessage="1" showErrorMessage="1" error="XLBVal:8=7070 - Customer Management_x000d__x000a_" sqref="F238">
      <formula1>0</formula1>
      <formula2>300</formula2>
    </dataValidation>
    <dataValidation type="textLength" errorStyle="information" allowBlank="1" showInputMessage="1" showErrorMessage="1" error="XLBVal:8=Shared Network Services_x000d__x000a_" sqref="F230">
      <formula1>0</formula1>
      <formula2>300</formula2>
    </dataValidation>
    <dataValidation type="textLength" errorStyle="information" allowBlank="1" showInputMessage="1" showErrorMessage="1" error="XLBVal:8=General Comms - External_x000d__x000a_" sqref="F222">
      <formula1>0</formula1>
      <formula2>300</formula2>
    </dataValidation>
    <dataValidation type="textLength" errorStyle="information" allowBlank="1" showInputMessage="1" showErrorMessage="1" error="XLBVal:8=Aurora - SCADA_x000d__x000a_" sqref="F214">
      <formula1>0</formula1>
      <formula2>300</formula2>
    </dataValidation>
    <dataValidation type="textLength" errorStyle="information" allowBlank="1" showInputMessage="1" showErrorMessage="1" error="XLBVal:8=FCAS Monitoring for Hydro_x000d__x000a_" sqref="F202">
      <formula1>0</formula1>
      <formula2>300</formula2>
    </dataValidation>
    <dataValidation type="textLength" errorStyle="information" allowBlank="1" showInputMessage="1" showErrorMessage="1" error="XLBVal:8=6105 - Regulatory Incentive - Revenue Regulation_x000d__x000a_" sqref="F194">
      <formula1>0</formula1>
      <formula2>300</formula2>
    </dataValidation>
    <dataValidation type="textLength" errorStyle="information" allowBlank="1" showInputMessage="1" showErrorMessage="1" error="XLBVal:8=Special Projects_x000d__x000a_" sqref="F186">
      <formula1>0</formula1>
      <formula2>300</formula2>
    </dataValidation>
    <dataValidation type="textLength" errorStyle="information" allowBlank="1" showInputMessage="1" showErrorMessage="1" error="XLBVal:8=6017 - Overheads recovered People and Performance_x000d__x000a_" sqref="F178">
      <formula1>0</formula1>
      <formula2>300</formula2>
    </dataValidation>
    <dataValidation type="textLength" errorStyle="information" allowBlank="1" showInputMessage="1" showErrorMessage="1" error="XLBVal:8=Overheads Recovered Business Services_x000d__x000a_" sqref="F174">
      <formula1>0</formula1>
      <formula2>300</formula2>
    </dataValidation>
    <dataValidation type="textLength" errorStyle="information" allowBlank="1" showInputMessage="1" showErrorMessage="1" error="XLBVal:8=Comms Pricing_x000d__x000a_" sqref="F166">
      <formula1>0</formula1>
      <formula2>300</formula2>
    </dataValidation>
    <dataValidation type="textLength" errorStyle="information" allowBlank="1" showInputMessage="1" showErrorMessage="1" error="XLBVal:8=Exec Management &amp; Admin Support_x000d__x000a_" sqref="F158">
      <formula1>0</formula1>
      <formula2>300</formula2>
    </dataValidation>
    <dataValidation type="textLength" errorStyle="information" allowBlank="1" showInputMessage="1" showErrorMessage="1" error="XLBVal:8=Bearer Services - Internal_x000d__x000a_" sqref="F150">
      <formula1>0</formula1>
      <formula2>300</formula2>
    </dataValidation>
    <dataValidation type="textLength" errorStyle="information" allowBlank="1" showInputMessage="1" showErrorMessage="1" error="XLBVal:8=System Controller Recovery_x000d__x000a_" sqref="F142">
      <formula1>0</formula1>
      <formula2>300</formula2>
    </dataValidation>
    <dataValidation type="textLength" errorStyle="information" allowBlank="1" showInputMessage="1" showErrorMessage="1" error="XLBVal:8=Compliant &amp; Dispute Management_x000d__x000a_" sqref="F134">
      <formula1>0</formula1>
      <formula2>300</formula2>
    </dataValidation>
    <dataValidation type="textLength" errorStyle="information" allowBlank="1" showInputMessage="1" showErrorMessage="1" error="XLBVal:8=Regional Plans_x000d__x000a_" sqref="F126">
      <formula1>0</formula1>
      <formula2>300</formula2>
    </dataValidation>
    <dataValidation type="textLength" errorStyle="information" allowBlank="1" showInputMessage="1" showErrorMessage="1" error="XLBVal:8=General Planning Studies_x000d__x000a_" sqref="F118">
      <formula1>0</formula1>
      <formula2>300</formula2>
    </dataValidation>
    <dataValidation type="textLength" errorStyle="information" allowBlank="1" showInputMessage="1" showErrorMessage="1" error="XLBVal:8=Fault Emergency Response - Aurora_x000d__x000a_" sqref="F110">
      <formula1>0</formula1>
      <formula2>300</formula2>
    </dataValidation>
    <dataValidation type="textLength" errorStyle="information" allowBlank="1" showInputMessage="1" showErrorMessage="1" error="XLBVal:8=Management Plans_x000d__x000a_" sqref="F102">
      <formula1>0</formula1>
      <formula2>300</formula2>
    </dataValidation>
    <dataValidation type="textLength" errorStyle="information" allowBlank="1" showInputMessage="1" showErrorMessage="1" error="XLBVal:8=Incident Investigation_x000d__x000a_" sqref="F98">
      <formula1>0</formula1>
      <formula2>300</formula2>
    </dataValidation>
    <dataValidation type="textLength" errorStyle="information" allowBlank="1" showInputMessage="1" showErrorMessage="1" error="XLBVal:8=Oil Management_x000d__x000a_" sqref="F90">
      <formula1>0</formula1>
      <formula2>300</formula2>
    </dataValidation>
    <dataValidation type="textLength" errorStyle="information" allowBlank="1" showInputMessage="1" showErrorMessage="1" error="XLBVal:8=Capacitors Banks_x000d__x000a_" sqref="F78">
      <formula1>0</formula1>
      <formula2>300</formula2>
    </dataValidation>
    <dataValidation type="textLength" errorStyle="information" allowBlank="1" showInputMessage="1" showErrorMessage="1" error="XLBVal:8=Substation Corrective Maintenance_x000d__x000a_" sqref="F70">
      <formula1>0</formula1>
      <formula2>300</formula2>
    </dataValidation>
    <dataValidation type="textLength" errorStyle="information" allowBlank="1" showInputMessage="1" showErrorMessage="1" error="XLBVal:8=Circuit Ratings Tools &amp; System_x000d__x000a_" sqref="F62">
      <formula1>0</formula1>
      <formula2>300</formula2>
    </dataValidation>
    <dataValidation type="textLength" errorStyle="information" allowBlank="1" showInputMessage="1" showErrorMessage="1" error="XLBVal:8=Conductor Assemblies_x000d__x000a_" sqref="F58">
      <formula1>0</formula1>
      <formula2>300</formula2>
    </dataValidation>
    <dataValidation type="textLength" errorStyle="information" allowBlank="1" showInputMessage="1" showErrorMessage="1" error="XLBVal:8=Chapel Street Building_x000d__x000a_" sqref="F50">
      <formula1>0</formula1>
      <formula2>300</formula2>
    </dataValidation>
    <dataValidation type="textLength" errorStyle="information" allowBlank="1" showInputMessage="1" showErrorMessage="1" error="XLBVal:8=1088 - Rocherlea_x000d__x000a_" sqref="F46">
      <formula1>0</formula1>
      <formula2>300</formula2>
    </dataValidation>
    <dataValidation type="textLength" errorStyle="information" allowBlank="1" showInputMessage="1" showErrorMessage="1" error="XLBVal:8=Employee Relations_x000d__x000a_" sqref="F38">
      <formula1>0</formula1>
      <formula2>300</formula2>
    </dataValidation>
    <dataValidation type="textLength" errorStyle="information" allowBlank="1" showInputMessage="1" showErrorMessage="1" error="XLBVal:8=Directors Expenses_x000d__x000a_" sqref="F30">
      <formula1>0</formula1>
      <formula2>300</formula2>
    </dataValidation>
    <dataValidation type="textLength" errorStyle="information" allowBlank="1" showInputMessage="1" showErrorMessage="1" error="XLBVal:8=System Union_x000d__x000a_" sqref="F22">
      <formula1>0</formula1>
      <formula2>300</formula2>
    </dataValidation>
    <dataValidation type="textLength" errorStyle="information" allowBlank="1" showInputMessage="1" showErrorMessage="1" error="XLBVal:8=Corporate Planning_x000d__x000a_" sqref="F14">
      <formula1>0</formula1>
      <formula2>300</formula2>
    </dataValidation>
    <dataValidation type="textLength" errorStyle="information" allowBlank="1" showInputMessage="1" showErrorMessage="1" error="XLBVal:8=Fleet costs_x000d__x000a_" sqref="F6">
      <formula1>0</formula1>
      <formula2>300</formula2>
    </dataValidation>
    <dataValidation type="textLength" errorStyle="information" allowBlank="1" showInputMessage="1" showErrorMessage="1" error="XLBVal:8=Bad Debts_x000d__x000a_" sqref="F257">
      <formula1>0</formula1>
      <formula2>300</formula2>
    </dataValidation>
    <dataValidation type="textLength" errorStyle="information" allowBlank="1" showInputMessage="1" showErrorMessage="1" error="XLBVal:8=Interest Income_x000d__x000a_" sqref="F253">
      <formula1>0</formula1>
      <formula2>300</formula2>
    </dataValidation>
    <dataValidation type="textLength" errorStyle="information" allowBlank="1" showInputMessage="1" showErrorMessage="1" error="XLBVal:8=7100 - Sundry Connections_x000d__x000a_" sqref="F249">
      <formula1>0</formula1>
      <formula2>300</formula2>
    </dataValidation>
    <dataValidation type="textLength" errorStyle="information" allowBlank="1" showInputMessage="1" showErrorMessage="1" error="XLBVal:8=Property Lease_x000d__x000a_" sqref="F241">
      <formula1>0</formula1>
      <formula2>300</formula2>
    </dataValidation>
    <dataValidation type="textLength" errorStyle="information" allowBlank="1" showInputMessage="1" showErrorMessage="1" error="XLBVal:8=7063 - Paloona_x000d__x000a_" sqref="F237">
      <formula1>0</formula1>
      <formula2>300</formula2>
    </dataValidation>
    <dataValidation type="textLength" errorStyle="information" allowBlank="1" showInputMessage="1" showErrorMessage="1" error="XLBVal:8=Musselroe Wind Farm_x000d__x000a_" sqref="F229">
      <formula1>0</formula1>
      <formula2>300</formula2>
    </dataValidation>
    <dataValidation type="textLength" errorStyle="information" allowBlank="1" showInputMessage="1" showErrorMessage="1" error="XLBVal:8=Bearer Services - External_x000d__x000a_" sqref="F221">
      <formula1>0</formula1>
      <formula2>300</formula2>
    </dataValidation>
    <dataValidation type="textLength" errorStyle="information" allowBlank="1" showInputMessage="1" showErrorMessage="1" error="XLBVal:8=CANS2 Rescheduled Outages_x000d__x000a_" sqref="F209">
      <formula1>0</formula1>
      <formula2>300</formula2>
    </dataValidation>
    <dataValidation type="textLength" errorStyle="information" allowBlank="1" showInputMessage="1" showErrorMessage="1" error="XLBVal:8=CANS2 Metering Equipment Change_x000d__x000a_" sqref="F201">
      <formula1>0</formula1>
      <formula2>300</formula2>
    </dataValidation>
    <dataValidation type="textLength" errorStyle="information" allowBlank="1" showInputMessage="1" showErrorMessage="1" error="XLBVal:8=6104 - Regulatory Incentive - Business Services_x000d__x000a_" sqref="F193">
      <formula1>0</formula1>
      <formula2>300</formula2>
    </dataValidation>
    <dataValidation type="textLength" errorStyle="information" allowBlank="1" showInputMessage="1" showErrorMessage="1" error="XLBVal:8=Other Income_x000d__x000a_" sqref="F185">
      <formula1>0</formula1>
      <formula2>300</formula2>
    </dataValidation>
    <dataValidation type="textLength" errorStyle="information" allowBlank="1" showInputMessage="1" showErrorMessage="1" error="XLBVal:8=6016 - Overheads recovered CEO &amp; Board_x000d__x000a_" sqref="F177">
      <formula1>0</formula1>
      <formula2>300</formula2>
    </dataValidation>
    <dataValidation type="textLength" errorStyle="information" allowBlank="1" showInputMessage="1" showErrorMessage="1" error="XLBVal:8=Abnormal Corporate Cost_x000d__x000a_" sqref="F169">
      <formula1>0</formula1>
      <formula2>300</formula2>
    </dataValidation>
    <dataValidation type="textLength" errorStyle="information" allowBlank="1" showInputMessage="1" showErrorMessage="1" error="XLBVal:8=Safety_x000d__x000a_" sqref="F161">
      <formula1>0</formula1>
      <formula2>300</formula2>
    </dataValidation>
    <dataValidation type="textLength" errorStyle="information" allowBlank="1" showInputMessage="1" showErrorMessage="1" error="XLBVal:8=Telephony - Internal_x000d__x000a_" sqref="F153">
      <formula1>0</formula1>
      <formula2>300</formula2>
    </dataValidation>
    <dataValidation type="textLength" errorStyle="information" allowBlank="1" showInputMessage="1" showErrorMessage="1" error="XLBVal:8=Power System Operations_x000d__x000a_" sqref="F145">
      <formula1>0</formula1>
      <formula2>300</formula2>
    </dataValidation>
    <dataValidation type="textLength" errorStyle="information" allowBlank="1" showInputMessage="1" showErrorMessage="1" error="XLBVal:8=Outage Assessment_x000d__x000a_" sqref="F137">
      <formula1>0</formula1>
      <formula2>300</formula2>
    </dataValidation>
    <dataValidation type="textLength" errorStyle="information" allowBlank="1" showInputMessage="1" showErrorMessage="1" error="XLBVal:8=Strategic RMPS Issues_x000d__x000a_" sqref="F129">
      <formula1>0</formula1>
      <formula2>300</formula2>
    </dataValidation>
    <dataValidation type="textLength" errorStyle="information" allowBlank="1" showInputMessage="1" showErrorMessage="1" error="XLBVal:8=Strategic System Planning_x000d__x000a_" sqref="F121">
      <formula1>0</formula1>
      <formula2>300</formula2>
    </dataValidation>
    <dataValidation type="textLength" errorStyle="information" allowBlank="1" showInputMessage="1" showErrorMessage="1" error="XLBVal:8=Administraiton Costs_x000d__x000a_" sqref="F113">
      <formula1>0</formula1>
      <formula2>300</formula2>
    </dataValidation>
    <dataValidation type="textLength" errorStyle="information" allowBlank="1" showInputMessage="1" showErrorMessage="1" error="XLBVal:8=Documantation and Standards_x000d__x000a_" sqref="F105">
      <formula1>0</formula1>
      <formula2>300</formula2>
    </dataValidation>
    <dataValidation type="textLength" errorStyle="information" allowBlank="1" showInputMessage="1" showErrorMessage="1" error="XLBVal:8=Benchmarking_x000d__x000a_" sqref="F101">
      <formula1>0</formula1>
      <formula2>300</formula2>
    </dataValidation>
    <dataValidation type="textLength" errorStyle="information" allowBlank="1" showInputMessage="1" showErrorMessage="1" error="XLBVal:8=Metering Installation Equipment_x000d__x000a_" sqref="F93">
      <formula1>0</formula1>
      <formula2>300</formula2>
    </dataValidation>
    <dataValidation type="textLength" errorStyle="information" allowBlank="1" showInputMessage="1" showErrorMessage="1" error="XLBVal:8=Power Cables_x000d__x000a_" sqref="F85">
      <formula1>0</formula1>
      <formula2>300</formula2>
    </dataValidation>
    <dataValidation type="textLength" errorStyle="information" allowBlank="1" showInputMessage="1" showErrorMessage="1" error="XLBVal:8=Field Operations_x000d__x000a_" sqref="F73">
      <formula1>0</formula1>
      <formula2>300</formula2>
    </dataValidation>
    <dataValidation type="textLength" errorStyle="information" allowBlank="1" showInputMessage="1" showErrorMessage="1" error="XLBVal:8=Easement Management_x000d__x000a_" sqref="F65">
      <formula1>0</formula1>
      <formula2>300</formula2>
    </dataValidation>
    <dataValidation type="textLength" errorStyle="information" allowBlank="1" showInputMessage="1" showErrorMessage="1" error="XLBVal:8=Foundations_x000d__x000a_" sqref="F61">
      <formula1>0</formula1>
      <formula2>300</formula2>
    </dataValidation>
    <dataValidation type="textLength" errorStyle="information" allowBlank="1" showInputMessage="1" showErrorMessage="1" error="XLBVal:8=Trevallyn Office_x000d__x000a_" sqref="F53">
      <formula1>0</formula1>
      <formula2>300</formula2>
    </dataValidation>
    <dataValidation type="textLength" errorStyle="information" allowBlank="1" showInputMessage="1" showErrorMessage="1" error="XLBVal:8=Bowen Road Building_x000d__x000a_" sqref="F49">
      <formula1>0</formula1>
      <formula2>300</formula2>
    </dataValidation>
    <dataValidation type="textLength" errorStyle="information" allowBlank="1" showInputMessage="1" showErrorMessage="1" error="XLBVal:8=Information Management_x000d__x000a_" sqref="F41">
      <formula1>0</formula1>
      <formula2>300</formula2>
    </dataValidation>
    <dataValidation type="textLength" errorStyle="information" allowBlank="1" showInputMessage="1" showErrorMessage="1" error="XLBVal:8=Legal Services_x000d__x000a_" sqref="F33">
      <formula1>0</formula1>
      <formula2>300</formula2>
    </dataValidation>
    <dataValidation type="textLength" errorStyle="information" allowBlank="1" showInputMessage="1" showErrorMessage="1" error="XLBVal:8=Revenue Reset_x000d__x000a_" sqref="F25">
      <formula1>0</formula1>
      <formula2>300</formula2>
    </dataValidation>
    <dataValidation type="textLength" errorStyle="information" allowBlank="1" showInputMessage="1" showErrorMessage="1" error="XLBVal:8=Regulatory Reporting_x000d__x000a_" sqref="F17">
      <formula1>0</formula1>
      <formula2>300</formula2>
    </dataValidation>
    <dataValidation type="textLength" errorStyle="information" allowBlank="1" showInputMessage="1" showErrorMessage="1" error="XLBVal:8=Strategic Planning_x000d__x000a_" sqref="F13">
      <formula1>0</formula1>
      <formula2>300</formula2>
    </dataValidation>
    <dataValidation type="textLength" errorStyle="information" allowBlank="1" showInputMessage="1" showErrorMessage="1" error="XLBVal:8=Technical Support_x000d__x000a_" sqref="F5">
      <formula1>0</formula1>
      <formula2>300</formula2>
    </dataValidation>
    <dataValidation type="textLength" errorStyle="information" allowBlank="1" showInputMessage="1" showErrorMessage="1" error="XLBVal:8=4940 - Program of Work_x000d__x000a_" sqref="C149">
      <formula1>0</formula1>
      <formula2>300</formula2>
    </dataValidation>
    <dataValidation type="textLength" errorStyle="information" allowBlank="1" showInputMessage="1" showErrorMessage="1" error="XLBVal:8=Network Information Systems_x000d__x000a_" sqref="C145">
      <formula1>0</formula1>
      <formula2>300</formula2>
    </dataValidation>
    <dataValidation type="textLength" errorStyle="information" allowBlank="1" showInputMessage="1" showErrorMessage="1" error="XLBVal:8=Asset Strategy &amp; Performance_x000d__x000a_" sqref="C141">
      <formula1>0</formula1>
      <formula2>300</formula2>
    </dataValidation>
    <dataValidation type="textLength" errorStyle="information" allowBlank="1" showInputMessage="1" showErrorMessage="1" error="XLBVal:8=Network Planning &amp; Performance_x000d__x000a_" sqref="C137">
      <formula1>0</formula1>
      <formula2>300</formula2>
    </dataValidation>
    <dataValidation type="textLength" errorStyle="information" allowBlank="1" showInputMessage="1" showErrorMessage="1" error="XLBVal:8=Telecommunications Commercial Business_x000d__x000a_" sqref="C133">
      <formula1>0</formula1>
      <formula2>300</formula2>
    </dataValidation>
    <dataValidation type="textLength" errorStyle="information" allowBlank="1" showInputMessage="1" showErrorMessage="1" error="XLBVal:8=Network Operations Control Systems_x000d__x000a_" sqref="C129">
      <formula1>0</formula1>
      <formula2>300</formula2>
    </dataValidation>
    <dataValidation type="textLength" errorStyle="information" allowBlank="1" showInputMessage="1" showErrorMessage="1" error="XLBVal:8=3240 - Customer Connection Services_x000d__x000a_" sqref="C125">
      <formula1>0</formula1>
      <formula2>300</formula2>
    </dataValidation>
    <dataValidation type="textLength" errorStyle="information" allowBlank="1" showInputMessage="1" showErrorMessage="1" error="XLBVal:8=3200 - Customer Service_x000d__x000a_" sqref="C121">
      <formula1>0</formula1>
      <formula2>300</formula2>
    </dataValidation>
    <dataValidation type="textLength" errorStyle="information" allowBlank="1" showInputMessage="1" showErrorMessage="1" error="XLBVal:8=2970 - Field Services NW_x000d__x000a_" sqref="C117">
      <formula1>0</formula1>
      <formula2>300</formula2>
    </dataValidation>
    <dataValidation type="textLength" errorStyle="information" allowBlank="1" showInputMessage="1" showErrorMessage="1" error="XLBVal:8=2940 - Queenstown Overhead_x000d__x000a_" sqref="C113">
      <formula1>0</formula1>
      <formula2>300</formula2>
    </dataValidation>
    <dataValidation type="textLength" errorStyle="information" allowBlank="1" showInputMessage="1" showErrorMessage="1" error="XLBVal:8=2920 - Live Line North West_x000d__x000a_" sqref="C109">
      <formula1>0</formula1>
      <formula2>300</formula2>
    </dataValidation>
    <dataValidation type="textLength" errorStyle="information" allowBlank="1" showInputMessage="1" showErrorMessage="1" error="XLBVal:8=2880 - Service Connnections North_x000d__x000a_" sqref="C105">
      <formula1>0</formula1>
      <formula2>300</formula2>
    </dataValidation>
    <dataValidation type="textLength" errorStyle="information" allowBlank="1" showInputMessage="1" showErrorMessage="1" error="XLBVal:8=2860 - EVH Operations North_x000d__x000a_" sqref="C101">
      <formula1>0</formula1>
      <formula2>300</formula2>
    </dataValidation>
    <dataValidation type="textLength" errorStyle="information" allowBlank="1" showInputMessage="1" showErrorMessage="1" error="XLBVal:8=2850 - Distribution Operations North_x000d__x000a_" sqref="C97">
      <formula1>0</formula1>
      <formula2>300</formula2>
    </dataValidation>
    <dataValidation type="textLength" errorStyle="information" allowBlank="1" showInputMessage="1" showErrorMessage="1" error="XLBVal:8=2830 - Scottsdale Overhead_x000d__x000a_" sqref="C93">
      <formula1>0</formula1>
      <formula2>300</formula2>
    </dataValidation>
    <dataValidation type="textLength" errorStyle="information" allowBlank="1" showInputMessage="1" showErrorMessage="1" error="XLBVal:8=2810 - Distribution Live Line North (Deloraine)_x000d__x000a_" sqref="C89">
      <formula1>0</formula1>
      <formula2>300</formula2>
    </dataValidation>
    <dataValidation type="textLength" errorStyle="information" allowBlank="1" showInputMessage="1" showErrorMessage="1" error="XLBVal:8=2770 - Cabler Joiners and Electrical Technicians T_x000d__x000a_" sqref="C85">
      <formula1>0</formula1>
      <formula2>300</formula2>
    </dataValidation>
    <dataValidation type="textLength" errorStyle="information" allowBlank="1" showInputMessage="1" showErrorMessage="1" error="XLBVal:8=2745 - Asset Inspectors South_x000d__x000a_" sqref="C81">
      <formula1>0</formula1>
      <formula2>300</formula2>
    </dataValidation>
    <dataValidation type="textLength" errorStyle="information" allowBlank="1" showInputMessage="1" showErrorMessage="1" error="XLBVal:8=2720 - New Norfolk Overhead_x000d__x000a_" sqref="C77">
      <formula1>0</formula1>
      <formula2>300</formula2>
    </dataValidation>
    <dataValidation type="textLength" errorStyle="information" allowBlank="1" showInputMessage="1" showErrorMessage="1" error="XLBVal:8=2630 - Minor Works Delivery_x000d__x000a_" sqref="C73">
      <formula1>0</formula1>
      <formula2>300</formula2>
    </dataValidation>
    <dataValidation type="textLength" errorStyle="information" allowBlank="1" showInputMessage="1" showErrorMessage="1" error="XLBVal:8=2520 - Administration &amp; Scheduling North/North Wes_x000d__x000a_" sqref="C69">
      <formula1>0</formula1>
      <formula2>300</formula2>
    </dataValidation>
    <dataValidation type="textLength" errorStyle="information" allowBlank="1" showInputMessage="1" showErrorMessage="1" error="XLBVal:8=2450 - Warehousing South_x000d__x000a_" sqref="C65">
      <formula1>0</formula1>
      <formula2>300</formula2>
    </dataValidation>
    <dataValidation type="textLength" errorStyle="information" allowBlank="1" showInputMessage="1" showErrorMessage="1" error="XLBVal:8=2410 - Programming &amp; Planning_x000d__x000a_" sqref="C61">
      <formula1>0</formula1>
      <formula2>300</formula2>
    </dataValidation>
    <dataValidation type="textLength" errorStyle="information" allowBlank="1" showInputMessage="1" showErrorMessage="1" error="XLBVal:8=2290 - Project Estimation_x000d__x000a_" sqref="C57">
      <formula1>0</formula1>
      <formula2>300</formula2>
    </dataValidation>
    <dataValidation type="textLength" errorStyle="information" allowBlank="1" showInputMessage="1" showErrorMessage="1" error="XLBVal:8=Decommission Assets_x000d__x000a_" sqref="C53">
      <formula1>0</formula1>
      <formula2>300</formula2>
    </dataValidation>
    <dataValidation type="textLength" errorStyle="information" allowBlank="1" showInputMessage="1" showErrorMessage="1" error="XLBVal:8=2200 - Engineering &amp; Design_x000d__x000a_" sqref="C49">
      <formula1>0</formula1>
      <formula2>300</formula2>
    </dataValidation>
    <dataValidation type="textLength" errorStyle="information" allowBlank="1" showInputMessage="1" showErrorMessage="1" error="XLBVal:8=_x000d__x000a_" sqref="C45">
      <formula1>0</formula1>
      <formula2>300</formula2>
    </dataValidation>
    <dataValidation type="textLength" errorStyle="information" allowBlank="1" showInputMessage="1" showErrorMessage="1" error="XLBVal:8=2040 - NBN Project_x000d__x000a_" sqref="C41">
      <formula1>0</formula1>
      <formula2>300</formula2>
    </dataValidation>
    <dataValidation type="textLength" errorStyle="information" allowBlank="1" showInputMessage="1" showErrorMessage="1" error="XLBVal:8=Revenue Reset_x000d__x000a_" sqref="C37">
      <formula1>0</formula1>
      <formula2>300</formula2>
    </dataValidation>
    <dataValidation type="textLength" errorStyle="information" allowBlank="1" showInputMessage="1" showErrorMessage="1" error="XLBVal:8=GM Strategy &amp; Stakeholder Relations_x000d__x000a_" sqref="C33">
      <formula1>0</formula1>
      <formula2>300</formula2>
    </dataValidation>
    <dataValidation type="textLength" errorStyle="information" allowBlank="1" showInputMessage="1" showErrorMessage="1" error="XLBVal:8=Company Secretary and General Counsel_x000d__x000a_" sqref="C29">
      <formula1>0</formula1>
      <formula2>300</formula2>
    </dataValidation>
    <dataValidation type="textLength" errorStyle="information" allowBlank="1" showInputMessage="1" showErrorMessage="1" error="XLBVal:8=People and Performance Systems_x000d__x000a_" sqref="C25">
      <formula1>0</formula1>
      <formula2>300</formula2>
    </dataValidation>
    <dataValidation type="textLength" errorStyle="information" allowBlank="1" showInputMessage="1" showErrorMessage="1" error="XLBVal:8=1360 - IT - Architecture_x000d__x000a_" sqref="C21">
      <formula1>0</formula1>
      <formula2>300</formula2>
    </dataValidation>
    <dataValidation type="textLength" errorStyle="information" allowBlank="1" showInputMessage="1" showErrorMessage="1" error="XLBVal:8=1320 - IT - Vendor Management_x000d__x000a_" sqref="C17">
      <formula1>0</formula1>
      <formula2>300</formula2>
    </dataValidation>
    <dataValidation type="textLength" errorStyle="information" allowBlank="1" showInputMessage="1" showErrorMessage="1" error="XLBVal:8=Information &amp; Records Management_x000d__x000a_" sqref="C13">
      <formula1>0</formula1>
      <formula2>300</formula2>
    </dataValidation>
    <dataValidation type="textLength" errorStyle="information" allowBlank="1" showInputMessage="1" showErrorMessage="1" error="XLBVal:8=Transaction Business Services_x000d__x000a_" sqref="C9">
      <formula1>0</formula1>
      <formula2>300</formula2>
    </dataValidation>
    <dataValidation type="textLength" errorStyle="information" allowBlank="1" showInputMessage="1" showErrorMessage="1" error="XLBVal:8=Finance &amp; Business Services_x000d__x000a_" sqref="C5">
      <formula1>0</formula1>
      <formula2>300</formula2>
    </dataValidation>
    <dataValidation type="textLength" errorStyle="information" allowBlank="1" showInputMessage="1" showErrorMessage="1" error="XLBVal:8=4920 - GIS Records and Drawings_x000d__x000a_" sqref="C147">
      <formula1>0</formula1>
      <formula2>300</formula2>
    </dataValidation>
    <dataValidation type="textLength" errorStyle="information" allowBlank="1" showInputMessage="1" showErrorMessage="1" error="XLBVal:8=Network Performance_x000d__x000a_" sqref="C139">
      <formula1>0</formula1>
      <formula2>300</formula2>
    </dataValidation>
    <dataValidation type="textLength" errorStyle="information" allowBlank="1" showInputMessage="1" showErrorMessage="1" error="XLBVal:8=TNOC_x000d__x000a_" sqref="C135">
      <formula1>0</formula1>
      <formula2>300</formula2>
    </dataValidation>
    <dataValidation type="textLength" errorStyle="information" allowBlank="1" showInputMessage="1" showErrorMessage="1" error="XLBVal:8=3340 - Network Operations &amp; Control (NOCS)_x000d__x000a_" sqref="C131">
      <formula1>0</formula1>
      <formula2>300</formula2>
    </dataValidation>
    <dataValidation type="textLength" errorStyle="information" allowBlank="1" showInputMessage="1" showErrorMessage="1" error="XLBVal:8=Customer Service Centre_x000d__x000a_" sqref="C123">
      <formula1>0</formula1>
      <formula2>300</formula2>
    </dataValidation>
    <dataValidation type="textLength" errorStyle="information" allowBlank="1" showInputMessage="1" showErrorMessage="1" error="XLBVal:8=2960 - EHV Operations NW_x000d__x000a_" sqref="C115">
      <formula1>0</formula1>
      <formula2>300</formula2>
    </dataValidation>
    <dataValidation type="textLength" errorStyle="information" allowBlank="1" showInputMessage="1" showErrorMessage="1" error="XLBVal:8=2900 - Works Delivery North West_x000d__x000a_" sqref="C107">
      <formula1>0</formula1>
      <formula2>300</formula2>
    </dataValidation>
    <dataValidation type="textLength" errorStyle="information" allowBlank="1" showInputMessage="1" showErrorMessage="1" error="XLBVal:8=2852 - Pole Stakers &amp; Locators_x000d__x000a_" sqref="C99">
      <formula1>0</formula1>
      <formula2>300</formula2>
    </dataValidation>
    <dataValidation type="textLength" errorStyle="information" allowBlank="1" showInputMessage="1" showErrorMessage="1" error="XLBVal:8=2820 - Distribution Live Line North (Cbell Town)_x000d__x000a_" sqref="C91">
      <formula1>0</formula1>
      <formula2>300</formula2>
    </dataValidation>
    <dataValidation type="textLength" errorStyle="information" allowBlank="1" showInputMessage="1" showErrorMessage="1" error="XLBVal:8=2760 - EVH Operations South_x000d__x000a_" sqref="C83">
      <formula1>0</formula1>
      <formula2>300</formula2>
    </dataValidation>
    <dataValidation type="textLength" errorStyle="information" allowBlank="1" showInputMessage="1" showErrorMessage="1" error="XLBVal:8=Works Delivery South_x000d__x000a_" sqref="C75">
      <formula1>0</formula1>
      <formula2>300</formula2>
    </dataValidation>
    <dataValidation type="textLength" errorStyle="information" allowBlank="1" showInputMessage="1" showErrorMessage="1" error="XLBVal:8=Scheduling &amp; Disptach_x000d__x000a_" sqref="C67">
      <formula1>0</formula1>
      <formula2>300</formula2>
    </dataValidation>
    <dataValidation type="textLength" errorStyle="information" allowBlank="1" showInputMessage="1" showErrorMessage="1" error="XLBVal:8=2270 - Design South_x000d__x000a_" sqref="C55">
      <formula1>0</formula1>
      <formula2>300</formula2>
    </dataValidation>
    <dataValidation type="textLength" errorStyle="information" allowBlank="1" showInputMessage="1" showErrorMessage="1" error="XLBVal:8=2130 - Training, Quality &amp; Assurance_x000d__x000a_" sqref="C47">
      <formula1>0</formula1>
      <formula2>300</formula2>
    </dataValidation>
    <dataValidation type="textLength" errorStyle="information" allowBlank="1" showInputMessage="1" showErrorMessage="1" error="XLBVal:8=2020 - LifeSafe_x000d__x000a_" sqref="C39">
      <formula1>0</formula1>
      <formula2>300</formula2>
    </dataValidation>
    <dataValidation type="textLength" errorStyle="information" allowBlank="1" showInputMessage="1" showErrorMessage="1" error="XLBVal:8=Legal Services_x000d__x000a_" sqref="C31">
      <formula1>0</formula1>
      <formula2>300</formula2>
    </dataValidation>
    <dataValidation type="textLength" errorStyle="information" allowBlank="1" showInputMessage="1" showErrorMessage="1" error="XLBVal:8=GM People &amp; Performance_x000d__x000a_" sqref="C23">
      <formula1>0</formula1>
      <formula2>300</formula2>
    </dataValidation>
    <dataValidation type="textLength" errorStyle="information" allowBlank="1" showInputMessage="1" showErrorMessage="1" error="XLBVal:8=Corporate IT_x000d__x000a_" sqref="C15">
      <formula1>0</formula1>
      <formula2>300</formula2>
    </dataValidation>
    <dataValidation type="textLength" errorStyle="information" allowBlank="1" showInputMessage="1" showErrorMessage="1" error="XLBVal:8=Financial Accounting_x000d__x000a_" sqref="C7">
      <formula1>0</formula1>
      <formula2>300</formula2>
    </dataValidation>
    <dataValidation type="textLength" errorStyle="information" allowBlank="1" showInputMessage="1" showErrorMessage="1" error="XLBVal:8=Asset Strategy_x000d__x000a_" sqref="C142">
      <formula1>0</formula1>
      <formula2>300</formula2>
    </dataValidation>
    <dataValidation type="textLength" errorStyle="information" allowBlank="1" showInputMessage="1" showErrorMessage="1" error="XLBVal:8=Network Planning_x000d__x000a_" sqref="C138">
      <formula1>0</formula1>
      <formula2>300</formula2>
    </dataValidation>
    <dataValidation type="textLength" errorStyle="information" allowBlank="1" showInputMessage="1" showErrorMessage="1" error="XLBVal:8=Network Outage Management_x000d__x000a_" sqref="C130">
      <formula1>0</formula1>
      <formula2>300</formula2>
    </dataValidation>
    <dataValidation type="textLength" errorStyle="information" allowBlank="1" showInputMessage="1" showErrorMessage="1" error="XLBVal:8=Customer Advocacy_x000d__x000a_" sqref="C122">
      <formula1>0</formula1>
      <formula2>300</formula2>
    </dataValidation>
    <dataValidation type="textLength" errorStyle="information" allowBlank="1" showInputMessage="1" showErrorMessage="1" error="XLBVal:8=2950 - Protection &amp; Control Technicians NW_x000d__x000a_" sqref="C114">
      <formula1>0</formula1>
      <formula2>300</formula2>
    </dataValidation>
    <dataValidation type="textLength" errorStyle="information" allowBlank="1" showInputMessage="1" showErrorMessage="1" error="XLBVal:8=2930 - Distribution Overhead_x000d__x000a_" sqref="C110">
      <formula1>0</formula1>
      <formula2>300</formula2>
    </dataValidation>
    <dataValidation type="textLength" errorStyle="information" allowBlank="1" showInputMessage="1" showErrorMessage="1" error="XLBVal:8=2851 - Oil Farm North_x000d__x000a_" sqref="C98">
      <formula1>0</formula1>
      <formula2>300</formula2>
    </dataValidation>
    <dataValidation type="textLength" errorStyle="information" allowBlank="1" showInputMessage="1" showErrorMessage="1" error="XLBVal:8=2835 - St Marys Overhead_x000d__x000a_" sqref="C94">
      <formula1>0</formula1>
      <formula2>300</formula2>
    </dataValidation>
    <dataValidation type="textLength" errorStyle="information" allowBlank="1" showInputMessage="1" showErrorMessage="1" error="XLBVal:8=2775 - Cabler Joiners and Electrical Technicians T_x000d__x000a_" sqref="C86">
      <formula1>0</formula1>
      <formula2>300</formula2>
    </dataValidation>
    <dataValidation type="textLength" errorStyle="information" allowBlank="1" showInputMessage="1" showErrorMessage="1" error="XLBVal:8=2640 - Contract &amp; Performance Delivery_x000d__x000a_" sqref="C74">
      <formula1>0</formula1>
      <formula2>300</formula2>
    </dataValidation>
    <dataValidation type="textLength" errorStyle="information" allowBlank="1" showInputMessage="1" showErrorMessage="1" error="XLBVal:8=2460 - Warehousing North/North West_x000d__x000a_" sqref="C66">
      <formula1>0</formula1>
      <formula2>300</formula2>
    </dataValidation>
    <dataValidation type="textLength" errorStyle="information" allowBlank="1" showInputMessage="1" showErrorMessage="1" error="XLBVal:8=Asset Area Management South_x000d__x000a_" sqref="C58">
      <formula1>0</formula1>
      <formula2>300</formula2>
    </dataValidation>
    <dataValidation type="textLength" errorStyle="information" allowBlank="1" showInputMessage="1" showErrorMessage="1" error="XLBVal:8=2260 - Design North/North West_x000d__x000a_" sqref="C54">
      <formula1>0</formula1>
      <formula2>300</formula2>
    </dataValidation>
    <dataValidation type="textLength" errorStyle="information" allowBlank="1" showInputMessage="1" showErrorMessage="1" error="XLBVal:8=2050 - Apprentices South_x000d__x000a_" sqref="C42">
      <formula1>0</formula1>
      <formula2>300</formula2>
    </dataValidation>
    <dataValidation type="textLength" errorStyle="information" allowBlank="1" showInputMessage="1" showErrorMessage="1" error="XLBVal:8=Regulatory &amp; Compliance_x000d__x000a_" sqref="C34">
      <formula1>0</formula1>
      <formula2>300</formula2>
    </dataValidation>
    <dataValidation type="textLength" errorStyle="information" allowBlank="1" showInputMessage="1" showErrorMessage="1" error="XLBVal:8=1440 - Employee and Workplace Relations_x000d__x000a_" sqref="C26">
      <formula1>0</formula1>
      <formula2>300</formula2>
    </dataValidation>
    <dataValidation type="textLength" errorStyle="information" allowBlank="1" showInputMessage="1" showErrorMessage="1" error="XLBVal:8=1330 - IT - Infrastructure_x000d__x000a_" sqref="C18">
      <formula1>0</formula1>
      <formula2>300</formula2>
    </dataValidation>
    <dataValidation type="textLength" errorStyle="information" allowBlank="1" showInputMessage="1" showErrorMessage="1" error="XLBVal:8=Compliance &amp; Risk_x000d__x000a_" sqref="C10">
      <formula1>0</formula1>
      <formula2>300</formula2>
    </dataValidation>
    <dataValidation type="textLength" errorStyle="information" allowBlank="1" showInputMessage="1" showErrorMessage="1" error="XLBVal:8=4930 - Network Management Systems_x000d__x000a_" sqref="C148">
      <formula1>0</formula1>
      <formula2>300</formula2>
    </dataValidation>
    <dataValidation type="textLength" errorStyle="information" allowBlank="1" showInputMessage="1" showErrorMessage="1" error="XLBVal:8=Asset Performance_x000d__x000a_" sqref="C144">
      <formula1>0</formula1>
      <formula2>300</formula2>
    </dataValidation>
    <dataValidation type="textLength" errorStyle="information" allowBlank="1" showInputMessage="1" showErrorMessage="1" error="XLBVal:8=Network Innovation_x000d__x000a_" sqref="C140">
      <formula1>0</formula1>
      <formula2>300</formula2>
    </dataValidation>
    <dataValidation type="textLength" errorStyle="information" allowBlank="1" showInputMessage="1" showErrorMessage="1" error="XLBVal:8=GM Strategic Asset Management_x000d__x000a_" sqref="C136">
      <formula1>0</formula1>
      <formula2>300</formula2>
    </dataValidation>
    <dataValidation type="textLength" errorStyle="information" allowBlank="1" showInputMessage="1" showErrorMessage="1" error="XLBVal:8=Telecommunications Operations_x000d__x000a_" sqref="C132">
      <formula1>0</formula1>
      <formula2>300</formula2>
    </dataValidation>
    <dataValidation type="textLength" errorStyle="information" allowBlank="1" showInputMessage="1" showErrorMessage="1" error="XLBVal:8=Real Time Operations_x000d__x000a_" sqref="C128">
      <formula1>0</formula1>
      <formula2>300</formula2>
    </dataValidation>
    <dataValidation type="textLength" errorStyle="information" allowBlank="1" showInputMessage="1" showErrorMessage="1" error="XLBVal:8=Customer Information Management_x000d__x000a_" sqref="C124">
      <formula1>0</formula1>
      <formula2>300</formula2>
    </dataValidation>
    <dataValidation type="textLength" errorStyle="information" allowBlank="1" showInputMessage="1" showErrorMessage="1" error="XLBVal:8=GM Customer Engagement &amp; Network Operations_x000d__x000a_" sqref="C120">
      <formula1>0</formula1>
      <formula2>300</formula2>
    </dataValidation>
    <dataValidation type="textLength" errorStyle="information" allowBlank="1" showInputMessage="1" showErrorMessage="1" error="XLBVal:8=2965 - Distribution Overhead Operations NW_x000d__x000a_" sqref="C116">
      <formula1>0</formula1>
      <formula2>300</formula2>
    </dataValidation>
    <dataValidation type="textLength" errorStyle="information" allowBlank="1" showInputMessage="1" showErrorMessage="1" error="XLBVal:8=2934 - Smithton Overhead_x000d__x000a_" sqref="C112">
      <formula1>0</formula1>
      <formula2>300</formula2>
    </dataValidation>
    <dataValidation type="textLength" errorStyle="information" allowBlank="1" showInputMessage="1" showErrorMessage="1" error="XLBVal:8=2910 - Devonport Overhead T1_x000d__x000a_" sqref="C108">
      <formula1>0</formula1>
      <formula2>300</formula2>
    </dataValidation>
    <dataValidation type="textLength" errorStyle="information" allowBlank="1" showInputMessage="1" showErrorMessage="1" error="XLBVal:8=2875 - Cabler Joiners &amp; Electrical Technicians Nor_x000d__x000a_" sqref="C104">
      <formula1>0</formula1>
      <formula2>300</formula2>
    </dataValidation>
    <dataValidation type="textLength" errorStyle="information" allowBlank="1" showInputMessage="1" showErrorMessage="1" error="XLBVal:8=2853 - Distribution Overhead Operations North_x000d__x000a_" sqref="C100">
      <formula1>0</formula1>
      <formula2>300</formula2>
    </dataValidation>
    <dataValidation type="textLength" errorStyle="information" allowBlank="1" showInputMessage="1" showErrorMessage="1" error="XLBVal:8=2845 - Rocherlea Overhead T2_x000d__x000a_" sqref="C96">
      <formula1>0</formula1>
      <formula2>300</formula2>
    </dataValidation>
    <dataValidation type="textLength" errorStyle="information" allowBlank="1" showInputMessage="1" showErrorMessage="1" error="XLBVal:8=2825 - Campbell Town Overhead_x000d__x000a_" sqref="C92">
      <formula1>0</formula1>
      <formula2>300</formula2>
    </dataValidation>
    <dataValidation type="textLength" errorStyle="information" allowBlank="1" showInputMessage="1" showErrorMessage="1" error="XLBVal:8=Works Delivery North_x000d__x000a_" sqref="C88">
      <formula1>0</formula1>
      <formula2>300</formula2>
    </dataValidation>
    <dataValidation type="textLength" errorStyle="information" allowBlank="1" showInputMessage="1" showErrorMessage="1" error="XLBVal:8=2765 - EVH Overhead South_x000d__x000a_" sqref="C84">
      <formula1>0</formula1>
      <formula2>300</formula2>
    </dataValidation>
    <dataValidation type="textLength" errorStyle="information" allowBlank="1" showInputMessage="1" showErrorMessage="1" error="XLBVal:8=2740 - Field Services South_x000d__x000a_" sqref="C80">
      <formula1>0</formula1>
      <formula2>300</formula2>
    </dataValidation>
    <dataValidation type="textLength" errorStyle="information" allowBlank="1" showInputMessage="1" showErrorMessage="1" error="XLBVal:8=2710 - Distribution Live Line South_x000d__x000a_" sqref="C76">
      <formula1>0</formula1>
      <formula2>300</formula2>
    </dataValidation>
    <dataValidation type="textLength" errorStyle="information" allowBlank="1" showInputMessage="1" showErrorMessage="1" error="XLBVal:8=2620 - Major Works Delivery_x000d__x000a_" sqref="C72">
      <formula1>0</formula1>
      <formula2>300</formula2>
    </dataValidation>
    <dataValidation type="textLength" errorStyle="information" allowBlank="1" showInputMessage="1" showErrorMessage="1" error="XLBVal:8=2510 - Administration &amp; Scheduling South_x000d__x000a_" sqref="C68">
      <formula1>0</formula1>
      <formula2>300</formula2>
    </dataValidation>
    <dataValidation type="textLength" errorStyle="information" allowBlank="1" showInputMessage="1" showErrorMessage="1" error="XLBVal:8=2440 - Program Planning North/North West_x000d__x000a_" sqref="C64">
      <formula1>0</formula1>
      <formula2>300</formula2>
    </dataValidation>
    <dataValidation type="textLength" errorStyle="information" allowBlank="1" showInputMessage="1" showErrorMessage="1" error="XLBVal:8=Programming &amp; Planning_x000d__x000a_" sqref="C60">
      <formula1>0</formula1>
      <formula2>300</formula2>
    </dataValidation>
    <dataValidation type="textLength" errorStyle="information" allowBlank="1" showInputMessage="1" showErrorMessage="1" error="XLBVal:8=2280 - Land Access &amp; Approvals_x000d__x000a_" sqref="C56">
      <formula1>0</formula1>
      <formula2>300</formula2>
    </dataValidation>
    <dataValidation type="textLength" errorStyle="information" allowBlank="1" showInputMessage="1" showErrorMessage="1" error="XLBVal:8=Protection &amp; Control_x000d__x000a_" sqref="C52">
      <formula1>0</formula1>
      <formula2>300</formula2>
    </dataValidation>
    <dataValidation type="textLength" errorStyle="information" allowBlank="1" showInputMessage="1" showErrorMessage="1" error="XLBVal:8=2140 - Health, Safety &amp; Environment_x000d__x000a_" sqref="C48">
      <formula1>0</formula1>
      <formula2>300</formula2>
    </dataValidation>
    <dataValidation type="textLength" errorStyle="information" allowBlank="1" showInputMessage="1" showErrorMessage="1" error="XLBVal:8=HSE and Technical Competence_x000d__x000a_" sqref="C44">
      <formula1>0</formula1>
      <formula2>300</formula2>
    </dataValidation>
    <dataValidation type="textLength" errorStyle="information" allowBlank="1" showInputMessage="1" showErrorMessage="1" error="XLBVal:8=2030 - Works &amp; Service Delivery Business Support_x000d__x000a_" sqref="C40">
      <formula1>0</formula1>
      <formula2>300</formula2>
    </dataValidation>
    <dataValidation type="textLength" errorStyle="information" allowBlank="1" showInputMessage="1" showErrorMessage="1" error="XLBVal:8=Stakeholder Engagement_x000d__x000a_" sqref="C36">
      <formula1>0</formula1>
      <formula2>300</formula2>
    </dataValidation>
    <dataValidation type="textLength" errorStyle="information" allowBlank="1" showInputMessage="1" showErrorMessage="1" error="XLBVal:8=Strategy and Stakeholder Relations_x000d__x000a_" sqref="C32">
      <formula1>0</formula1>
      <formula2>300</formula2>
    </dataValidation>
    <dataValidation type="textLength" errorStyle="information" allowBlank="1" showInputMessage="1" showErrorMessage="1" error="XLBVal:8=1460 - People and Performance Commercial_x000d__x000a_" sqref="C28">
      <formula1>0</formula1>
      <formula2>300</formula2>
    </dataValidation>
    <dataValidation type="textLength" errorStyle="information" allowBlank="1" showInputMessage="1" showErrorMessage="1" error="XLBVal:8=Culture and Capability_x000d__x000a_" sqref="C24">
      <formula1>0</formula1>
      <formula2>300</formula2>
    </dataValidation>
    <dataValidation type="textLength" errorStyle="information" allowBlank="1" showInputMessage="1" showErrorMessage="1" error="XLBVal:8=1350 - IT - Projects Delivery_x000d__x000a_" sqref="C20">
      <formula1>0</formula1>
      <formula2>300</formula2>
    </dataValidation>
    <dataValidation type="textLength" errorStyle="information" allowBlank="1" showInputMessage="1" showErrorMessage="1" error="XLBVal:8=1310 - IT - Service Delivery_x000d__x000a_" sqref="C16">
      <formula1>0</formula1>
      <formula2>300</formula2>
    </dataValidation>
    <dataValidation type="textLength" errorStyle="information" allowBlank="1" showInputMessage="1" showErrorMessage="1" error="XLBVal:8=1270 - Facilities_x000d__x000a_" sqref="C12">
      <formula1>0</formula1>
      <formula2>300</formula2>
    </dataValidation>
    <dataValidation type="textLength" errorStyle="information" allowBlank="1" showInputMessage="1" showErrorMessage="1" error="XLBVal:8=Financial Analysis_x000d__x000a_" sqref="C8">
      <formula1>0</formula1>
      <formula2>300</formula2>
    </dataValidation>
    <dataValidation type="textLength" errorStyle="information" allowBlank="1" showInputMessage="1" showErrorMessage="1" error="XLBVal:8=1150 - Board_x000d__x000a_" sqref="C4">
      <formula1>0</formula1>
      <formula2>300</formula2>
    </dataValidation>
    <dataValidation type="textLength" errorStyle="information" allowBlank="1" showInputMessage="1" showErrorMessage="1" error="XLBVal:8=Metering Asset Strategy_x000d__x000a_" sqref="C143">
      <formula1>0</formula1>
      <formula2>300</formula2>
    </dataValidation>
    <dataValidation type="textLength" errorStyle="information" allowBlank="1" showInputMessage="1" showErrorMessage="1" error="XLBVal:8=3300 - Network Operations_x000d__x000a_" sqref="C127">
      <formula1>0</formula1>
      <formula2>300</formula2>
    </dataValidation>
    <dataValidation type="textLength" errorStyle="information" allowBlank="1" showInputMessage="1" showErrorMessage="1" error="XLBVal:8=2980 - Asset Inspections NW_x000d__x000a_" sqref="C119">
      <formula1>0</formula1>
      <formula2>300</formula2>
    </dataValidation>
    <dataValidation type="textLength" errorStyle="information" allowBlank="1" showInputMessage="1" showErrorMessage="1" error="XLBVal:8=2932 - Burnie Overhead_x000d__x000a_" sqref="C111">
      <formula1>0</formula1>
      <formula2>300</formula2>
    </dataValidation>
    <dataValidation type="textLength" errorStyle="information" allowBlank="1" showInputMessage="1" showErrorMessage="1" error="XLBVal:8=2870 - Field Services North_x000d__x000a_" sqref="C103">
      <formula1>0</formula1>
      <formula2>300</formula2>
    </dataValidation>
    <dataValidation type="textLength" errorStyle="information" allowBlank="1" showInputMessage="1" showErrorMessage="1" error="XLBVal:8=2840 - Rocherlea Overhead T1_x000d__x000a_" sqref="C95">
      <formula1>0</formula1>
      <formula2>300</formula2>
    </dataValidation>
    <dataValidation type="textLength" errorStyle="information" allowBlank="1" showInputMessage="1" showErrorMessage="1" error="XLBVal:8=2780 - Service Connections South_x000d__x000a_" sqref="C87">
      <formula1>0</formula1>
      <formula2>300</formula2>
    </dataValidation>
    <dataValidation type="textLength" errorStyle="information" allowBlank="1" showInputMessage="1" showErrorMessage="1" error="XLBVal:8=2730 - Protection &amp; Control Technicians_x000d__x000a_" sqref="C79">
      <formula1>0</formula1>
      <formula2>300</formula2>
    </dataValidation>
    <dataValidation type="textLength" errorStyle="information" allowBlank="1" showInputMessage="1" showErrorMessage="1" error="XLBVal:8=Works Delivery_x000d__x000a_" sqref="C71">
      <formula1>0</formula1>
      <formula2>300</formula2>
    </dataValidation>
    <dataValidation type="textLength" errorStyle="information" allowBlank="1" showInputMessage="1" showErrorMessage="1" error="XLBVal:8=2430 - Program Planning South_x000d__x000a_" sqref="C63">
      <formula1>0</formula1>
      <formula2>300</formula2>
    </dataValidation>
    <dataValidation type="textLength" errorStyle="information" allowBlank="1" showInputMessage="1" showErrorMessage="1" error="XLBVal:8=Asset Area Management North_x000d__x000a_" sqref="C59">
      <formula1>0</formula1>
      <formula2>300</formula2>
    </dataValidation>
    <dataValidation type="textLength" errorStyle="information" allowBlank="1" showInputMessage="1" showErrorMessage="1" error="XLBVal:8=Substations_x000d__x000a_" sqref="C51">
      <formula1>0</formula1>
      <formula2>300</formula2>
    </dataValidation>
    <dataValidation type="textLength" errorStyle="information" allowBlank="1" showInputMessage="1" showErrorMessage="1" error="XLBVal:8=2055 - Apprentices North/North West_x000d__x000a_" sqref="C43">
      <formula1>0</formula1>
      <formula2>300</formula2>
    </dataValidation>
    <dataValidation type="textLength" errorStyle="information" allowBlank="1" showInputMessage="1" showErrorMessage="1" error="XLBVal:8=Business Strategy &amp; Improvement_x000d__x000a_" sqref="C35">
      <formula1>0</formula1>
      <formula2>300</formula2>
    </dataValidation>
    <dataValidation type="textLength" errorStyle="information" allowBlank="1" showInputMessage="1" showErrorMessage="1" error="XLBVal:8=1450 - People and Performance Operations_x000d__x000a_" sqref="C27">
      <formula1>0</formula1>
      <formula2>300</formula2>
    </dataValidation>
    <dataValidation type="textLength" errorStyle="information" allowBlank="1" showInputMessage="1" showErrorMessage="1" error="XLBVal:8=1340 - IT - Data Management_x000d__x000a_" sqref="C19">
      <formula1>0</formula1>
      <formula2>300</formula2>
    </dataValidation>
    <dataValidation type="textLength" errorStyle="information" allowBlank="1" showInputMessage="1" showErrorMessage="1" error="XLBVal:8=1260 - Contracts, Procurement &amp; Supply Chain_x000d__x000a_" sqref="C11">
      <formula1>0</formula1>
      <formula2>300</formula2>
    </dataValidation>
    <dataValidation type="textLength" errorStyle="information" allowBlank="1" showInputMessage="1" showErrorMessage="1" error="XLBVal:8=CEO Cost_x000d__x000a_" sqref="C3">
      <formula1>0</formula1>
      <formula2>300</formula2>
    </dataValidation>
    <dataValidation type="textLength" errorStyle="information" allowBlank="1" showInputMessage="1" showErrorMessage="1" error="XLBVal:8=4910 - Asset Management Systems_x000d__x000a_" sqref="C146">
      <formula1>0</formula1>
      <formula2>300</formula2>
    </dataValidation>
    <dataValidation type="textLength" errorStyle="information" allowBlank="1" showInputMessage="1" showErrorMessage="1" error="XLBVal:8=Telecommunications Design &amp; Field Services_x000d__x000a_" sqref="C134">
      <formula1>0</formula1>
      <formula2>300</formula2>
    </dataValidation>
    <dataValidation type="textLength" errorStyle="information" allowBlank="1" showInputMessage="1" showErrorMessage="1" error="XLBVal:8=3250 - Commercial Solutions_x000d__x000a_" sqref="C126">
      <formula1>0</formula1>
      <formula2>300</formula2>
    </dataValidation>
    <dataValidation type="textLength" errorStyle="information" allowBlank="1" showInputMessage="1" showErrorMessage="1" error="XLBVal:8=2975 - Service Connections NW_x000d__x000a_" sqref="C118">
      <formula1>0</formula1>
      <formula2>300</formula2>
    </dataValidation>
    <dataValidation type="textLength" errorStyle="information" allowBlank="1" showInputMessage="1" showErrorMessage="1" error="XLBVal:8=2890 - Asset Inspectors North_x000d__x000a_" sqref="C106">
      <formula1>0</formula1>
      <formula2>300</formula2>
    </dataValidation>
    <dataValidation type="textLength" errorStyle="information" allowBlank="1" showInputMessage="1" showErrorMessage="1" error="XLBVal:8=2865 - EVH Overhead North_x000d__x000a_" sqref="C102">
      <formula1>0</formula1>
      <formula2>300</formula2>
    </dataValidation>
    <dataValidation type="textLength" errorStyle="information" allowBlank="1" showInputMessage="1" showErrorMessage="1" error="XLBVal:8=2815 - Deloraine Overhead_x000d__x000a_" sqref="C90">
      <formula1>0</formula1>
      <formula2>300</formula2>
    </dataValidation>
    <dataValidation type="textLength" errorStyle="information" allowBlank="1" showInputMessage="1" showErrorMessage="1" error="XLBVal:8=2750 - Distribution Overhead South_x000d__x000a_" sqref="C82">
      <formula1>0</formula1>
      <formula2>300</formula2>
    </dataValidation>
    <dataValidation type="textLength" errorStyle="information" allowBlank="1" showInputMessage="1" showErrorMessage="1" error="XLBVal:8=2725 - Huonville Overhead_x000d__x000a_" sqref="C78">
      <formula1>0</formula1>
      <formula2>300</formula2>
    </dataValidation>
    <dataValidation type="textLength" errorStyle="information" allowBlank="1" showInputMessage="1" showErrorMessage="1" error="XLBVal:8=Project Delivery &amp; Contracts_x000d__x000a_" sqref="C70">
      <formula1>0</formula1>
      <formula2>300</formula2>
    </dataValidation>
    <dataValidation type="textLength" errorStyle="information" allowBlank="1" showInputMessage="1" showErrorMessage="1" error="XLBVal:8=2420 - Program Coordination &amp; Reporting_x000d__x000a_" sqref="C62">
      <formula1>0</formula1>
      <formula2>300</formula2>
    </dataValidation>
    <dataValidation type="textLength" errorStyle="information" allowBlank="1" showInputMessage="1" showErrorMessage="1" error="XLBVal:8=Transmission Line Engineering_x000d__x000a_" sqref="C50">
      <formula1>0</formula1>
      <formula2>300</formula2>
    </dataValidation>
    <dataValidation type="textLength" errorStyle="information" allowBlank="1" showInputMessage="1" showErrorMessage="1" error="XLBVal:8=2120 - Compliance Testers_x000d__x000a_" sqref="C46">
      <formula1>0</formula1>
      <formula2>300</formula2>
    </dataValidation>
    <dataValidation type="textLength" errorStyle="information" allowBlank="1" showInputMessage="1" showErrorMessage="1" error="XLBVal:8=2010 - GM Works and Service Delivery_x000d__x000a_" sqref="C38">
      <formula1>0</formula1>
      <formula2>300</formula2>
    </dataValidation>
    <dataValidation type="textLength" errorStyle="information" allowBlank="1" showInputMessage="1" showErrorMessage="1" error="XLBVal:8=Company Secretary and General Counsel GM_x000d__x000a_" sqref="C30">
      <formula1>0</formula1>
      <formula2>300</formula2>
    </dataValidation>
    <dataValidation type="textLength" errorStyle="information" allowBlank="1" showInputMessage="1" showErrorMessage="1" error="XLBVal:8=People &amp; Performance_x000d__x000a_" sqref="C22">
      <formula1>0</formula1>
      <formula2>300</formula2>
    </dataValidation>
    <dataValidation type="textLength" errorStyle="information" allowBlank="1" showInputMessage="1" showErrorMessage="1" error="XLBVal:8=1290 - Fleet Services_x000d__x000a_" sqref="C14">
      <formula1>0</formula1>
      <formula2>300</formula2>
    </dataValidation>
    <dataValidation type="textLength" errorStyle="information" allowBlank="1" showInputMessage="1" showErrorMessage="1" error="XLBVal:8=GM Finance &amp; Business Services_x000d__x000a_" sqref="C6">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76"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6" r:id="rId5" name="Button 2">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00B0F0"/>
    <pageSetUpPr fitToPage="1"/>
  </sheetPr>
  <dimension ref="A1:K45"/>
  <sheetViews>
    <sheetView showGridLines="0" view="pageBreakPreview" zoomScaleNormal="100" workbookViewId="0">
      <selection activeCell="A2" sqref="A2:F2"/>
    </sheetView>
  </sheetViews>
  <sheetFormatPr defaultColWidth="8" defaultRowHeight="12.75"/>
  <cols>
    <col min="1" max="1" width="4.28515625" style="86" customWidth="1"/>
    <col min="2" max="2" width="1.42578125" style="86" customWidth="1"/>
    <col min="3" max="3" width="33.85546875" style="86" customWidth="1"/>
    <col min="4" max="4" width="32.5703125" style="86" customWidth="1"/>
    <col min="5" max="5" width="13.5703125" style="86" customWidth="1"/>
    <col min="6" max="6" width="36.140625" style="86" customWidth="1"/>
    <col min="7" max="7" width="14.5703125" style="86" customWidth="1"/>
    <col min="8" max="8" width="11" style="86" customWidth="1"/>
    <col min="9" max="9" width="11.28515625" style="86" customWidth="1"/>
    <col min="10" max="10" width="14" style="86" customWidth="1"/>
    <col min="11" max="11" width="14.28515625" style="86" customWidth="1"/>
    <col min="12" max="12" width="15" style="86" customWidth="1"/>
    <col min="13" max="16384" width="8" style="86"/>
  </cols>
  <sheetData>
    <row r="1" spans="1:11" ht="18.75">
      <c r="A1" s="978" t="s">
        <v>526</v>
      </c>
      <c r="B1" s="978"/>
      <c r="C1" s="978"/>
      <c r="D1" s="978"/>
      <c r="E1" s="978"/>
      <c r="F1" s="978"/>
      <c r="G1" s="978"/>
      <c r="H1" s="978"/>
    </row>
    <row r="2" spans="1:11" s="163" customFormat="1" ht="33" customHeight="1">
      <c r="A2" s="862" t="s">
        <v>210</v>
      </c>
      <c r="B2" s="864"/>
      <c r="C2" s="864"/>
      <c r="D2" s="864"/>
      <c r="E2" s="864"/>
      <c r="F2" s="864"/>
      <c r="G2" s="9"/>
      <c r="H2" s="9"/>
      <c r="I2" s="9"/>
      <c r="J2" s="9"/>
      <c r="K2" s="299"/>
    </row>
    <row r="3" spans="1:11" s="235" customFormat="1">
      <c r="A3" s="410"/>
      <c r="B3" s="410"/>
      <c r="C3" s="410"/>
      <c r="D3" s="410"/>
      <c r="E3" s="410"/>
      <c r="F3" s="410"/>
      <c r="G3" s="9"/>
      <c r="H3" s="9"/>
      <c r="I3" s="9"/>
      <c r="J3" s="234"/>
      <c r="K3" s="234"/>
    </row>
    <row r="4" spans="1:11" s="115" customFormat="1"/>
    <row r="5" spans="1:11" s="115" customFormat="1" ht="15.75">
      <c r="A5" s="898"/>
      <c r="B5" s="899"/>
      <c r="C5" s="899"/>
      <c r="D5" s="899"/>
      <c r="E5" s="899"/>
      <c r="F5" s="899"/>
      <c r="G5" s="543"/>
      <c r="H5" s="543"/>
      <c r="I5" s="544"/>
      <c r="J5" s="544"/>
      <c r="K5" s="236"/>
    </row>
    <row r="6" spans="1:11" ht="12.75" customHeight="1">
      <c r="A6" s="414"/>
      <c r="B6" s="414"/>
      <c r="C6" s="414"/>
      <c r="D6" s="414"/>
      <c r="E6" s="414"/>
      <c r="F6" s="414"/>
      <c r="G6" s="414"/>
      <c r="H6" s="414"/>
      <c r="I6" s="414"/>
      <c r="J6" s="414"/>
      <c r="K6" s="414"/>
    </row>
    <row r="7" spans="1:11" ht="15">
      <c r="A7" s="95" t="s">
        <v>497</v>
      </c>
      <c r="B7" s="115"/>
      <c r="C7" s="115"/>
      <c r="D7" s="115"/>
      <c r="E7" s="96"/>
      <c r="F7" s="115"/>
      <c r="G7" s="97"/>
      <c r="H7" s="417"/>
      <c r="I7" s="415"/>
      <c r="J7" s="415"/>
      <c r="K7" s="416"/>
    </row>
    <row r="8" spans="1:11" ht="15">
      <c r="F8" s="115"/>
      <c r="G8" s="97"/>
      <c r="H8" s="97"/>
      <c r="I8" s="415"/>
      <c r="J8" s="415"/>
      <c r="K8" s="417"/>
    </row>
    <row r="9" spans="1:11" ht="37.5" customHeight="1">
      <c r="A9" s="418"/>
      <c r="B9" s="577" t="s">
        <v>90</v>
      </c>
      <c r="C9" s="578"/>
      <c r="D9" s="578" t="s">
        <v>59</v>
      </c>
      <c r="E9" s="105" t="s">
        <v>60</v>
      </c>
      <c r="F9" s="105"/>
      <c r="G9" s="415"/>
      <c r="H9" s="417"/>
    </row>
    <row r="10" spans="1:11" ht="16.5" customHeight="1">
      <c r="A10" s="245"/>
      <c r="B10" s="246"/>
      <c r="C10" s="247"/>
      <c r="D10" s="120"/>
      <c r="E10" s="118"/>
      <c r="F10" s="118"/>
      <c r="G10" s="415"/>
      <c r="H10" s="415"/>
    </row>
    <row r="11" spans="1:11" ht="6" customHeight="1">
      <c r="A11" s="248"/>
      <c r="B11" s="115"/>
      <c r="C11" s="254"/>
      <c r="D11" s="579"/>
      <c r="E11" s="118"/>
      <c r="F11" s="118"/>
      <c r="G11" s="415"/>
      <c r="H11" s="415"/>
    </row>
    <row r="12" spans="1:11" ht="30.75" customHeight="1">
      <c r="A12" s="248"/>
      <c r="B12" s="580" t="s">
        <v>49</v>
      </c>
      <c r="C12" s="581"/>
      <c r="D12" s="582" t="s">
        <v>62</v>
      </c>
      <c r="E12" s="120">
        <f>'[17]2016-17'!$E$12</f>
        <v>104.8</v>
      </c>
      <c r="F12" s="478" t="s">
        <v>476</v>
      </c>
      <c r="G12" s="415"/>
      <c r="H12" s="415"/>
    </row>
    <row r="13" spans="1:11" ht="15">
      <c r="A13" s="248"/>
      <c r="B13" s="580" t="s">
        <v>50</v>
      </c>
      <c r="C13" s="583"/>
      <c r="D13" s="584" t="s">
        <v>61</v>
      </c>
      <c r="E13" s="585">
        <f>'[18]2017-18'!$E$12</f>
        <v>110</v>
      </c>
      <c r="F13" s="478" t="s">
        <v>491</v>
      </c>
      <c r="G13" s="415"/>
      <c r="H13" s="415"/>
    </row>
    <row r="14" spans="1:11" ht="15">
      <c r="A14" s="248"/>
      <c r="B14" s="580" t="s">
        <v>51</v>
      </c>
      <c r="C14" s="110"/>
      <c r="D14" s="584" t="s">
        <v>58</v>
      </c>
      <c r="E14" s="774">
        <f>'[18]2017-18'!$E$13</f>
        <v>2.38</v>
      </c>
      <c r="F14" s="478"/>
      <c r="G14" s="415"/>
      <c r="H14" s="415"/>
    </row>
    <row r="15" spans="1:11" ht="15">
      <c r="A15" s="248"/>
      <c r="B15" s="580" t="s">
        <v>52</v>
      </c>
      <c r="C15" s="110"/>
      <c r="D15" s="584" t="s">
        <v>58</v>
      </c>
      <c r="E15" s="806">
        <f>'[19]2018-19'!$E$14</f>
        <v>2.8</v>
      </c>
      <c r="F15" s="478"/>
      <c r="G15" s="415"/>
      <c r="H15" s="415"/>
    </row>
    <row r="16" spans="1:11" ht="15">
      <c r="A16" s="248"/>
      <c r="B16" s="580" t="s">
        <v>53</v>
      </c>
      <c r="C16" s="110"/>
      <c r="D16" s="584" t="s">
        <v>54</v>
      </c>
      <c r="E16" s="478">
        <f>'[19]2018-19'!$E$15</f>
        <v>171496603</v>
      </c>
      <c r="F16" s="478" t="s">
        <v>487</v>
      </c>
      <c r="G16" s="415"/>
      <c r="H16" s="415"/>
    </row>
    <row r="17" spans="1:11" ht="15">
      <c r="A17" s="248"/>
      <c r="B17" s="580" t="s">
        <v>55</v>
      </c>
      <c r="C17" s="110"/>
      <c r="D17" s="584" t="s">
        <v>54</v>
      </c>
      <c r="E17" s="478">
        <f>'[19]2018-19'!$E$16</f>
        <v>166970348</v>
      </c>
      <c r="F17" s="478"/>
      <c r="G17" s="415"/>
      <c r="H17" s="415"/>
    </row>
    <row r="18" spans="1:11" ht="15">
      <c r="A18" s="248"/>
      <c r="B18" s="580" t="s">
        <v>56</v>
      </c>
      <c r="C18" s="110"/>
      <c r="D18" s="773" t="s">
        <v>451</v>
      </c>
      <c r="E18" s="589">
        <f>'[19]2018-19'!$E$17</f>
        <v>364531</v>
      </c>
      <c r="F18" s="442" t="s">
        <v>509</v>
      </c>
      <c r="G18" s="415"/>
      <c r="H18" s="415"/>
    </row>
    <row r="19" spans="1:11" ht="15">
      <c r="A19" s="248"/>
      <c r="B19" s="580" t="s">
        <v>474</v>
      </c>
      <c r="C19" s="110"/>
      <c r="D19" s="773" t="s">
        <v>451</v>
      </c>
      <c r="E19" s="586">
        <f>'[19]2018-19'!$E$18</f>
        <v>2541906</v>
      </c>
      <c r="F19" s="478"/>
      <c r="G19" s="415"/>
      <c r="H19" s="415"/>
    </row>
    <row r="20" spans="1:11" ht="15">
      <c r="A20" s="248"/>
      <c r="B20" s="587" t="s">
        <v>336</v>
      </c>
      <c r="C20" s="110"/>
      <c r="D20" s="584"/>
      <c r="E20" s="588">
        <f>SUM(E17:E19)</f>
        <v>169876785</v>
      </c>
      <c r="F20" s="478"/>
      <c r="G20" s="415"/>
      <c r="H20" s="415"/>
    </row>
    <row r="21" spans="1:11" ht="15">
      <c r="A21" s="248"/>
      <c r="B21" s="580" t="s">
        <v>337</v>
      </c>
      <c r="C21" s="110"/>
      <c r="D21" s="584" t="s">
        <v>451</v>
      </c>
      <c r="E21" s="589">
        <f>'[19]2018-19'!$E$20</f>
        <v>-6085140</v>
      </c>
      <c r="F21" s="478"/>
      <c r="G21" s="415"/>
      <c r="H21" s="415"/>
    </row>
    <row r="22" spans="1:11" ht="15">
      <c r="A22" s="248"/>
      <c r="B22" s="580" t="s">
        <v>338</v>
      </c>
      <c r="C22" s="110"/>
      <c r="D22" s="773" t="s">
        <v>451</v>
      </c>
      <c r="E22" s="589">
        <f>'[19]2018-19'!$E$21</f>
        <v>-10500000</v>
      </c>
      <c r="F22" s="442"/>
      <c r="G22" s="415"/>
      <c r="H22" s="415"/>
    </row>
    <row r="23" spans="1:11" ht="15">
      <c r="A23" s="248"/>
      <c r="B23" s="580" t="s">
        <v>475</v>
      </c>
      <c r="C23" s="110"/>
      <c r="D23" s="773" t="s">
        <v>451</v>
      </c>
      <c r="E23" s="586">
        <f>'[19]2018-19'!$E$22</f>
        <v>-5877262</v>
      </c>
      <c r="F23" s="478"/>
      <c r="G23" s="415"/>
      <c r="H23" s="415"/>
    </row>
    <row r="24" spans="1:11" ht="15">
      <c r="A24" s="248"/>
      <c r="B24" s="587" t="s">
        <v>57</v>
      </c>
      <c r="C24" s="110"/>
      <c r="D24" s="584" t="s">
        <v>54</v>
      </c>
      <c r="E24" s="775">
        <f>SUM(E20:E23)</f>
        <v>147414383</v>
      </c>
      <c r="F24" s="590" t="s">
        <v>508</v>
      </c>
      <c r="G24" s="415"/>
      <c r="H24" s="415"/>
    </row>
    <row r="25" spans="1:11" ht="15">
      <c r="A25" s="286"/>
      <c r="B25" s="154"/>
      <c r="C25" s="287"/>
      <c r="D25" s="153"/>
      <c r="E25" s="550"/>
      <c r="F25" s="550"/>
      <c r="G25" s="454"/>
      <c r="H25" s="454"/>
      <c r="I25" s="415"/>
      <c r="J25" s="415"/>
      <c r="K25" s="415"/>
    </row>
    <row r="26" spans="1:11" ht="15">
      <c r="A26" s="107"/>
      <c r="E26" s="452"/>
      <c r="F26" s="441"/>
      <c r="G26" s="454"/>
      <c r="H26" s="454"/>
      <c r="I26" s="415"/>
      <c r="J26" s="415"/>
      <c r="K26" s="415"/>
    </row>
    <row r="27" spans="1:11" ht="15">
      <c r="A27" s="97"/>
      <c r="B27" s="97"/>
      <c r="C27" s="97"/>
      <c r="D27" s="97"/>
      <c r="E27" s="454"/>
      <c r="F27" s="455"/>
      <c r="G27" s="454"/>
      <c r="H27" s="454"/>
    </row>
    <row r="28" spans="1:11" ht="15">
      <c r="A28" s="97"/>
      <c r="B28" s="97"/>
      <c r="C28" s="97"/>
      <c r="D28" s="97"/>
      <c r="E28" s="454"/>
      <c r="F28" s="455"/>
      <c r="G28" s="454"/>
      <c r="H28" s="454"/>
    </row>
    <row r="29" spans="1:11" ht="15">
      <c r="A29" s="97"/>
      <c r="B29" s="97"/>
      <c r="C29" s="97"/>
      <c r="D29" s="97"/>
      <c r="E29" s="454"/>
      <c r="F29" s="455"/>
      <c r="G29" s="454"/>
      <c r="H29" s="454"/>
    </row>
    <row r="30" spans="1:11" ht="15">
      <c r="A30" s="97"/>
      <c r="B30" s="97"/>
      <c r="C30" s="97"/>
      <c r="D30" s="97"/>
      <c r="E30" s="454"/>
      <c r="F30" s="455"/>
      <c r="G30" s="454"/>
      <c r="H30" s="454"/>
    </row>
    <row r="31" spans="1:11" ht="15">
      <c r="A31" s="97"/>
      <c r="B31" s="97"/>
      <c r="C31" s="97"/>
      <c r="D31" s="97"/>
      <c r="E31" s="454"/>
      <c r="F31" s="455"/>
      <c r="G31" s="454"/>
      <c r="H31" s="454"/>
    </row>
    <row r="32" spans="1:11" ht="15">
      <c r="A32" s="97"/>
      <c r="B32" s="97"/>
      <c r="C32" s="97"/>
      <c r="D32" s="97"/>
      <c r="E32" s="454"/>
      <c r="F32" s="455"/>
      <c r="G32" s="454"/>
      <c r="H32" s="454"/>
    </row>
    <row r="33" spans="1:8" ht="15">
      <c r="A33" s="97"/>
      <c r="B33" s="97"/>
      <c r="C33" s="97"/>
      <c r="D33" s="97"/>
      <c r="E33" s="454"/>
      <c r="F33" s="455"/>
      <c r="G33" s="454"/>
      <c r="H33" s="454"/>
    </row>
    <row r="34" spans="1:8" ht="15">
      <c r="A34" s="97"/>
      <c r="B34" s="97"/>
      <c r="C34" s="97"/>
      <c r="D34" s="97"/>
      <c r="E34" s="454"/>
      <c r="F34" s="455"/>
      <c r="G34" s="454"/>
      <c r="H34" s="454"/>
    </row>
    <row r="35" spans="1:8" ht="15">
      <c r="A35" s="97"/>
      <c r="B35" s="97"/>
      <c r="C35" s="97"/>
      <c r="D35" s="97"/>
      <c r="E35" s="454"/>
      <c r="F35" s="455"/>
      <c r="G35" s="454"/>
      <c r="H35" s="454"/>
    </row>
    <row r="36" spans="1:8" ht="15">
      <c r="A36" s="97"/>
      <c r="B36" s="97"/>
      <c r="C36" s="97"/>
      <c r="D36" s="97"/>
      <c r="E36" s="454"/>
      <c r="F36" s="455"/>
      <c r="G36" s="454"/>
      <c r="H36" s="454"/>
    </row>
    <row r="37" spans="1:8" ht="15">
      <c r="A37" s="97"/>
      <c r="B37" s="97"/>
      <c r="C37" s="97"/>
      <c r="D37" s="97"/>
      <c r="E37" s="454"/>
      <c r="F37" s="455"/>
      <c r="G37" s="454"/>
      <c r="H37" s="454"/>
    </row>
    <row r="38" spans="1:8" ht="15">
      <c r="A38" s="97"/>
      <c r="B38" s="97"/>
      <c r="C38" s="97"/>
      <c r="D38" s="97"/>
      <c r="E38" s="454"/>
      <c r="F38" s="455"/>
      <c r="G38" s="454"/>
      <c r="H38" s="454"/>
    </row>
    <row r="39" spans="1:8" ht="15">
      <c r="A39" s="97"/>
      <c r="B39" s="97"/>
      <c r="C39" s="97"/>
      <c r="D39" s="97"/>
      <c r="E39" s="97"/>
      <c r="F39" s="415"/>
      <c r="G39" s="97"/>
      <c r="H39" s="97"/>
    </row>
    <row r="40" spans="1:8" ht="15">
      <c r="A40" s="97"/>
      <c r="B40" s="97"/>
      <c r="C40" s="97"/>
      <c r="D40" s="97"/>
      <c r="E40" s="97"/>
      <c r="F40" s="415"/>
      <c r="G40" s="97"/>
      <c r="H40" s="97"/>
    </row>
    <row r="41" spans="1:8" ht="15">
      <c r="A41" s="97"/>
      <c r="B41" s="97"/>
      <c r="C41" s="97"/>
      <c r="D41" s="97"/>
      <c r="E41" s="97"/>
      <c r="F41" s="415"/>
      <c r="G41" s="97"/>
      <c r="H41" s="97"/>
    </row>
    <row r="42" spans="1:8" ht="15">
      <c r="A42" s="97"/>
      <c r="B42" s="97"/>
      <c r="C42" s="97"/>
      <c r="D42" s="97"/>
      <c r="E42" s="97"/>
      <c r="F42" s="415"/>
      <c r="G42" s="97"/>
      <c r="H42" s="97"/>
    </row>
    <row r="43" spans="1:8" ht="15">
      <c r="A43" s="97"/>
      <c r="B43" s="97"/>
      <c r="C43" s="97"/>
      <c r="D43" s="97"/>
      <c r="E43" s="97"/>
      <c r="F43" s="415"/>
      <c r="G43" s="97"/>
      <c r="H43" s="97"/>
    </row>
    <row r="44" spans="1:8" ht="15">
      <c r="A44" s="97"/>
      <c r="B44" s="97"/>
      <c r="C44" s="97"/>
      <c r="D44" s="97"/>
      <c r="E44" s="97"/>
      <c r="F44" s="415"/>
      <c r="G44" s="97"/>
      <c r="H44" s="97"/>
    </row>
    <row r="45" spans="1:8" ht="15">
      <c r="A45" s="97"/>
      <c r="B45" s="97"/>
      <c r="C45" s="97"/>
      <c r="D45" s="97"/>
      <c r="E45" s="97"/>
      <c r="F45" s="415"/>
      <c r="G45" s="97"/>
      <c r="H45" s="97"/>
    </row>
  </sheetData>
  <mergeCells count="3">
    <mergeCell ref="A2:F2"/>
    <mergeCell ref="A5:F5"/>
    <mergeCell ref="A1:H1"/>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Macro16">
                <anchor moveWithCells="1" sizeWithCells="1">
                  <from>
                    <xdr:col>5</xdr:col>
                    <xdr:colOff>0</xdr:colOff>
                    <xdr:row>4</xdr:row>
                    <xdr:rowOff>171450</xdr:rowOff>
                  </from>
                  <to>
                    <xdr:col>5</xdr:col>
                    <xdr:colOff>1114425</xdr:colOff>
                    <xdr:row>6</xdr:row>
                    <xdr:rowOff>66675</xdr:rowOff>
                  </to>
                </anchor>
              </controlPr>
            </control>
          </mc:Choice>
        </mc:AlternateContent>
        <mc:AlternateContent xmlns:mc="http://schemas.openxmlformats.org/markup-compatibility/2006">
          <mc:Choice Requires="x14">
            <control shapeId="22531" r:id="rId6" name="Button 3">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pageSetUpPr fitToPage="1"/>
  </sheetPr>
  <dimension ref="B1:M65"/>
  <sheetViews>
    <sheetView view="pageBreakPreview" zoomScaleNormal="100" zoomScaleSheetLayoutView="100" workbookViewId="0">
      <selection sqref="A1:A1048576"/>
    </sheetView>
  </sheetViews>
  <sheetFormatPr defaultColWidth="9.140625" defaultRowHeight="12.75"/>
  <cols>
    <col min="1" max="1" width="3.5703125" style="1" customWidth="1"/>
    <col min="2" max="2" width="27.140625" style="1" customWidth="1"/>
    <col min="3" max="3" width="7.42578125" style="1" customWidth="1"/>
    <col min="4" max="4" width="9.85546875" style="1" bestFit="1" customWidth="1"/>
    <col min="5" max="9" width="8.7109375" style="1" customWidth="1"/>
    <col min="10" max="10" width="12.5703125" style="1" customWidth="1"/>
    <col min="11" max="11" width="19.85546875" style="1" bestFit="1" customWidth="1"/>
    <col min="12" max="12" width="21" style="1" customWidth="1"/>
    <col min="13" max="16" width="5.7109375" style="1" customWidth="1"/>
    <col min="17" max="16384" width="9.140625" style="1"/>
  </cols>
  <sheetData>
    <row r="1" spans="2:12" ht="18.75">
      <c r="B1" s="978" t="s">
        <v>526</v>
      </c>
      <c r="C1" s="978"/>
      <c r="D1" s="978"/>
      <c r="E1" s="978"/>
      <c r="F1" s="978"/>
      <c r="G1" s="978"/>
      <c r="H1" s="978"/>
      <c r="I1" s="978"/>
      <c r="J1" s="980"/>
      <c r="K1" s="980"/>
      <c r="L1" s="976"/>
    </row>
    <row r="2" spans="2:12" ht="21">
      <c r="B2" s="925" t="s">
        <v>0</v>
      </c>
      <c r="C2" s="926"/>
      <c r="D2" s="926"/>
      <c r="E2" s="926"/>
      <c r="F2" s="926"/>
      <c r="G2" s="926"/>
      <c r="H2" s="926"/>
      <c r="I2" s="926"/>
      <c r="J2" s="926"/>
      <c r="K2" s="926"/>
    </row>
    <row r="3" spans="2:12" ht="12.75" customHeight="1">
      <c r="B3" s="73"/>
      <c r="C3" s="73"/>
      <c r="D3" s="73"/>
      <c r="E3" s="73"/>
      <c r="F3" s="73"/>
      <c r="G3" s="73"/>
      <c r="H3" s="592"/>
      <c r="I3" s="73"/>
      <c r="J3" s="73"/>
      <c r="K3" s="73"/>
      <c r="L3" s="73"/>
    </row>
    <row r="4" spans="2:12" ht="12.75" customHeight="1">
      <c r="H4" s="592"/>
      <c r="L4" s="73"/>
    </row>
    <row r="5" spans="2:12" ht="12.75" customHeight="1">
      <c r="H5" s="592"/>
      <c r="L5" s="73"/>
    </row>
    <row r="6" spans="2:12" ht="12.75" customHeight="1">
      <c r="H6" s="592"/>
      <c r="L6" s="73"/>
    </row>
    <row r="7" spans="2:12" ht="12.75" customHeight="1">
      <c r="H7" s="592"/>
      <c r="L7" s="73"/>
    </row>
    <row r="8" spans="2:12" ht="12.75" customHeight="1">
      <c r="H8" s="592"/>
      <c r="L8" s="73"/>
    </row>
    <row r="9" spans="2:12" ht="12.75" customHeight="1">
      <c r="H9" s="592"/>
      <c r="L9" s="73"/>
    </row>
    <row r="10" spans="2:12">
      <c r="B10" s="5"/>
      <c r="C10" s="593"/>
      <c r="D10" s="592"/>
      <c r="E10" s="593"/>
      <c r="H10" s="592"/>
    </row>
    <row r="11" spans="2:12">
      <c r="B11" s="5"/>
      <c r="C11" s="593"/>
      <c r="D11" s="592"/>
      <c r="E11" s="593"/>
      <c r="G11" s="593"/>
      <c r="H11" s="592"/>
      <c r="I11" s="592"/>
    </row>
    <row r="12" spans="2:12">
      <c r="B12" s="5"/>
    </row>
    <row r="13" spans="2:12" ht="37.5" customHeight="1">
      <c r="B13" s="594" t="s">
        <v>212</v>
      </c>
      <c r="C13" s="595" t="s">
        <v>213</v>
      </c>
      <c r="D13" s="596" t="s">
        <v>214</v>
      </c>
      <c r="E13" s="596" t="s">
        <v>215</v>
      </c>
      <c r="F13" s="597" t="s">
        <v>216</v>
      </c>
      <c r="G13" s="598" t="s">
        <v>217</v>
      </c>
      <c r="H13" s="598" t="s">
        <v>218</v>
      </c>
      <c r="I13" s="596" t="s">
        <v>219</v>
      </c>
      <c r="J13" s="599" t="s">
        <v>39</v>
      </c>
      <c r="K13" s="599" t="s">
        <v>220</v>
      </c>
      <c r="L13" s="597" t="s">
        <v>221</v>
      </c>
    </row>
    <row r="14" spans="2:12" s="593" customFormat="1">
      <c r="B14" s="600" t="s">
        <v>222</v>
      </c>
      <c r="D14" s="601"/>
      <c r="E14" s="602"/>
      <c r="F14" s="602"/>
      <c r="G14" s="602"/>
      <c r="H14" s="602"/>
      <c r="I14" s="602"/>
      <c r="J14" s="603"/>
      <c r="L14" s="604"/>
    </row>
    <row r="15" spans="2:12">
      <c r="B15" s="605" t="s">
        <v>223</v>
      </c>
      <c r="D15" s="606"/>
      <c r="E15" s="73"/>
      <c r="F15" s="73"/>
      <c r="G15" s="73"/>
      <c r="H15" s="73"/>
      <c r="I15" s="73"/>
      <c r="J15" s="607"/>
      <c r="L15" s="585"/>
    </row>
    <row r="16" spans="2:12">
      <c r="B16" s="608" t="s">
        <v>224</v>
      </c>
      <c r="D16" s="606"/>
      <c r="E16" s="73"/>
      <c r="F16" s="73"/>
      <c r="G16" s="73"/>
      <c r="H16" s="73"/>
      <c r="I16" s="73"/>
      <c r="J16" s="607"/>
      <c r="L16" s="585"/>
    </row>
    <row r="17" spans="2:12">
      <c r="B17" s="609" t="s">
        <v>225</v>
      </c>
      <c r="D17" s="606"/>
      <c r="E17" s="73"/>
      <c r="F17" s="73"/>
      <c r="G17" s="73"/>
      <c r="H17" s="73"/>
      <c r="I17" s="73"/>
      <c r="J17" s="607"/>
      <c r="L17" s="585"/>
    </row>
    <row r="18" spans="2:12" ht="12.75" customHeight="1">
      <c r="B18" s="609" t="s">
        <v>226</v>
      </c>
      <c r="D18" s="606"/>
      <c r="E18" s="73"/>
      <c r="F18" s="73"/>
      <c r="G18" s="73"/>
      <c r="H18" s="73"/>
      <c r="I18" s="73"/>
      <c r="J18" s="607"/>
      <c r="L18" s="585"/>
    </row>
    <row r="19" spans="2:12" ht="12.75" customHeight="1">
      <c r="B19" s="610" t="s">
        <v>227</v>
      </c>
      <c r="D19" s="606"/>
      <c r="E19" s="73"/>
      <c r="F19" s="73"/>
      <c r="G19" s="73"/>
      <c r="H19" s="73"/>
      <c r="I19" s="73"/>
      <c r="J19" s="607"/>
      <c r="L19" s="585"/>
    </row>
    <row r="20" spans="2:12" ht="12.75" customHeight="1">
      <c r="B20" s="608" t="s">
        <v>228</v>
      </c>
      <c r="D20" s="606"/>
      <c r="E20" s="73"/>
      <c r="F20" s="73"/>
      <c r="G20" s="73"/>
      <c r="H20" s="73"/>
      <c r="I20" s="73"/>
      <c r="J20" s="607"/>
      <c r="L20" s="585"/>
    </row>
    <row r="21" spans="2:12" ht="12.75" customHeight="1">
      <c r="B21" s="609" t="s">
        <v>225</v>
      </c>
      <c r="C21" s="927" t="s">
        <v>323</v>
      </c>
      <c r="D21" s="828"/>
      <c r="E21" s="828"/>
      <c r="F21" s="828"/>
      <c r="G21" s="828"/>
      <c r="H21" s="828"/>
      <c r="I21" s="828"/>
      <c r="J21" s="828"/>
      <c r="K21" s="828"/>
      <c r="L21" s="928"/>
    </row>
    <row r="22" spans="2:12">
      <c r="B22" s="609" t="s">
        <v>226</v>
      </c>
      <c r="C22" s="927"/>
      <c r="D22" s="828"/>
      <c r="E22" s="828"/>
      <c r="F22" s="828"/>
      <c r="G22" s="828"/>
      <c r="H22" s="828"/>
      <c r="I22" s="828"/>
      <c r="J22" s="828"/>
      <c r="K22" s="828"/>
      <c r="L22" s="928"/>
    </row>
    <row r="23" spans="2:12">
      <c r="B23" s="610" t="s">
        <v>227</v>
      </c>
      <c r="C23" s="927"/>
      <c r="D23" s="828"/>
      <c r="E23" s="828"/>
      <c r="F23" s="828"/>
      <c r="G23" s="828"/>
      <c r="H23" s="828"/>
      <c r="I23" s="828"/>
      <c r="J23" s="828"/>
      <c r="K23" s="828"/>
      <c r="L23" s="928"/>
    </row>
    <row r="24" spans="2:12">
      <c r="B24" s="608" t="s">
        <v>229</v>
      </c>
      <c r="C24" s="927"/>
      <c r="D24" s="828"/>
      <c r="E24" s="828"/>
      <c r="F24" s="828"/>
      <c r="G24" s="828"/>
      <c r="H24" s="828"/>
      <c r="I24" s="828"/>
      <c r="J24" s="828"/>
      <c r="K24" s="828"/>
      <c r="L24" s="928"/>
    </row>
    <row r="25" spans="2:12">
      <c r="B25" s="609" t="s">
        <v>225</v>
      </c>
      <c r="C25" s="927"/>
      <c r="D25" s="828"/>
      <c r="E25" s="828"/>
      <c r="F25" s="828"/>
      <c r="G25" s="828"/>
      <c r="H25" s="828"/>
      <c r="I25" s="828"/>
      <c r="J25" s="828"/>
      <c r="K25" s="828"/>
      <c r="L25" s="928"/>
    </row>
    <row r="26" spans="2:12">
      <c r="B26" s="609" t="s">
        <v>226</v>
      </c>
      <c r="C26" s="927"/>
      <c r="D26" s="828"/>
      <c r="E26" s="828"/>
      <c r="F26" s="828"/>
      <c r="G26" s="828"/>
      <c r="H26" s="828"/>
      <c r="I26" s="828"/>
      <c r="J26" s="828"/>
      <c r="K26" s="828"/>
      <c r="L26" s="928"/>
    </row>
    <row r="27" spans="2:12" ht="12.75" customHeight="1">
      <c r="B27" s="610" t="s">
        <v>227</v>
      </c>
      <c r="C27" s="927"/>
      <c r="D27" s="828"/>
      <c r="E27" s="828"/>
      <c r="F27" s="828"/>
      <c r="G27" s="828"/>
      <c r="H27" s="828"/>
      <c r="I27" s="828"/>
      <c r="J27" s="828"/>
      <c r="K27" s="828"/>
      <c r="L27" s="928"/>
    </row>
    <row r="28" spans="2:12" ht="12.75" customHeight="1">
      <c r="B28" s="611" t="s">
        <v>230</v>
      </c>
      <c r="C28" s="927"/>
      <c r="D28" s="828"/>
      <c r="E28" s="828"/>
      <c r="F28" s="828"/>
      <c r="G28" s="828"/>
      <c r="H28" s="828"/>
      <c r="I28" s="828"/>
      <c r="J28" s="828"/>
      <c r="K28" s="828"/>
      <c r="L28" s="928"/>
    </row>
    <row r="29" spans="2:12" ht="12.75" customHeight="1">
      <c r="B29" s="609" t="s">
        <v>231</v>
      </c>
      <c r="D29" s="606"/>
      <c r="E29" s="73"/>
      <c r="F29" s="73"/>
      <c r="G29" s="73"/>
      <c r="H29" s="73"/>
      <c r="I29" s="73"/>
      <c r="J29" s="607"/>
      <c r="L29" s="585"/>
    </row>
    <row r="30" spans="2:12">
      <c r="B30" s="609" t="s">
        <v>226</v>
      </c>
      <c r="D30" s="606"/>
      <c r="E30" s="73"/>
      <c r="F30" s="73"/>
      <c r="G30" s="73"/>
      <c r="H30" s="73"/>
      <c r="I30" s="73"/>
      <c r="J30" s="607"/>
      <c r="L30" s="585"/>
    </row>
    <row r="31" spans="2:12">
      <c r="B31" s="610" t="s">
        <v>227</v>
      </c>
      <c r="D31" s="606"/>
      <c r="E31" s="73"/>
      <c r="F31" s="73"/>
      <c r="G31" s="73"/>
      <c r="H31" s="73"/>
      <c r="I31" s="73"/>
      <c r="J31" s="607"/>
      <c r="L31" s="585"/>
    </row>
    <row r="32" spans="2:12">
      <c r="B32" s="608" t="s">
        <v>232</v>
      </c>
      <c r="D32" s="606"/>
      <c r="E32" s="73"/>
      <c r="F32" s="73"/>
      <c r="G32" s="73"/>
      <c r="H32" s="73"/>
      <c r="I32" s="73"/>
      <c r="J32" s="607"/>
      <c r="L32" s="585"/>
    </row>
    <row r="33" spans="2:13">
      <c r="B33" s="609" t="s">
        <v>225</v>
      </c>
      <c r="D33" s="606"/>
      <c r="E33" s="73"/>
      <c r="F33" s="73"/>
      <c r="G33" s="73"/>
      <c r="H33" s="73"/>
      <c r="I33" s="73"/>
      <c r="J33" s="607"/>
      <c r="L33" s="585"/>
    </row>
    <row r="34" spans="2:13">
      <c r="B34" s="609" t="s">
        <v>226</v>
      </c>
      <c r="D34" s="606"/>
      <c r="E34" s="73"/>
      <c r="F34" s="73"/>
      <c r="G34" s="73"/>
      <c r="H34" s="73"/>
      <c r="I34" s="73"/>
      <c r="J34" s="607"/>
      <c r="L34" s="585"/>
    </row>
    <row r="35" spans="2:13">
      <c r="B35" s="610" t="s">
        <v>227</v>
      </c>
      <c r="D35" s="606"/>
      <c r="E35" s="73"/>
      <c r="F35" s="73"/>
      <c r="G35" s="73"/>
      <c r="H35" s="73"/>
      <c r="I35" s="73"/>
      <c r="J35" s="607"/>
      <c r="L35" s="585"/>
    </row>
    <row r="36" spans="2:13">
      <c r="B36" s="612" t="s">
        <v>233</v>
      </c>
      <c r="D36" s="606"/>
      <c r="E36" s="73"/>
      <c r="F36" s="73"/>
      <c r="G36" s="73"/>
      <c r="H36" s="73"/>
      <c r="I36" s="73"/>
      <c r="J36" s="607"/>
      <c r="L36" s="585"/>
    </row>
    <row r="37" spans="2:13">
      <c r="B37" s="610" t="s">
        <v>234</v>
      </c>
      <c r="D37" s="606"/>
      <c r="E37" s="73"/>
      <c r="F37" s="73"/>
      <c r="G37" s="73"/>
      <c r="H37" s="73"/>
      <c r="I37" s="73"/>
      <c r="J37" s="607"/>
      <c r="L37" s="585"/>
      <c r="M37" s="73"/>
    </row>
    <row r="38" spans="2:13">
      <c r="B38" s="610" t="s">
        <v>235</v>
      </c>
      <c r="D38" s="606"/>
      <c r="E38" s="73"/>
      <c r="F38" s="73"/>
      <c r="G38" s="73"/>
      <c r="H38" s="73"/>
      <c r="I38" s="73"/>
      <c r="J38" s="607"/>
      <c r="L38" s="585"/>
      <c r="M38" s="73"/>
    </row>
    <row r="39" spans="2:13">
      <c r="B39" s="610" t="s">
        <v>236</v>
      </c>
      <c r="D39" s="606"/>
      <c r="E39" s="73"/>
      <c r="F39" s="73"/>
      <c r="G39" s="73"/>
      <c r="H39" s="73"/>
      <c r="I39" s="73"/>
      <c r="J39" s="607"/>
      <c r="L39" s="585"/>
      <c r="M39" s="73"/>
    </row>
    <row r="40" spans="2:13">
      <c r="B40" s="605" t="s">
        <v>237</v>
      </c>
      <c r="D40" s="606"/>
      <c r="E40" s="73"/>
      <c r="F40" s="73"/>
      <c r="G40" s="73"/>
      <c r="H40" s="73"/>
      <c r="I40" s="73"/>
      <c r="J40" s="607"/>
      <c r="L40" s="585"/>
      <c r="M40" s="73"/>
    </row>
    <row r="41" spans="2:13">
      <c r="B41" s="605" t="s">
        <v>238</v>
      </c>
      <c r="D41" s="606"/>
      <c r="E41" s="73"/>
      <c r="F41" s="73"/>
      <c r="G41" s="73"/>
      <c r="H41" s="73"/>
      <c r="I41" s="73"/>
      <c r="J41" s="607"/>
      <c r="L41" s="585"/>
    </row>
    <row r="42" spans="2:13">
      <c r="B42" s="605" t="s">
        <v>239</v>
      </c>
      <c r="D42" s="606"/>
      <c r="E42" s="73"/>
      <c r="F42" s="73"/>
      <c r="G42" s="73"/>
      <c r="H42" s="73"/>
      <c r="I42" s="73"/>
      <c r="J42" s="607"/>
      <c r="L42" s="585"/>
    </row>
    <row r="43" spans="2:13">
      <c r="B43" s="605" t="s">
        <v>240</v>
      </c>
      <c r="D43" s="606"/>
      <c r="E43" s="73"/>
      <c r="F43" s="73"/>
      <c r="G43" s="73"/>
      <c r="H43" s="73"/>
      <c r="I43" s="73"/>
      <c r="J43" s="607"/>
      <c r="L43" s="585"/>
    </row>
    <row r="44" spans="2:13">
      <c r="B44" s="605" t="s">
        <v>241</v>
      </c>
      <c r="D44" s="606"/>
      <c r="E44" s="73"/>
      <c r="F44" s="73"/>
      <c r="G44" s="73"/>
      <c r="H44" s="73"/>
      <c r="I44" s="73"/>
      <c r="J44" s="607"/>
      <c r="L44" s="585"/>
    </row>
    <row r="45" spans="2:13">
      <c r="B45" s="613" t="s">
        <v>242</v>
      </c>
      <c r="D45" s="606"/>
      <c r="E45" s="73"/>
      <c r="F45" s="73"/>
      <c r="G45" s="73"/>
      <c r="H45" s="73"/>
      <c r="I45" s="73"/>
      <c r="J45" s="607"/>
      <c r="L45" s="585"/>
    </row>
    <row r="46" spans="2:13">
      <c r="B46" s="600" t="s">
        <v>243</v>
      </c>
      <c r="D46" s="606"/>
      <c r="E46" s="73"/>
      <c r="F46" s="73"/>
      <c r="G46" s="73"/>
      <c r="H46" s="73"/>
      <c r="I46" s="73"/>
      <c r="J46" s="607"/>
      <c r="L46" s="585"/>
    </row>
    <row r="47" spans="2:13">
      <c r="B47" s="605" t="s">
        <v>244</v>
      </c>
      <c r="D47" s="606"/>
      <c r="E47" s="73"/>
      <c r="F47" s="73"/>
      <c r="G47" s="73"/>
      <c r="H47" s="73"/>
      <c r="I47" s="73"/>
      <c r="J47" s="607"/>
      <c r="L47" s="585"/>
    </row>
    <row r="48" spans="2:13">
      <c r="B48" s="605" t="s">
        <v>237</v>
      </c>
      <c r="D48" s="606"/>
      <c r="E48" s="73"/>
      <c r="F48" s="73"/>
      <c r="G48" s="73"/>
      <c r="H48" s="73"/>
      <c r="I48" s="73"/>
      <c r="J48" s="607"/>
      <c r="L48" s="585"/>
    </row>
    <row r="49" spans="2:12">
      <c r="B49" s="613" t="s">
        <v>245</v>
      </c>
      <c r="D49" s="606"/>
      <c r="E49" s="73"/>
      <c r="F49" s="73"/>
      <c r="G49" s="73"/>
      <c r="H49" s="73"/>
      <c r="I49" s="73"/>
      <c r="J49" s="607"/>
      <c r="L49" s="585"/>
    </row>
    <row r="50" spans="2:12">
      <c r="B50" s="614" t="s">
        <v>246</v>
      </c>
      <c r="D50" s="606"/>
      <c r="E50" s="73"/>
      <c r="F50" s="73"/>
      <c r="G50" s="73"/>
      <c r="H50" s="73"/>
      <c r="I50" s="73"/>
      <c r="J50" s="607"/>
      <c r="L50" s="585"/>
    </row>
    <row r="51" spans="2:12">
      <c r="B51" s="605" t="s">
        <v>247</v>
      </c>
      <c r="D51" s="606"/>
      <c r="E51" s="73"/>
      <c r="F51" s="73"/>
      <c r="G51" s="73"/>
      <c r="H51" s="73"/>
      <c r="I51" s="73"/>
      <c r="J51" s="607"/>
      <c r="L51" s="585"/>
    </row>
    <row r="52" spans="2:12">
      <c r="B52" s="605" t="s">
        <v>248</v>
      </c>
      <c r="D52" s="606"/>
      <c r="E52" s="73"/>
      <c r="F52" s="73"/>
      <c r="G52" s="73"/>
      <c r="H52" s="73"/>
      <c r="I52" s="73"/>
      <c r="J52" s="607"/>
      <c r="L52" s="585"/>
    </row>
    <row r="53" spans="2:12">
      <c r="B53" s="605" t="s">
        <v>249</v>
      </c>
      <c r="D53" s="606"/>
      <c r="E53" s="73"/>
      <c r="F53" s="73"/>
      <c r="G53" s="73"/>
      <c r="H53" s="73"/>
      <c r="I53" s="73"/>
      <c r="J53" s="607"/>
      <c r="L53" s="585"/>
    </row>
    <row r="54" spans="2:12">
      <c r="B54" s="605" t="s">
        <v>40</v>
      </c>
      <c r="D54" s="606"/>
      <c r="E54" s="73"/>
      <c r="F54" s="73"/>
      <c r="G54" s="73"/>
      <c r="H54" s="73"/>
      <c r="I54" s="73"/>
      <c r="J54" s="607"/>
      <c r="L54" s="585"/>
    </row>
    <row r="55" spans="2:12">
      <c r="B55" s="613" t="s">
        <v>250</v>
      </c>
      <c r="D55" s="606"/>
      <c r="E55" s="73"/>
      <c r="F55" s="73"/>
      <c r="G55" s="73"/>
      <c r="H55" s="73"/>
      <c r="I55" s="73"/>
      <c r="J55" s="607"/>
      <c r="L55" s="585"/>
    </row>
    <row r="56" spans="2:12">
      <c r="B56" s="614" t="s">
        <v>233</v>
      </c>
      <c r="D56" s="606"/>
      <c r="E56" s="73"/>
      <c r="F56" s="73"/>
      <c r="G56" s="73"/>
      <c r="H56" s="73"/>
      <c r="I56" s="73"/>
      <c r="J56" s="607"/>
      <c r="L56" s="585"/>
    </row>
    <row r="57" spans="2:12">
      <c r="B57" s="610" t="s">
        <v>251</v>
      </c>
      <c r="D57" s="606"/>
      <c r="E57" s="73"/>
      <c r="F57" s="73"/>
      <c r="G57" s="73"/>
      <c r="H57" s="73"/>
      <c r="I57" s="73"/>
      <c r="J57" s="607"/>
      <c r="L57" s="585"/>
    </row>
    <row r="58" spans="2:12">
      <c r="B58" s="610" t="s">
        <v>252</v>
      </c>
      <c r="D58" s="606"/>
      <c r="E58" s="73"/>
      <c r="F58" s="73"/>
      <c r="G58" s="73"/>
      <c r="H58" s="73"/>
      <c r="I58" s="73"/>
      <c r="J58" s="607"/>
      <c r="L58" s="585"/>
    </row>
    <row r="59" spans="2:12">
      <c r="B59" s="610" t="s">
        <v>253</v>
      </c>
      <c r="D59" s="606"/>
      <c r="E59" s="73"/>
      <c r="F59" s="73"/>
      <c r="G59" s="73"/>
      <c r="H59" s="73"/>
      <c r="I59" s="73"/>
      <c r="J59" s="607"/>
      <c r="L59" s="585"/>
    </row>
    <row r="60" spans="2:12">
      <c r="B60" s="615" t="s">
        <v>254</v>
      </c>
      <c r="D60" s="606"/>
      <c r="E60" s="73"/>
      <c r="F60" s="73"/>
      <c r="G60" s="73"/>
      <c r="H60" s="73"/>
      <c r="I60" s="73"/>
      <c r="J60" s="607"/>
      <c r="L60" s="585"/>
    </row>
    <row r="61" spans="2:12">
      <c r="B61" s="616"/>
      <c r="D61" s="606"/>
      <c r="E61" s="73"/>
      <c r="F61" s="73"/>
      <c r="G61" s="73"/>
      <c r="H61" s="73"/>
      <c r="I61" s="73"/>
      <c r="J61" s="607"/>
      <c r="L61" s="585"/>
    </row>
    <row r="62" spans="2:12" ht="13.5" thickBot="1">
      <c r="B62" s="617" t="s">
        <v>255</v>
      </c>
      <c r="C62" s="73"/>
      <c r="D62" s="618"/>
      <c r="E62" s="618"/>
      <c r="F62" s="618"/>
      <c r="G62" s="618"/>
      <c r="H62" s="618"/>
      <c r="I62" s="618"/>
      <c r="J62" s="618"/>
      <c r="K62" s="619"/>
      <c r="L62" s="585"/>
    </row>
    <row r="63" spans="2:12" ht="13.5" thickTop="1">
      <c r="B63" s="620"/>
      <c r="C63" s="73"/>
      <c r="D63" s="621"/>
      <c r="E63" s="622"/>
      <c r="F63" s="622"/>
      <c r="G63" s="622"/>
      <c r="H63" s="622"/>
      <c r="I63" s="622"/>
      <c r="J63" s="623"/>
      <c r="K63" s="624"/>
      <c r="L63" s="585"/>
    </row>
    <row r="64" spans="2:12" ht="13.5" thickBot="1">
      <c r="B64" s="617" t="s">
        <v>220</v>
      </c>
      <c r="C64" s="625"/>
      <c r="D64" s="618"/>
      <c r="E64" s="618"/>
      <c r="F64" s="618"/>
      <c r="G64" s="618"/>
      <c r="H64" s="618"/>
      <c r="I64" s="618"/>
      <c r="J64" s="618"/>
      <c r="K64" s="618"/>
      <c r="L64" s="626"/>
    </row>
    <row r="65" spans="2:2" ht="13.5" thickTop="1">
      <c r="B65" s="593"/>
    </row>
  </sheetData>
  <protectedRanges>
    <protectedRange sqref="D65:I69" name="Range1"/>
    <protectedRange sqref="M14:N39 L65:L72" name="Range2"/>
    <protectedRange sqref="D62:I64" name="Range1_2"/>
    <protectedRange sqref="L62:L64" name="Range2_2"/>
    <protectedRange sqref="D14:I61" name="Range1_1"/>
    <protectedRange sqref="L14:L61" name="Range2_1"/>
  </protectedRanges>
  <mergeCells count="3">
    <mergeCell ref="B2:K2"/>
    <mergeCell ref="C21:L28"/>
    <mergeCell ref="B1:I1"/>
  </mergeCells>
  <phoneticPr fontId="0" type="noConversion"/>
  <pageMargins left="0.74803149606299213" right="0.74803149606299213" top="0.98425196850393704" bottom="0.98425196850393704" header="0.51181102362204722" footer="0.51181102362204722"/>
  <pageSetup paperSize="9" scale="54"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3556" r:id="rId5" name="Button 4">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7" r:id="rId6" name="Button 5">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8" r:id="rId7" name="Button 6">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9" r:id="rId8" name="Button 7">
              <controlPr defaultSize="0" print="0" autoFill="0" autoPict="0" macro="[0]!Macro16">
                <anchor moveWithCells="1" sizeWithCells="1">
                  <from>
                    <xdr:col>1</xdr:col>
                    <xdr:colOff>104775</xdr:colOff>
                    <xdr:row>0</xdr:row>
                    <xdr:rowOff>9525</xdr:rowOff>
                  </from>
                  <to>
                    <xdr:col>1</xdr:col>
                    <xdr:colOff>114300</xdr:colOff>
                    <xdr:row>0</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0000"/>
    <pageSetUpPr fitToPage="1"/>
  </sheetPr>
  <dimension ref="B1:BV77"/>
  <sheetViews>
    <sheetView view="pageBreakPreview" zoomScaleNormal="100" zoomScaleSheetLayoutView="100" workbookViewId="0">
      <selection activeCell="B1" sqref="B1:L1"/>
    </sheetView>
  </sheetViews>
  <sheetFormatPr defaultColWidth="9.140625" defaultRowHeight="12.75"/>
  <cols>
    <col min="1" max="1" width="3.5703125" style="1" customWidth="1"/>
    <col min="2" max="2" width="18.42578125" style="1" customWidth="1"/>
    <col min="3" max="3" width="13.5703125" style="1" customWidth="1"/>
    <col min="4" max="4" width="8" style="1" bestFit="1" customWidth="1"/>
    <col min="5" max="5" width="16" style="1" bestFit="1" customWidth="1"/>
    <col min="6" max="6" width="10.28515625" style="1" bestFit="1" customWidth="1"/>
    <col min="7" max="7" width="5.7109375" style="1" customWidth="1"/>
    <col min="8" max="8" width="8.5703125" style="1" bestFit="1" customWidth="1"/>
    <col min="9" max="9" width="5.7109375" style="1" customWidth="1"/>
    <col min="10" max="10" width="14.5703125" style="1" bestFit="1" customWidth="1"/>
    <col min="11" max="11" width="5.7109375" style="1" customWidth="1"/>
    <col min="12" max="12" width="29.85546875" style="1" customWidth="1"/>
    <col min="13" max="13" width="5.7109375" style="1" customWidth="1"/>
    <col min="14" max="14" width="10.5703125" style="1" customWidth="1"/>
    <col min="15" max="15" width="5.7109375" style="1" customWidth="1"/>
    <col min="16" max="16" width="60.7109375" style="1" customWidth="1"/>
    <col min="17" max="17" width="16" style="1" bestFit="1" customWidth="1"/>
    <col min="18" max="18" width="10.28515625" style="1" bestFit="1" customWidth="1"/>
    <col min="19" max="19" width="14.42578125" style="1" customWidth="1"/>
    <col min="20" max="100" width="5.7109375" style="1" customWidth="1"/>
    <col min="101" max="16384" width="9.140625" style="1"/>
  </cols>
  <sheetData>
    <row r="1" spans="2:74" ht="18.75">
      <c r="B1" s="978" t="s">
        <v>526</v>
      </c>
      <c r="C1" s="978"/>
      <c r="D1" s="978"/>
      <c r="E1" s="978"/>
      <c r="F1" s="978"/>
      <c r="G1" s="978"/>
      <c r="H1" s="978"/>
      <c r="I1" s="978"/>
      <c r="J1" s="980"/>
      <c r="K1" s="980"/>
      <c r="L1" s="976"/>
    </row>
    <row r="2" spans="2:74" ht="21">
      <c r="B2" s="935" t="s">
        <v>0</v>
      </c>
      <c r="C2" s="936"/>
      <c r="D2" s="936"/>
      <c r="E2" s="936"/>
      <c r="F2" s="936"/>
      <c r="G2" s="936"/>
      <c r="H2" s="936"/>
      <c r="I2" s="936"/>
      <c r="J2" s="936"/>
      <c r="K2" s="936"/>
    </row>
    <row r="10" spans="2:74" ht="12.75" customHeight="1">
      <c r="B10" s="5"/>
      <c r="C10" s="73"/>
      <c r="D10" s="937"/>
      <c r="E10" s="628"/>
      <c r="F10" s="938"/>
      <c r="L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2:74" ht="12.75" customHeight="1">
      <c r="B11" s="5"/>
      <c r="C11" s="73"/>
      <c r="D11" s="937"/>
      <c r="E11" s="628"/>
      <c r="F11" s="938"/>
      <c r="L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2:74" ht="12.75" customHeight="1">
      <c r="B12" s="5"/>
      <c r="K12" s="73"/>
      <c r="L12" s="591"/>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2:74" ht="24.75" customHeight="1">
      <c r="B13" s="629"/>
      <c r="C13" s="630"/>
      <c r="D13" s="939" t="s">
        <v>216</v>
      </c>
      <c r="E13" s="940"/>
      <c r="F13" s="940"/>
      <c r="G13" s="941"/>
      <c r="H13" s="941"/>
      <c r="I13" s="941"/>
      <c r="J13" s="941"/>
      <c r="K13" s="629"/>
      <c r="L13" s="631"/>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2:74" ht="12.75" customHeight="1">
      <c r="B14" s="668"/>
      <c r="C14" s="669"/>
      <c r="D14" s="932" t="s">
        <v>257</v>
      </c>
      <c r="E14" s="933"/>
      <c r="F14" s="934"/>
      <c r="G14" s="670"/>
      <c r="H14" s="671"/>
      <c r="I14" s="672"/>
      <c r="J14" s="673"/>
      <c r="K14" s="674"/>
      <c r="L14" s="675"/>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2:74" ht="38.25">
      <c r="B15" s="632" t="s">
        <v>258</v>
      </c>
      <c r="C15" s="633"/>
      <c r="D15" s="599" t="s">
        <v>259</v>
      </c>
      <c r="E15" s="599" t="s">
        <v>260</v>
      </c>
      <c r="F15" s="634" t="s">
        <v>261</v>
      </c>
      <c r="G15" s="635"/>
      <c r="H15" s="636" t="s">
        <v>262</v>
      </c>
      <c r="I15" s="637"/>
      <c r="J15" s="638" t="s">
        <v>263</v>
      </c>
      <c r="K15" s="639"/>
      <c r="L15" s="597" t="s">
        <v>289</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2:74" s="593" customFormat="1">
      <c r="B16" s="600" t="s">
        <v>222</v>
      </c>
      <c r="C16" s="628"/>
      <c r="D16" s="640"/>
      <c r="E16" s="640"/>
      <c r="F16" s="640"/>
      <c r="G16" s="641"/>
      <c r="H16" s="640"/>
      <c r="I16" s="641"/>
      <c r="J16" s="642"/>
      <c r="K16" s="620"/>
      <c r="L16" s="604"/>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2:71">
      <c r="B17" s="605" t="s">
        <v>223</v>
      </c>
      <c r="C17" s="628"/>
      <c r="D17" s="643"/>
      <c r="E17" s="643"/>
      <c r="F17" s="643"/>
      <c r="G17" s="641"/>
      <c r="H17" s="643"/>
      <c r="I17" s="644"/>
      <c r="J17" s="642"/>
      <c r="K17" s="645"/>
      <c r="L17" s="585"/>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2:71">
      <c r="B18" s="608" t="s">
        <v>224</v>
      </c>
      <c r="C18" s="628"/>
      <c r="D18" s="643"/>
      <c r="E18" s="643"/>
      <c r="F18" s="643"/>
      <c r="G18" s="641"/>
      <c r="H18" s="643"/>
      <c r="I18" s="644"/>
      <c r="J18" s="642"/>
      <c r="K18" s="645"/>
      <c r="L18" s="585"/>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2:71">
      <c r="B19" s="609" t="s">
        <v>225</v>
      </c>
      <c r="C19" s="628"/>
      <c r="D19" s="646"/>
      <c r="E19" s="646"/>
      <c r="F19" s="646"/>
      <c r="G19" s="641"/>
      <c r="H19" s="646"/>
      <c r="I19" s="644"/>
      <c r="J19" s="647"/>
      <c r="K19" s="645"/>
      <c r="L19" s="585"/>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2:71">
      <c r="B20" s="609" t="s">
        <v>226</v>
      </c>
      <c r="C20" s="648"/>
      <c r="D20" s="646"/>
      <c r="E20" s="646"/>
      <c r="F20" s="646"/>
      <c r="G20" s="641"/>
      <c r="H20" s="646"/>
      <c r="I20" s="644"/>
      <c r="J20" s="647"/>
      <c r="K20" s="645"/>
      <c r="L20" s="585"/>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2:71">
      <c r="B21" s="610" t="s">
        <v>227</v>
      </c>
      <c r="C21" s="648"/>
      <c r="D21" s="649"/>
      <c r="E21" s="649"/>
      <c r="F21" s="649"/>
      <c r="G21" s="650"/>
      <c r="H21" s="649"/>
      <c r="I21" s="644"/>
      <c r="J21" s="647"/>
      <c r="K21" s="645"/>
      <c r="L21" s="585"/>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2:71">
      <c r="B22" s="608" t="s">
        <v>228</v>
      </c>
      <c r="C22" s="648"/>
      <c r="D22" s="643"/>
      <c r="E22" s="643"/>
      <c r="F22" s="643"/>
      <c r="G22" s="641"/>
      <c r="H22" s="643"/>
      <c r="I22" s="644"/>
      <c r="J22" s="642"/>
      <c r="K22" s="645"/>
      <c r="L22" s="585"/>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2:71">
      <c r="B23" s="609" t="s">
        <v>225</v>
      </c>
      <c r="C23" s="648"/>
      <c r="D23" s="651"/>
      <c r="E23" s="651"/>
      <c r="F23" s="651"/>
      <c r="G23" s="641"/>
      <c r="H23" s="646"/>
      <c r="I23" s="644"/>
      <c r="J23" s="647"/>
      <c r="K23" s="645"/>
      <c r="L23" s="585"/>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row>
    <row r="24" spans="2:71">
      <c r="B24" s="609" t="s">
        <v>226</v>
      </c>
      <c r="C24" s="648"/>
      <c r="D24" s="651"/>
      <c r="E24" s="651"/>
      <c r="F24" s="651"/>
      <c r="G24" s="641"/>
      <c r="H24" s="646"/>
      <c r="I24" s="644"/>
      <c r="J24" s="647"/>
      <c r="K24" s="645"/>
      <c r="L24" s="585"/>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2:71">
      <c r="B25" s="610" t="s">
        <v>227</v>
      </c>
      <c r="C25" s="648"/>
      <c r="D25" s="649"/>
      <c r="E25" s="649"/>
      <c r="F25" s="649"/>
      <c r="G25" s="650"/>
      <c r="H25" s="649"/>
      <c r="I25" s="644"/>
      <c r="J25" s="647"/>
      <c r="K25" s="645"/>
      <c r="L25" s="58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row>
    <row r="26" spans="2:71">
      <c r="B26" s="608" t="s">
        <v>229</v>
      </c>
      <c r="C26" s="648"/>
      <c r="D26" s="643"/>
      <c r="E26" s="643"/>
      <c r="F26" s="643"/>
      <c r="G26" s="641"/>
      <c r="H26" s="643"/>
      <c r="I26" s="644"/>
      <c r="J26" s="642"/>
      <c r="K26" s="645"/>
      <c r="L26" s="585"/>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628"/>
      <c r="AV26" s="628"/>
      <c r="AW26" s="628"/>
      <c r="AX26" s="628"/>
      <c r="AY26" s="628"/>
      <c r="AZ26" s="628"/>
      <c r="BA26" s="628"/>
      <c r="BB26" s="628"/>
      <c r="BC26" s="628"/>
      <c r="BD26" s="628"/>
      <c r="BE26" s="628"/>
      <c r="BF26" s="628"/>
      <c r="BG26" s="628"/>
      <c r="BH26" s="628"/>
      <c r="BI26" s="628"/>
      <c r="BJ26" s="628"/>
      <c r="BK26" s="628"/>
      <c r="BL26" s="628"/>
      <c r="BM26" s="628"/>
      <c r="BN26" s="628"/>
      <c r="BO26" s="628"/>
      <c r="BP26" s="628"/>
      <c r="BQ26" s="628"/>
      <c r="BR26" s="628"/>
      <c r="BS26" s="628"/>
    </row>
    <row r="27" spans="2:71">
      <c r="B27" s="609" t="s">
        <v>225</v>
      </c>
      <c r="C27" s="648"/>
      <c r="D27" s="651"/>
      <c r="E27" s="651"/>
      <c r="F27" s="651"/>
      <c r="G27" s="641"/>
      <c r="H27" s="646"/>
      <c r="I27" s="644"/>
      <c r="J27" s="647"/>
      <c r="K27" s="645"/>
      <c r="L27" s="585"/>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c r="AW27" s="628"/>
      <c r="AX27" s="628"/>
      <c r="AY27" s="628"/>
      <c r="AZ27" s="628"/>
      <c r="BA27" s="628"/>
      <c r="BB27" s="628"/>
      <c r="BC27" s="628"/>
      <c r="BD27" s="628"/>
      <c r="BE27" s="628"/>
      <c r="BF27" s="628"/>
      <c r="BG27" s="628"/>
      <c r="BH27" s="628"/>
      <c r="BI27" s="628"/>
      <c r="BJ27" s="628"/>
      <c r="BK27" s="628"/>
      <c r="BL27" s="628"/>
      <c r="BM27" s="628"/>
      <c r="BN27" s="628"/>
      <c r="BO27" s="628"/>
      <c r="BP27" s="628"/>
      <c r="BQ27" s="628"/>
      <c r="BR27" s="628"/>
      <c r="BS27" s="628"/>
    </row>
    <row r="28" spans="2:71">
      <c r="B28" s="609" t="s">
        <v>226</v>
      </c>
      <c r="C28" s="648"/>
      <c r="D28" s="651"/>
      <c r="E28" s="651"/>
      <c r="F28" s="651"/>
      <c r="G28" s="641"/>
      <c r="H28" s="646"/>
      <c r="I28" s="644"/>
      <c r="J28" s="647"/>
      <c r="K28" s="645"/>
      <c r="L28" s="585"/>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8"/>
      <c r="AM28" s="628"/>
      <c r="AN28" s="628"/>
      <c r="AO28" s="628"/>
      <c r="AP28" s="628"/>
      <c r="AQ28" s="628"/>
      <c r="AR28" s="628"/>
      <c r="AS28" s="628"/>
      <c r="AT28" s="628"/>
      <c r="AU28" s="628"/>
      <c r="AV28" s="628"/>
      <c r="AW28" s="628"/>
      <c r="AX28" s="628"/>
      <c r="AY28" s="628"/>
      <c r="AZ28" s="628"/>
      <c r="BA28" s="628"/>
      <c r="BB28" s="628"/>
      <c r="BC28" s="628"/>
      <c r="BD28" s="628"/>
      <c r="BE28" s="628"/>
      <c r="BF28" s="628"/>
      <c r="BG28" s="628"/>
      <c r="BH28" s="628"/>
      <c r="BI28" s="628"/>
      <c r="BJ28" s="628"/>
      <c r="BK28" s="628"/>
      <c r="BL28" s="628"/>
      <c r="BM28" s="628"/>
      <c r="BN28" s="628"/>
      <c r="BO28" s="628"/>
      <c r="BP28" s="628"/>
      <c r="BQ28" s="628"/>
      <c r="BR28" s="628"/>
      <c r="BS28" s="628"/>
    </row>
    <row r="29" spans="2:71">
      <c r="B29" s="610" t="s">
        <v>227</v>
      </c>
      <c r="C29" s="648"/>
      <c r="D29" s="649"/>
      <c r="E29" s="649"/>
      <c r="F29" s="649"/>
      <c r="G29" s="641"/>
      <c r="H29" s="649"/>
      <c r="I29" s="644"/>
      <c r="J29" s="647"/>
      <c r="K29" s="645"/>
      <c r="L29" s="585"/>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28"/>
      <c r="AV29" s="628"/>
      <c r="AW29" s="628"/>
      <c r="AX29" s="628"/>
      <c r="AY29" s="628"/>
      <c r="AZ29" s="628"/>
      <c r="BA29" s="628"/>
      <c r="BB29" s="628"/>
      <c r="BC29" s="628"/>
      <c r="BD29" s="628"/>
      <c r="BE29" s="628"/>
      <c r="BF29" s="628"/>
      <c r="BG29" s="628"/>
      <c r="BH29" s="628"/>
      <c r="BI29" s="628"/>
      <c r="BJ29" s="628"/>
      <c r="BK29" s="628"/>
      <c r="BL29" s="628"/>
      <c r="BM29" s="628"/>
      <c r="BN29" s="628"/>
      <c r="BO29" s="628"/>
      <c r="BP29" s="628"/>
      <c r="BQ29" s="628"/>
      <c r="BR29" s="628"/>
      <c r="BS29" s="628"/>
    </row>
    <row r="30" spans="2:71">
      <c r="B30" s="611" t="s">
        <v>230</v>
      </c>
      <c r="C30" s="648"/>
      <c r="D30" s="643"/>
      <c r="E30" s="643"/>
      <c r="F30" s="643"/>
      <c r="G30" s="641"/>
      <c r="H30" s="643"/>
      <c r="I30" s="644"/>
      <c r="J30" s="642"/>
      <c r="K30" s="645"/>
      <c r="L30" s="585"/>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28"/>
      <c r="AV30" s="628"/>
      <c r="AW30" s="628"/>
      <c r="AX30" s="628"/>
      <c r="AY30" s="628"/>
      <c r="AZ30" s="628"/>
      <c r="BA30" s="628"/>
      <c r="BB30" s="628"/>
      <c r="BC30" s="628"/>
      <c r="BD30" s="628"/>
      <c r="BE30" s="628"/>
      <c r="BF30" s="628"/>
      <c r="BG30" s="628"/>
      <c r="BH30" s="628"/>
      <c r="BI30" s="628"/>
      <c r="BJ30" s="628"/>
      <c r="BK30" s="628"/>
      <c r="BL30" s="628"/>
      <c r="BM30" s="628"/>
      <c r="BN30" s="628"/>
      <c r="BO30" s="628"/>
      <c r="BP30" s="628"/>
      <c r="BQ30" s="628"/>
      <c r="BR30" s="628"/>
      <c r="BS30" s="628"/>
    </row>
    <row r="31" spans="2:71">
      <c r="B31" s="609" t="s">
        <v>231</v>
      </c>
      <c r="C31" s="648"/>
      <c r="D31" s="651"/>
      <c r="E31" s="651"/>
      <c r="F31" s="651"/>
      <c r="G31" s="641"/>
      <c r="H31" s="646"/>
      <c r="I31" s="644"/>
      <c r="J31" s="647"/>
      <c r="K31" s="645"/>
      <c r="L31" s="585"/>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8"/>
      <c r="AJ31" s="628"/>
      <c r="AK31" s="628"/>
      <c r="AL31" s="628"/>
      <c r="AM31" s="628"/>
      <c r="AN31" s="628"/>
      <c r="AO31" s="628"/>
      <c r="AP31" s="628"/>
      <c r="AQ31" s="628"/>
      <c r="AR31" s="628"/>
      <c r="AS31" s="628"/>
      <c r="AT31" s="628"/>
      <c r="AU31" s="628"/>
      <c r="AV31" s="628"/>
      <c r="AW31" s="628"/>
      <c r="AX31" s="628"/>
      <c r="AY31" s="628"/>
      <c r="AZ31" s="628"/>
      <c r="BA31" s="628"/>
      <c r="BB31" s="628"/>
      <c r="BC31" s="628"/>
      <c r="BD31" s="628"/>
      <c r="BE31" s="628"/>
      <c r="BF31" s="628"/>
      <c r="BG31" s="628"/>
      <c r="BH31" s="628"/>
      <c r="BI31" s="628"/>
      <c r="BJ31" s="628"/>
      <c r="BK31" s="628"/>
      <c r="BL31" s="628"/>
      <c r="BM31" s="628"/>
      <c r="BN31" s="628"/>
      <c r="BO31" s="628"/>
      <c r="BP31" s="628"/>
      <c r="BQ31" s="628"/>
      <c r="BR31" s="628"/>
      <c r="BS31" s="628"/>
    </row>
    <row r="32" spans="2:71">
      <c r="B32" s="609" t="s">
        <v>226</v>
      </c>
      <c r="C32" s="929" t="s">
        <v>324</v>
      </c>
      <c r="D32" s="930"/>
      <c r="E32" s="930"/>
      <c r="F32" s="930"/>
      <c r="G32" s="930"/>
      <c r="H32" s="930"/>
      <c r="I32" s="930"/>
      <c r="J32" s="930"/>
      <c r="K32" s="930"/>
      <c r="L32" s="931"/>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c r="AW32" s="628"/>
      <c r="AX32" s="628"/>
      <c r="AY32" s="628"/>
      <c r="AZ32" s="628"/>
      <c r="BA32" s="628"/>
      <c r="BB32" s="628"/>
      <c r="BC32" s="628"/>
      <c r="BD32" s="628"/>
      <c r="BE32" s="628"/>
      <c r="BF32" s="628"/>
      <c r="BG32" s="628"/>
      <c r="BH32" s="628"/>
      <c r="BI32" s="628"/>
      <c r="BJ32" s="628"/>
      <c r="BK32" s="628"/>
      <c r="BL32" s="628"/>
      <c r="BM32" s="628"/>
      <c r="BN32" s="628"/>
      <c r="BO32" s="628"/>
      <c r="BP32" s="628"/>
      <c r="BQ32" s="628"/>
      <c r="BR32" s="628"/>
      <c r="BS32" s="628"/>
    </row>
    <row r="33" spans="2:71">
      <c r="B33" s="610" t="s">
        <v>227</v>
      </c>
      <c r="C33" s="929"/>
      <c r="D33" s="930"/>
      <c r="E33" s="930"/>
      <c r="F33" s="930"/>
      <c r="G33" s="930"/>
      <c r="H33" s="930"/>
      <c r="I33" s="930"/>
      <c r="J33" s="930"/>
      <c r="K33" s="930"/>
      <c r="L33" s="931"/>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628"/>
      <c r="AO33" s="628"/>
      <c r="AP33" s="628"/>
      <c r="AQ33" s="628"/>
      <c r="AR33" s="628"/>
      <c r="AS33" s="628"/>
      <c r="AT33" s="628"/>
      <c r="AU33" s="628"/>
      <c r="AV33" s="628"/>
      <c r="AW33" s="628"/>
      <c r="AX33" s="628"/>
      <c r="AY33" s="628"/>
      <c r="AZ33" s="628"/>
      <c r="BA33" s="628"/>
      <c r="BB33" s="628"/>
      <c r="BC33" s="628"/>
      <c r="BD33" s="628"/>
      <c r="BE33" s="628"/>
      <c r="BF33" s="628"/>
      <c r="BG33" s="628"/>
      <c r="BH33" s="628"/>
      <c r="BI33" s="628"/>
      <c r="BJ33" s="628"/>
      <c r="BK33" s="628"/>
      <c r="BL33" s="628"/>
      <c r="BM33" s="628"/>
      <c r="BN33" s="628"/>
      <c r="BO33" s="628"/>
      <c r="BP33" s="628"/>
      <c r="BQ33" s="628"/>
      <c r="BR33" s="628"/>
      <c r="BS33" s="628"/>
    </row>
    <row r="34" spans="2:71">
      <c r="B34" s="608" t="s">
        <v>232</v>
      </c>
      <c r="C34" s="929"/>
      <c r="D34" s="930"/>
      <c r="E34" s="930"/>
      <c r="F34" s="930"/>
      <c r="G34" s="930"/>
      <c r="H34" s="930"/>
      <c r="I34" s="930"/>
      <c r="J34" s="930"/>
      <c r="K34" s="930"/>
      <c r="L34" s="931"/>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8"/>
      <c r="AK34" s="628"/>
      <c r="AL34" s="628"/>
      <c r="AM34" s="628"/>
      <c r="AN34" s="628"/>
      <c r="AO34" s="628"/>
      <c r="AP34" s="628"/>
      <c r="AQ34" s="628"/>
      <c r="AR34" s="628"/>
      <c r="AS34" s="628"/>
      <c r="AT34" s="628"/>
      <c r="AU34" s="628"/>
      <c r="AV34" s="628"/>
      <c r="AW34" s="628"/>
      <c r="AX34" s="628"/>
      <c r="AY34" s="628"/>
      <c r="AZ34" s="628"/>
      <c r="BA34" s="628"/>
      <c r="BB34" s="628"/>
      <c r="BC34" s="628"/>
      <c r="BD34" s="628"/>
      <c r="BE34" s="628"/>
      <c r="BF34" s="628"/>
      <c r="BG34" s="628"/>
      <c r="BH34" s="628"/>
      <c r="BI34" s="628"/>
      <c r="BJ34" s="628"/>
      <c r="BK34" s="628"/>
      <c r="BL34" s="628"/>
      <c r="BM34" s="628"/>
      <c r="BN34" s="628"/>
      <c r="BO34" s="628"/>
      <c r="BP34" s="628"/>
      <c r="BQ34" s="628"/>
      <c r="BR34" s="628"/>
      <c r="BS34" s="628"/>
    </row>
    <row r="35" spans="2:71">
      <c r="B35" s="609" t="s">
        <v>225</v>
      </c>
      <c r="C35" s="929"/>
      <c r="D35" s="930"/>
      <c r="E35" s="930"/>
      <c r="F35" s="930"/>
      <c r="G35" s="930"/>
      <c r="H35" s="930"/>
      <c r="I35" s="930"/>
      <c r="J35" s="930"/>
      <c r="K35" s="930"/>
      <c r="L35" s="931"/>
      <c r="M35" s="628"/>
      <c r="N35" s="628"/>
      <c r="O35" s="628"/>
      <c r="P35" s="628"/>
      <c r="Q35" s="628"/>
      <c r="R35" s="628"/>
      <c r="S35" s="628"/>
      <c r="T35" s="628"/>
      <c r="U35" s="628"/>
      <c r="V35" s="628"/>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628"/>
      <c r="AW35" s="628"/>
      <c r="AX35" s="628"/>
      <c r="AY35" s="628"/>
      <c r="AZ35" s="628"/>
      <c r="BA35" s="628"/>
      <c r="BB35" s="628"/>
      <c r="BC35" s="628"/>
      <c r="BD35" s="628"/>
      <c r="BE35" s="628"/>
      <c r="BF35" s="628"/>
      <c r="BG35" s="628"/>
      <c r="BH35" s="628"/>
      <c r="BI35" s="628"/>
      <c r="BJ35" s="628"/>
      <c r="BK35" s="628"/>
      <c r="BL35" s="628"/>
      <c r="BM35" s="628"/>
      <c r="BN35" s="628"/>
      <c r="BO35" s="628"/>
      <c r="BP35" s="628"/>
      <c r="BQ35" s="628"/>
      <c r="BR35" s="628"/>
      <c r="BS35" s="628"/>
    </row>
    <row r="36" spans="2:71">
      <c r="B36" s="609" t="s">
        <v>226</v>
      </c>
      <c r="C36" s="929"/>
      <c r="D36" s="930"/>
      <c r="E36" s="930"/>
      <c r="F36" s="930"/>
      <c r="G36" s="930"/>
      <c r="H36" s="930"/>
      <c r="I36" s="930"/>
      <c r="J36" s="930"/>
      <c r="K36" s="930"/>
      <c r="L36" s="931"/>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8"/>
      <c r="BD36" s="628"/>
      <c r="BE36" s="628"/>
      <c r="BF36" s="628"/>
      <c r="BG36" s="628"/>
      <c r="BH36" s="628"/>
      <c r="BI36" s="628"/>
      <c r="BJ36" s="628"/>
      <c r="BK36" s="628"/>
      <c r="BL36" s="628"/>
      <c r="BM36" s="628"/>
      <c r="BN36" s="628"/>
      <c r="BO36" s="628"/>
      <c r="BP36" s="628"/>
      <c r="BQ36" s="628"/>
      <c r="BR36" s="628"/>
      <c r="BS36" s="628"/>
    </row>
    <row r="37" spans="2:71">
      <c r="B37" s="610" t="s">
        <v>227</v>
      </c>
      <c r="C37" s="929"/>
      <c r="D37" s="930"/>
      <c r="E37" s="930"/>
      <c r="F37" s="930"/>
      <c r="G37" s="930"/>
      <c r="H37" s="930"/>
      <c r="I37" s="930"/>
      <c r="J37" s="930"/>
      <c r="K37" s="930"/>
      <c r="L37" s="931"/>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8"/>
      <c r="AZ37" s="628"/>
      <c r="BA37" s="628"/>
      <c r="BB37" s="628"/>
      <c r="BC37" s="628"/>
      <c r="BD37" s="628"/>
      <c r="BE37" s="628"/>
      <c r="BF37" s="628"/>
      <c r="BG37" s="628"/>
      <c r="BH37" s="628"/>
      <c r="BI37" s="628"/>
      <c r="BJ37" s="628"/>
      <c r="BK37" s="628"/>
      <c r="BL37" s="628"/>
      <c r="BM37" s="628"/>
      <c r="BN37" s="628"/>
      <c r="BO37" s="628"/>
      <c r="BP37" s="628"/>
      <c r="BQ37" s="628"/>
      <c r="BR37" s="628"/>
      <c r="BS37" s="628"/>
    </row>
    <row r="38" spans="2:71">
      <c r="B38" s="612" t="s">
        <v>233</v>
      </c>
      <c r="C38" s="929"/>
      <c r="D38" s="930"/>
      <c r="E38" s="930"/>
      <c r="F38" s="930"/>
      <c r="G38" s="930"/>
      <c r="H38" s="930"/>
      <c r="I38" s="930"/>
      <c r="J38" s="930"/>
      <c r="K38" s="930"/>
      <c r="L38" s="931"/>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628"/>
      <c r="BA38" s="628"/>
      <c r="BB38" s="628"/>
      <c r="BC38" s="628"/>
      <c r="BD38" s="628"/>
      <c r="BE38" s="628"/>
      <c r="BF38" s="628"/>
      <c r="BG38" s="628"/>
      <c r="BH38" s="628"/>
      <c r="BI38" s="628"/>
      <c r="BJ38" s="628"/>
      <c r="BK38" s="628"/>
      <c r="BL38" s="628"/>
      <c r="BM38" s="628"/>
      <c r="BN38" s="628"/>
      <c r="BO38" s="628"/>
      <c r="BP38" s="628"/>
      <c r="BQ38" s="628"/>
      <c r="BR38" s="628"/>
      <c r="BS38" s="628"/>
    </row>
    <row r="39" spans="2:71">
      <c r="B39" s="610" t="s">
        <v>234</v>
      </c>
      <c r="C39" s="929"/>
      <c r="D39" s="930"/>
      <c r="E39" s="930"/>
      <c r="F39" s="930"/>
      <c r="G39" s="930"/>
      <c r="H39" s="930"/>
      <c r="I39" s="930"/>
      <c r="J39" s="930"/>
      <c r="K39" s="930"/>
      <c r="L39" s="931"/>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628"/>
      <c r="BA39" s="628"/>
      <c r="BB39" s="628"/>
      <c r="BC39" s="628"/>
      <c r="BD39" s="628"/>
      <c r="BE39" s="628"/>
      <c r="BF39" s="628"/>
      <c r="BG39" s="628"/>
      <c r="BH39" s="628"/>
      <c r="BI39" s="628"/>
      <c r="BJ39" s="628"/>
      <c r="BK39" s="628"/>
      <c r="BL39" s="628"/>
      <c r="BM39" s="628"/>
      <c r="BN39" s="628"/>
      <c r="BO39" s="628"/>
      <c r="BP39" s="628"/>
      <c r="BQ39" s="628"/>
      <c r="BR39" s="628"/>
      <c r="BS39" s="628"/>
    </row>
    <row r="40" spans="2:71">
      <c r="B40" s="610" t="s">
        <v>235</v>
      </c>
      <c r="C40" s="929"/>
      <c r="D40" s="930"/>
      <c r="E40" s="930"/>
      <c r="F40" s="930"/>
      <c r="G40" s="930"/>
      <c r="H40" s="930"/>
      <c r="I40" s="930"/>
      <c r="J40" s="930"/>
      <c r="K40" s="930"/>
      <c r="L40" s="931"/>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628"/>
      <c r="BA40" s="628"/>
      <c r="BB40" s="628"/>
      <c r="BC40" s="628"/>
      <c r="BD40" s="628"/>
      <c r="BE40" s="628"/>
      <c r="BF40" s="628"/>
      <c r="BG40" s="628"/>
      <c r="BH40" s="628"/>
      <c r="BI40" s="628"/>
      <c r="BJ40" s="628"/>
      <c r="BK40" s="628"/>
      <c r="BL40" s="628"/>
      <c r="BM40" s="628"/>
      <c r="BN40" s="628"/>
      <c r="BO40" s="628"/>
      <c r="BP40" s="628"/>
      <c r="BQ40" s="628"/>
      <c r="BR40" s="628"/>
      <c r="BS40" s="628"/>
    </row>
    <row r="41" spans="2:71">
      <c r="B41" s="610" t="s">
        <v>236</v>
      </c>
      <c r="C41" s="648"/>
      <c r="D41" s="649"/>
      <c r="E41" s="649"/>
      <c r="F41" s="649"/>
      <c r="G41" s="641"/>
      <c r="H41" s="649"/>
      <c r="I41" s="644"/>
      <c r="J41" s="647"/>
      <c r="K41" s="645"/>
      <c r="L41" s="585"/>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c r="AZ41" s="628"/>
      <c r="BA41" s="628"/>
      <c r="BB41" s="628"/>
      <c r="BC41" s="628"/>
      <c r="BD41" s="628"/>
      <c r="BE41" s="628"/>
      <c r="BF41" s="628"/>
      <c r="BG41" s="628"/>
      <c r="BH41" s="628"/>
      <c r="BI41" s="628"/>
      <c r="BJ41" s="628"/>
      <c r="BK41" s="628"/>
      <c r="BL41" s="628"/>
      <c r="BM41" s="628"/>
      <c r="BN41" s="628"/>
      <c r="BO41" s="628"/>
      <c r="BP41" s="628"/>
      <c r="BQ41" s="628"/>
      <c r="BR41" s="628"/>
      <c r="BS41" s="628"/>
    </row>
    <row r="42" spans="2:71">
      <c r="B42" s="605" t="s">
        <v>237</v>
      </c>
      <c r="C42" s="648"/>
      <c r="D42" s="651"/>
      <c r="E42" s="651"/>
      <c r="F42" s="651"/>
      <c r="G42" s="641"/>
      <c r="H42" s="646"/>
      <c r="I42" s="644"/>
      <c r="J42" s="647"/>
      <c r="K42" s="645"/>
      <c r="L42" s="585"/>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8"/>
      <c r="AZ42" s="628"/>
      <c r="BA42" s="628"/>
      <c r="BB42" s="628"/>
      <c r="BC42" s="628"/>
      <c r="BD42" s="628"/>
      <c r="BE42" s="628"/>
      <c r="BF42" s="628"/>
      <c r="BG42" s="628"/>
      <c r="BH42" s="628"/>
      <c r="BI42" s="628"/>
      <c r="BJ42" s="628"/>
      <c r="BK42" s="628"/>
      <c r="BL42" s="628"/>
      <c r="BM42" s="628"/>
      <c r="BN42" s="628"/>
      <c r="BO42" s="628"/>
      <c r="BP42" s="628"/>
      <c r="BQ42" s="628"/>
      <c r="BR42" s="628"/>
      <c r="BS42" s="628"/>
    </row>
    <row r="43" spans="2:71">
      <c r="B43" s="605" t="s">
        <v>238</v>
      </c>
      <c r="C43" s="648"/>
      <c r="D43" s="651"/>
      <c r="E43" s="651"/>
      <c r="F43" s="651"/>
      <c r="G43" s="641"/>
      <c r="H43" s="646"/>
      <c r="I43" s="644"/>
      <c r="J43" s="647"/>
      <c r="K43" s="645"/>
      <c r="L43" s="585"/>
      <c r="M43" s="628"/>
      <c r="N43" s="628"/>
      <c r="O43" s="628"/>
      <c r="P43" s="628"/>
      <c r="Q43" s="628"/>
      <c r="R43" s="628"/>
      <c r="S43" s="628"/>
      <c r="T43" s="628"/>
      <c r="U43" s="628"/>
      <c r="V43" s="628"/>
      <c r="W43" s="628"/>
      <c r="X43" s="628"/>
      <c r="Y43" s="628"/>
      <c r="Z43" s="628"/>
      <c r="AA43" s="628"/>
      <c r="AB43" s="628"/>
      <c r="AC43" s="628"/>
      <c r="AD43" s="628"/>
      <c r="AE43" s="628"/>
      <c r="AF43" s="628"/>
      <c r="AG43" s="628"/>
      <c r="AH43" s="628"/>
      <c r="AI43" s="628"/>
      <c r="AJ43" s="628"/>
      <c r="AK43" s="628"/>
      <c r="AL43" s="628"/>
      <c r="AM43" s="628"/>
      <c r="AN43" s="628"/>
      <c r="AO43" s="628"/>
      <c r="AP43" s="628"/>
      <c r="AQ43" s="628"/>
      <c r="AR43" s="628"/>
      <c r="AS43" s="628"/>
      <c r="AT43" s="628"/>
      <c r="AU43" s="628"/>
      <c r="AV43" s="628"/>
      <c r="AW43" s="628"/>
      <c r="AX43" s="628"/>
      <c r="AY43" s="628"/>
      <c r="AZ43" s="628"/>
      <c r="BA43" s="628"/>
      <c r="BB43" s="628"/>
      <c r="BC43" s="628"/>
      <c r="BD43" s="628"/>
      <c r="BE43" s="628"/>
      <c r="BF43" s="628"/>
      <c r="BG43" s="628"/>
      <c r="BH43" s="628"/>
      <c r="BI43" s="628"/>
      <c r="BJ43" s="628"/>
      <c r="BK43" s="628"/>
      <c r="BL43" s="628"/>
      <c r="BM43" s="628"/>
      <c r="BN43" s="628"/>
      <c r="BO43" s="628"/>
      <c r="BP43" s="628"/>
      <c r="BQ43" s="628"/>
      <c r="BR43" s="628"/>
      <c r="BS43" s="628"/>
    </row>
    <row r="44" spans="2:71">
      <c r="B44" s="605" t="s">
        <v>239</v>
      </c>
      <c r="C44" s="648"/>
      <c r="D44" s="651"/>
      <c r="E44" s="651"/>
      <c r="F44" s="651"/>
      <c r="G44" s="641"/>
      <c r="H44" s="646"/>
      <c r="I44" s="644"/>
      <c r="J44" s="647"/>
      <c r="K44" s="645"/>
      <c r="L44" s="585"/>
      <c r="M44" s="628"/>
      <c r="N44" s="628"/>
      <c r="O44" s="628"/>
      <c r="P44" s="628"/>
      <c r="Q44" s="628"/>
      <c r="R44" s="628"/>
      <c r="S44" s="628"/>
      <c r="T44" s="628"/>
      <c r="U44" s="628"/>
      <c r="V44" s="628"/>
      <c r="W44" s="628"/>
      <c r="X44" s="628"/>
      <c r="Y44" s="628"/>
      <c r="Z44" s="628"/>
      <c r="AA44" s="628"/>
      <c r="AB44" s="628"/>
      <c r="AC44" s="628"/>
      <c r="AD44" s="628"/>
      <c r="AE44" s="628"/>
      <c r="AF44" s="628"/>
      <c r="AG44" s="628"/>
      <c r="AH44" s="628"/>
      <c r="AI44" s="628"/>
      <c r="AJ44" s="628"/>
      <c r="AK44" s="628"/>
      <c r="AL44" s="628"/>
      <c r="AM44" s="628"/>
      <c r="AN44" s="628"/>
      <c r="AO44" s="628"/>
      <c r="AP44" s="628"/>
      <c r="AQ44" s="628"/>
      <c r="AR44" s="628"/>
      <c r="AS44" s="628"/>
      <c r="AT44" s="628"/>
      <c r="AU44" s="628"/>
      <c r="AV44" s="628"/>
      <c r="AW44" s="628"/>
      <c r="AX44" s="628"/>
      <c r="AY44" s="628"/>
      <c r="AZ44" s="628"/>
      <c r="BA44" s="628"/>
      <c r="BB44" s="628"/>
      <c r="BC44" s="628"/>
      <c r="BD44" s="628"/>
      <c r="BE44" s="628"/>
      <c r="BF44" s="628"/>
      <c r="BG44" s="628"/>
      <c r="BH44" s="628"/>
      <c r="BI44" s="628"/>
      <c r="BJ44" s="628"/>
      <c r="BK44" s="628"/>
      <c r="BL44" s="628"/>
      <c r="BM44" s="628"/>
      <c r="BN44" s="628"/>
      <c r="BO44" s="628"/>
      <c r="BP44" s="628"/>
      <c r="BQ44" s="628"/>
      <c r="BR44" s="628"/>
      <c r="BS44" s="628"/>
    </row>
    <row r="45" spans="2:71">
      <c r="B45" s="605" t="s">
        <v>240</v>
      </c>
      <c r="C45" s="648"/>
      <c r="D45" s="651"/>
      <c r="E45" s="651"/>
      <c r="F45" s="651"/>
      <c r="G45" s="641"/>
      <c r="H45" s="646"/>
      <c r="I45" s="644"/>
      <c r="J45" s="647"/>
      <c r="K45" s="645"/>
      <c r="L45" s="585"/>
      <c r="M45" s="628"/>
      <c r="N45" s="628"/>
      <c r="O45" s="628"/>
      <c r="P45" s="628"/>
      <c r="Q45" s="628"/>
      <c r="R45" s="628"/>
      <c r="S45" s="628"/>
      <c r="T45" s="628"/>
      <c r="U45" s="628"/>
      <c r="V45" s="628"/>
      <c r="W45" s="628"/>
      <c r="X45" s="628"/>
      <c r="Y45" s="628"/>
      <c r="Z45" s="628"/>
      <c r="AA45" s="628"/>
      <c r="AB45" s="628"/>
      <c r="AC45" s="628"/>
      <c r="AD45" s="628"/>
      <c r="AE45" s="628"/>
      <c r="AF45" s="628"/>
      <c r="AG45" s="628"/>
      <c r="AH45" s="628"/>
      <c r="AI45" s="628"/>
      <c r="AJ45" s="628"/>
      <c r="AK45" s="628"/>
      <c r="AL45" s="628"/>
      <c r="AM45" s="628"/>
      <c r="AN45" s="628"/>
      <c r="AO45" s="628"/>
      <c r="AP45" s="628"/>
      <c r="AQ45" s="628"/>
      <c r="AR45" s="628"/>
      <c r="AS45" s="628"/>
      <c r="AT45" s="628"/>
      <c r="AU45" s="628"/>
      <c r="AV45" s="628"/>
      <c r="AW45" s="628"/>
      <c r="AX45" s="628"/>
      <c r="AY45" s="628"/>
      <c r="AZ45" s="628"/>
      <c r="BA45" s="628"/>
      <c r="BB45" s="628"/>
      <c r="BC45" s="628"/>
      <c r="BD45" s="628"/>
      <c r="BE45" s="628"/>
      <c r="BF45" s="628"/>
      <c r="BG45" s="628"/>
      <c r="BH45" s="628"/>
      <c r="BI45" s="628"/>
      <c r="BJ45" s="628"/>
      <c r="BK45" s="628"/>
      <c r="BL45" s="628"/>
      <c r="BM45" s="628"/>
      <c r="BN45" s="628"/>
      <c r="BO45" s="628"/>
      <c r="BP45" s="628"/>
      <c r="BQ45" s="628"/>
      <c r="BR45" s="628"/>
      <c r="BS45" s="628"/>
    </row>
    <row r="46" spans="2:71">
      <c r="B46" s="605" t="s">
        <v>241</v>
      </c>
      <c r="C46" s="648"/>
      <c r="D46" s="651"/>
      <c r="E46" s="651"/>
      <c r="F46" s="651"/>
      <c r="G46" s="641"/>
      <c r="H46" s="646"/>
      <c r="I46" s="644"/>
      <c r="J46" s="647"/>
      <c r="K46" s="645"/>
      <c r="L46" s="585"/>
      <c r="M46" s="628"/>
      <c r="N46" s="628"/>
      <c r="O46" s="628"/>
      <c r="P46" s="628"/>
      <c r="Q46" s="628"/>
      <c r="R46" s="628"/>
      <c r="S46" s="628"/>
      <c r="T46" s="628"/>
      <c r="U46" s="628"/>
      <c r="V46" s="628"/>
      <c r="W46" s="628"/>
      <c r="X46" s="628"/>
      <c r="Y46" s="628"/>
      <c r="Z46" s="628"/>
      <c r="AA46" s="628"/>
      <c r="AB46" s="628"/>
      <c r="AC46" s="628"/>
      <c r="AD46" s="628"/>
      <c r="AE46" s="628"/>
      <c r="AF46" s="628"/>
      <c r="AG46" s="628"/>
      <c r="AH46" s="628"/>
      <c r="AI46" s="628"/>
      <c r="AJ46" s="628"/>
      <c r="AK46" s="628"/>
      <c r="AL46" s="628"/>
      <c r="AM46" s="628"/>
      <c r="AN46" s="628"/>
      <c r="AO46" s="628"/>
      <c r="AP46" s="628"/>
      <c r="AQ46" s="628"/>
      <c r="AR46" s="628"/>
      <c r="AS46" s="628"/>
      <c r="AT46" s="628"/>
      <c r="AU46" s="628"/>
      <c r="AV46" s="628"/>
      <c r="AW46" s="628"/>
      <c r="AX46" s="628"/>
      <c r="AY46" s="628"/>
      <c r="AZ46" s="628"/>
      <c r="BA46" s="628"/>
      <c r="BB46" s="628"/>
      <c r="BC46" s="628"/>
      <c r="BD46" s="628"/>
      <c r="BE46" s="628"/>
      <c r="BF46" s="628"/>
      <c r="BG46" s="628"/>
      <c r="BH46" s="628"/>
      <c r="BI46" s="628"/>
      <c r="BJ46" s="628"/>
      <c r="BK46" s="628"/>
      <c r="BL46" s="628"/>
      <c r="BM46" s="628"/>
      <c r="BN46" s="628"/>
      <c r="BO46" s="628"/>
      <c r="BP46" s="628"/>
      <c r="BQ46" s="628"/>
      <c r="BR46" s="628"/>
      <c r="BS46" s="628"/>
    </row>
    <row r="47" spans="2:71">
      <c r="B47" s="613" t="s">
        <v>242</v>
      </c>
      <c r="C47" s="648"/>
      <c r="D47" s="652"/>
      <c r="E47" s="652"/>
      <c r="F47" s="652"/>
      <c r="G47" s="641"/>
      <c r="H47" s="652"/>
      <c r="I47" s="644"/>
      <c r="J47" s="647"/>
      <c r="K47" s="645"/>
      <c r="L47" s="585"/>
      <c r="M47" s="628"/>
      <c r="N47" s="628"/>
      <c r="O47" s="628"/>
      <c r="P47" s="628"/>
      <c r="Q47" s="628"/>
      <c r="R47" s="628"/>
      <c r="S47" s="628"/>
      <c r="T47" s="628"/>
      <c r="U47" s="628"/>
      <c r="V47" s="628"/>
      <c r="W47" s="628"/>
      <c r="X47" s="628"/>
      <c r="Y47" s="628"/>
      <c r="Z47" s="628"/>
      <c r="AA47" s="628"/>
      <c r="AB47" s="628"/>
      <c r="AC47" s="628"/>
      <c r="AD47" s="628"/>
      <c r="AE47" s="628"/>
      <c r="AF47" s="628"/>
      <c r="AG47" s="628"/>
      <c r="AH47" s="628"/>
      <c r="AI47" s="628"/>
      <c r="AJ47" s="628"/>
      <c r="AK47" s="628"/>
      <c r="AL47" s="628"/>
      <c r="AM47" s="628"/>
      <c r="AN47" s="628"/>
      <c r="AO47" s="628"/>
      <c r="AP47" s="628"/>
      <c r="AQ47" s="628"/>
      <c r="AR47" s="628"/>
      <c r="AS47" s="628"/>
      <c r="AT47" s="628"/>
      <c r="AU47" s="628"/>
      <c r="AV47" s="628"/>
      <c r="AW47" s="628"/>
      <c r="AX47" s="628"/>
      <c r="AY47" s="628"/>
      <c r="AZ47" s="628"/>
      <c r="BA47" s="628"/>
      <c r="BB47" s="628"/>
      <c r="BC47" s="628"/>
      <c r="BD47" s="628"/>
      <c r="BE47" s="628"/>
      <c r="BF47" s="628"/>
      <c r="BG47" s="628"/>
      <c r="BH47" s="628"/>
      <c r="BI47" s="628"/>
      <c r="BJ47" s="628"/>
      <c r="BK47" s="628"/>
      <c r="BL47" s="628"/>
      <c r="BM47" s="628"/>
      <c r="BN47" s="628"/>
      <c r="BO47" s="628"/>
      <c r="BP47" s="628"/>
      <c r="BQ47" s="628"/>
      <c r="BR47" s="628"/>
      <c r="BS47" s="628"/>
    </row>
    <row r="48" spans="2:71">
      <c r="B48" s="600" t="s">
        <v>243</v>
      </c>
      <c r="C48" s="648"/>
      <c r="D48" s="643"/>
      <c r="E48" s="643"/>
      <c r="F48" s="643"/>
      <c r="G48" s="641"/>
      <c r="H48" s="643"/>
      <c r="I48" s="644"/>
      <c r="J48" s="642"/>
      <c r="K48" s="645"/>
      <c r="L48" s="585"/>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628"/>
      <c r="AM48" s="628"/>
      <c r="AN48" s="628"/>
      <c r="AO48" s="628"/>
      <c r="AP48" s="628"/>
      <c r="AQ48" s="628"/>
      <c r="AR48" s="628"/>
      <c r="AS48" s="628"/>
      <c r="AT48" s="628"/>
      <c r="AU48" s="628"/>
      <c r="AV48" s="628"/>
      <c r="AW48" s="628"/>
      <c r="AX48" s="628"/>
      <c r="AY48" s="628"/>
      <c r="AZ48" s="628"/>
      <c r="BA48" s="628"/>
      <c r="BB48" s="628"/>
      <c r="BC48" s="628"/>
      <c r="BD48" s="628"/>
      <c r="BE48" s="628"/>
      <c r="BF48" s="628"/>
      <c r="BG48" s="628"/>
      <c r="BH48" s="628"/>
      <c r="BI48" s="628"/>
      <c r="BJ48" s="628"/>
      <c r="BK48" s="628"/>
      <c r="BL48" s="628"/>
      <c r="BM48" s="628"/>
      <c r="BN48" s="628"/>
      <c r="BO48" s="628"/>
      <c r="BP48" s="628"/>
      <c r="BQ48" s="628"/>
      <c r="BR48" s="628"/>
      <c r="BS48" s="628"/>
    </row>
    <row r="49" spans="2:71">
      <c r="B49" s="605" t="s">
        <v>244</v>
      </c>
      <c r="C49" s="648"/>
      <c r="D49" s="651"/>
      <c r="E49" s="651"/>
      <c r="F49" s="651"/>
      <c r="G49" s="641"/>
      <c r="H49" s="646"/>
      <c r="I49" s="644"/>
      <c r="J49" s="647"/>
      <c r="K49" s="645"/>
      <c r="L49" s="585"/>
      <c r="M49" s="628"/>
      <c r="N49" s="628"/>
      <c r="O49" s="628"/>
      <c r="P49" s="628"/>
      <c r="Q49" s="628"/>
      <c r="R49" s="628"/>
      <c r="S49" s="628"/>
      <c r="T49" s="628"/>
      <c r="U49" s="628"/>
      <c r="V49" s="628"/>
      <c r="W49" s="628"/>
      <c r="X49" s="628"/>
      <c r="Y49" s="628"/>
      <c r="Z49" s="628"/>
      <c r="AA49" s="628"/>
      <c r="AB49" s="628"/>
      <c r="AC49" s="628"/>
      <c r="AD49" s="628"/>
      <c r="AE49" s="628"/>
      <c r="AF49" s="628"/>
      <c r="AG49" s="628"/>
      <c r="AH49" s="628"/>
      <c r="AI49" s="628"/>
      <c r="AJ49" s="628"/>
      <c r="AK49" s="628"/>
      <c r="AL49" s="628"/>
      <c r="AM49" s="628"/>
      <c r="AN49" s="628"/>
      <c r="AO49" s="628"/>
      <c r="AP49" s="628"/>
      <c r="AQ49" s="628"/>
      <c r="AR49" s="628"/>
      <c r="AS49" s="628"/>
      <c r="AT49" s="628"/>
      <c r="AU49" s="628"/>
      <c r="AV49" s="628"/>
      <c r="AW49" s="628"/>
      <c r="AX49" s="628"/>
      <c r="AY49" s="628"/>
      <c r="AZ49" s="628"/>
      <c r="BA49" s="628"/>
      <c r="BB49" s="628"/>
      <c r="BC49" s="628"/>
      <c r="BD49" s="628"/>
      <c r="BE49" s="628"/>
      <c r="BF49" s="628"/>
      <c r="BG49" s="628"/>
      <c r="BH49" s="628"/>
      <c r="BI49" s="628"/>
      <c r="BJ49" s="628"/>
      <c r="BK49" s="628"/>
      <c r="BL49" s="628"/>
      <c r="BM49" s="628"/>
      <c r="BN49" s="628"/>
      <c r="BO49" s="628"/>
      <c r="BP49" s="628"/>
      <c r="BQ49" s="628"/>
      <c r="BR49" s="628"/>
      <c r="BS49" s="628"/>
    </row>
    <row r="50" spans="2:71">
      <c r="B50" s="605" t="s">
        <v>237</v>
      </c>
      <c r="C50" s="648"/>
      <c r="D50" s="651"/>
      <c r="E50" s="651"/>
      <c r="F50" s="651"/>
      <c r="G50" s="641"/>
      <c r="H50" s="646"/>
      <c r="I50" s="644"/>
      <c r="J50" s="647"/>
      <c r="K50" s="645"/>
      <c r="L50" s="585"/>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L50" s="628"/>
      <c r="AM50" s="628"/>
      <c r="AN50" s="628"/>
      <c r="AO50" s="628"/>
      <c r="AP50" s="628"/>
      <c r="AQ50" s="628"/>
      <c r="AR50" s="628"/>
      <c r="AS50" s="628"/>
      <c r="AT50" s="628"/>
      <c r="AU50" s="628"/>
      <c r="AV50" s="628"/>
      <c r="AW50" s="628"/>
      <c r="AX50" s="628"/>
      <c r="AY50" s="628"/>
      <c r="AZ50" s="628"/>
      <c r="BA50" s="628"/>
      <c r="BB50" s="628"/>
      <c r="BC50" s="628"/>
      <c r="BD50" s="628"/>
      <c r="BE50" s="628"/>
      <c r="BF50" s="628"/>
      <c r="BG50" s="628"/>
      <c r="BH50" s="628"/>
      <c r="BI50" s="628"/>
      <c r="BJ50" s="628"/>
      <c r="BK50" s="628"/>
      <c r="BL50" s="628"/>
      <c r="BM50" s="628"/>
      <c r="BN50" s="628"/>
      <c r="BO50" s="628"/>
      <c r="BP50" s="628"/>
      <c r="BQ50" s="628"/>
      <c r="BR50" s="628"/>
      <c r="BS50" s="628"/>
    </row>
    <row r="51" spans="2:71">
      <c r="B51" s="613" t="s">
        <v>245</v>
      </c>
      <c r="C51" s="648"/>
      <c r="D51" s="652"/>
      <c r="E51" s="652"/>
      <c r="F51" s="652"/>
      <c r="G51" s="641"/>
      <c r="H51" s="652"/>
      <c r="I51" s="644"/>
      <c r="J51" s="647"/>
      <c r="K51" s="645"/>
      <c r="L51" s="585"/>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c r="AL51" s="628"/>
      <c r="AM51" s="628"/>
      <c r="AN51" s="628"/>
      <c r="AO51" s="628"/>
      <c r="AP51" s="628"/>
      <c r="AQ51" s="628"/>
      <c r="AR51" s="628"/>
      <c r="AS51" s="628"/>
      <c r="AT51" s="628"/>
      <c r="AU51" s="628"/>
      <c r="AV51" s="628"/>
      <c r="AW51" s="628"/>
      <c r="AX51" s="628"/>
      <c r="AY51" s="628"/>
      <c r="AZ51" s="628"/>
      <c r="BA51" s="628"/>
      <c r="BB51" s="628"/>
      <c r="BC51" s="628"/>
      <c r="BD51" s="628"/>
      <c r="BE51" s="628"/>
      <c r="BF51" s="628"/>
      <c r="BG51" s="628"/>
      <c r="BH51" s="628"/>
      <c r="BI51" s="628"/>
      <c r="BJ51" s="628"/>
      <c r="BK51" s="628"/>
      <c r="BL51" s="628"/>
      <c r="BM51" s="628"/>
      <c r="BN51" s="628"/>
      <c r="BO51" s="628"/>
      <c r="BP51" s="628"/>
      <c r="BQ51" s="628"/>
      <c r="BR51" s="628"/>
      <c r="BS51" s="628"/>
    </row>
    <row r="52" spans="2:71">
      <c r="B52" s="614" t="s">
        <v>246</v>
      </c>
      <c r="C52" s="648"/>
      <c r="D52" s="643"/>
      <c r="E52" s="643"/>
      <c r="F52" s="643"/>
      <c r="G52" s="641"/>
      <c r="H52" s="643"/>
      <c r="I52" s="644"/>
      <c r="J52" s="642"/>
      <c r="K52" s="645"/>
      <c r="L52" s="585"/>
      <c r="M52" s="628"/>
      <c r="N52" s="628"/>
      <c r="O52" s="628"/>
      <c r="P52" s="628"/>
      <c r="Q52" s="628"/>
      <c r="R52" s="628"/>
      <c r="S52" s="628"/>
      <c r="T52" s="628"/>
      <c r="U52" s="628"/>
      <c r="V52" s="628"/>
      <c r="W52" s="628"/>
      <c r="X52" s="628"/>
      <c r="Y52" s="628"/>
      <c r="Z52" s="628"/>
      <c r="AA52" s="628"/>
      <c r="AB52" s="628"/>
      <c r="AC52" s="628"/>
      <c r="AD52" s="628"/>
      <c r="AE52" s="628"/>
      <c r="AF52" s="628"/>
      <c r="AG52" s="628"/>
      <c r="AH52" s="628"/>
      <c r="AI52" s="628"/>
      <c r="AJ52" s="628"/>
      <c r="AK52" s="628"/>
      <c r="AL52" s="628"/>
      <c r="AM52" s="628"/>
      <c r="AN52" s="628"/>
      <c r="AO52" s="628"/>
      <c r="AP52" s="628"/>
      <c r="AQ52" s="628"/>
      <c r="AR52" s="628"/>
      <c r="AS52" s="628"/>
      <c r="AT52" s="628"/>
      <c r="AU52" s="628"/>
      <c r="AV52" s="628"/>
      <c r="AW52" s="628"/>
      <c r="AX52" s="628"/>
      <c r="AY52" s="628"/>
      <c r="AZ52" s="628"/>
      <c r="BA52" s="628"/>
      <c r="BB52" s="628"/>
      <c r="BC52" s="628"/>
      <c r="BD52" s="628"/>
      <c r="BE52" s="628"/>
      <c r="BF52" s="628"/>
      <c r="BG52" s="628"/>
      <c r="BH52" s="628"/>
      <c r="BI52" s="628"/>
      <c r="BJ52" s="628"/>
      <c r="BK52" s="628"/>
      <c r="BL52" s="628"/>
      <c r="BM52" s="628"/>
      <c r="BN52" s="628"/>
      <c r="BO52" s="628"/>
      <c r="BP52" s="628"/>
      <c r="BQ52" s="628"/>
      <c r="BR52" s="628"/>
      <c r="BS52" s="628"/>
    </row>
    <row r="53" spans="2:71">
      <c r="B53" s="605" t="s">
        <v>247</v>
      </c>
      <c r="C53" s="648"/>
      <c r="D53" s="651"/>
      <c r="E53" s="651"/>
      <c r="F53" s="651"/>
      <c r="G53" s="641"/>
      <c r="H53" s="646"/>
      <c r="I53" s="644"/>
      <c r="J53" s="647"/>
      <c r="K53" s="645"/>
      <c r="L53" s="585"/>
      <c r="M53" s="628"/>
      <c r="N53" s="628"/>
      <c r="O53" s="628"/>
      <c r="P53" s="628"/>
      <c r="Q53" s="628"/>
      <c r="R53" s="628"/>
      <c r="S53" s="628"/>
      <c r="T53" s="628"/>
      <c r="U53" s="628"/>
      <c r="V53" s="628"/>
      <c r="W53" s="628"/>
      <c r="X53" s="628"/>
      <c r="Y53" s="628"/>
      <c r="Z53" s="628"/>
      <c r="AA53" s="628"/>
      <c r="AB53" s="628"/>
      <c r="AC53" s="628"/>
      <c r="AD53" s="628"/>
      <c r="AE53" s="628"/>
      <c r="AF53" s="628"/>
      <c r="AG53" s="628"/>
      <c r="AH53" s="628"/>
      <c r="AI53" s="628"/>
      <c r="AJ53" s="628"/>
      <c r="AK53" s="628"/>
      <c r="AL53" s="628"/>
      <c r="AM53" s="628"/>
      <c r="AN53" s="628"/>
      <c r="AO53" s="628"/>
      <c r="AP53" s="628"/>
      <c r="AQ53" s="628"/>
      <c r="AR53" s="628"/>
      <c r="AS53" s="628"/>
      <c r="AT53" s="628"/>
      <c r="AU53" s="628"/>
      <c r="AV53" s="628"/>
      <c r="AW53" s="628"/>
      <c r="AX53" s="628"/>
      <c r="AY53" s="628"/>
      <c r="AZ53" s="628"/>
      <c r="BA53" s="628"/>
      <c r="BB53" s="628"/>
      <c r="BC53" s="628"/>
      <c r="BD53" s="628"/>
      <c r="BE53" s="628"/>
      <c r="BF53" s="628"/>
      <c r="BG53" s="628"/>
      <c r="BH53" s="628"/>
      <c r="BI53" s="628"/>
      <c r="BJ53" s="628"/>
      <c r="BK53" s="628"/>
      <c r="BL53" s="628"/>
      <c r="BM53" s="628"/>
      <c r="BN53" s="628"/>
      <c r="BO53" s="628"/>
      <c r="BP53" s="628"/>
      <c r="BQ53" s="628"/>
      <c r="BR53" s="628"/>
      <c r="BS53" s="628"/>
    </row>
    <row r="54" spans="2:71">
      <c r="B54" s="605" t="s">
        <v>248</v>
      </c>
      <c r="C54" s="648"/>
      <c r="D54" s="651"/>
      <c r="E54" s="651"/>
      <c r="F54" s="651"/>
      <c r="G54" s="641"/>
      <c r="H54" s="646"/>
      <c r="I54" s="644"/>
      <c r="J54" s="647"/>
      <c r="K54" s="645"/>
      <c r="L54" s="585"/>
      <c r="M54" s="628"/>
      <c r="N54" s="628"/>
      <c r="O54" s="628"/>
      <c r="P54" s="628"/>
      <c r="Q54" s="628"/>
      <c r="R54" s="628"/>
      <c r="S54" s="628"/>
      <c r="T54" s="628"/>
      <c r="U54" s="628"/>
      <c r="V54" s="628"/>
      <c r="W54" s="628"/>
      <c r="X54" s="628"/>
      <c r="Y54" s="628"/>
      <c r="Z54" s="628"/>
      <c r="AA54" s="628"/>
      <c r="AB54" s="628"/>
      <c r="AC54" s="628"/>
      <c r="AD54" s="628"/>
      <c r="AE54" s="628"/>
      <c r="AF54" s="628"/>
      <c r="AG54" s="628"/>
      <c r="AH54" s="628"/>
      <c r="AI54" s="628"/>
      <c r="AJ54" s="628"/>
      <c r="AK54" s="628"/>
      <c r="AL54" s="628"/>
      <c r="AM54" s="628"/>
      <c r="AN54" s="628"/>
      <c r="AO54" s="628"/>
      <c r="AP54" s="628"/>
      <c r="AQ54" s="628"/>
      <c r="AR54" s="628"/>
      <c r="AS54" s="628"/>
      <c r="AT54" s="628"/>
      <c r="AU54" s="628"/>
      <c r="AV54" s="628"/>
      <c r="AW54" s="628"/>
      <c r="AX54" s="628"/>
      <c r="AY54" s="628"/>
      <c r="AZ54" s="628"/>
      <c r="BA54" s="628"/>
      <c r="BB54" s="628"/>
      <c r="BC54" s="628"/>
      <c r="BD54" s="628"/>
      <c r="BE54" s="628"/>
      <c r="BF54" s="628"/>
      <c r="BG54" s="628"/>
      <c r="BH54" s="628"/>
      <c r="BI54" s="628"/>
      <c r="BJ54" s="628"/>
      <c r="BK54" s="628"/>
      <c r="BL54" s="628"/>
      <c r="BM54" s="628"/>
      <c r="BN54" s="628"/>
      <c r="BO54" s="628"/>
      <c r="BP54" s="628"/>
      <c r="BQ54" s="628"/>
      <c r="BR54" s="628"/>
      <c r="BS54" s="628"/>
    </row>
    <row r="55" spans="2:71">
      <c r="B55" s="605" t="s">
        <v>249</v>
      </c>
      <c r="C55" s="648"/>
      <c r="D55" s="651"/>
      <c r="E55" s="651"/>
      <c r="F55" s="651"/>
      <c r="G55" s="641"/>
      <c r="H55" s="646"/>
      <c r="I55" s="644"/>
      <c r="J55" s="647"/>
      <c r="K55" s="645"/>
      <c r="L55" s="585"/>
      <c r="M55" s="628"/>
      <c r="N55" s="628"/>
      <c r="O55" s="628"/>
      <c r="P55" s="628"/>
      <c r="Q55" s="628"/>
      <c r="R55" s="628"/>
      <c r="S55" s="628"/>
      <c r="T55" s="628"/>
      <c r="U55" s="628"/>
      <c r="V55" s="628"/>
      <c r="W55" s="628"/>
      <c r="X55" s="628"/>
      <c r="Y55" s="628"/>
      <c r="Z55" s="628"/>
      <c r="AA55" s="628"/>
      <c r="AB55" s="628"/>
      <c r="AC55" s="628"/>
      <c r="AD55" s="628"/>
      <c r="AE55" s="628"/>
      <c r="AF55" s="628"/>
      <c r="AG55" s="628"/>
      <c r="AH55" s="628"/>
      <c r="AI55" s="628"/>
      <c r="AJ55" s="628"/>
      <c r="AK55" s="628"/>
      <c r="AL55" s="628"/>
      <c r="AM55" s="628"/>
      <c r="AN55" s="628"/>
      <c r="AO55" s="628"/>
      <c r="AP55" s="628"/>
      <c r="AQ55" s="628"/>
      <c r="AR55" s="628"/>
      <c r="AS55" s="628"/>
      <c r="AT55" s="628"/>
      <c r="AU55" s="628"/>
      <c r="AV55" s="628"/>
      <c r="AW55" s="628"/>
      <c r="AX55" s="628"/>
      <c r="AY55" s="628"/>
      <c r="AZ55" s="628"/>
      <c r="BA55" s="628"/>
      <c r="BB55" s="628"/>
      <c r="BC55" s="628"/>
      <c r="BD55" s="628"/>
      <c r="BE55" s="628"/>
      <c r="BF55" s="628"/>
      <c r="BG55" s="628"/>
      <c r="BH55" s="628"/>
      <c r="BI55" s="628"/>
      <c r="BJ55" s="628"/>
      <c r="BK55" s="628"/>
      <c r="BL55" s="628"/>
      <c r="BM55" s="628"/>
      <c r="BN55" s="628"/>
      <c r="BO55" s="628"/>
      <c r="BP55" s="628"/>
      <c r="BQ55" s="628"/>
      <c r="BR55" s="628"/>
      <c r="BS55" s="628"/>
    </row>
    <row r="56" spans="2:71">
      <c r="B56" s="605" t="s">
        <v>40</v>
      </c>
      <c r="C56" s="648"/>
      <c r="D56" s="651"/>
      <c r="E56" s="651"/>
      <c r="F56" s="651"/>
      <c r="G56" s="641"/>
      <c r="H56" s="646"/>
      <c r="I56" s="644"/>
      <c r="J56" s="647"/>
      <c r="K56" s="645"/>
      <c r="L56" s="585"/>
      <c r="M56" s="628"/>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628"/>
      <c r="AM56" s="628"/>
      <c r="AN56" s="628"/>
      <c r="AO56" s="628"/>
      <c r="AP56" s="628"/>
      <c r="AQ56" s="628"/>
      <c r="AR56" s="628"/>
      <c r="AS56" s="628"/>
      <c r="AT56" s="628"/>
      <c r="AU56" s="628"/>
      <c r="AV56" s="628"/>
      <c r="AW56" s="628"/>
      <c r="AX56" s="628"/>
      <c r="AY56" s="628"/>
      <c r="AZ56" s="628"/>
      <c r="BA56" s="628"/>
      <c r="BB56" s="628"/>
      <c r="BC56" s="628"/>
      <c r="BD56" s="628"/>
      <c r="BE56" s="628"/>
      <c r="BF56" s="628"/>
      <c r="BG56" s="628"/>
      <c r="BH56" s="628"/>
      <c r="BI56" s="628"/>
      <c r="BJ56" s="628"/>
      <c r="BK56" s="628"/>
      <c r="BL56" s="628"/>
      <c r="BM56" s="628"/>
      <c r="BN56" s="628"/>
      <c r="BO56" s="628"/>
      <c r="BP56" s="628"/>
      <c r="BQ56" s="628"/>
      <c r="BR56" s="628"/>
      <c r="BS56" s="628"/>
    </row>
    <row r="57" spans="2:71">
      <c r="B57" s="613" t="s">
        <v>250</v>
      </c>
      <c r="C57" s="648"/>
      <c r="D57" s="651"/>
      <c r="E57" s="651"/>
      <c r="F57" s="651"/>
      <c r="G57" s="641"/>
      <c r="H57" s="646"/>
      <c r="I57" s="644"/>
      <c r="J57" s="647"/>
      <c r="K57" s="645"/>
      <c r="L57" s="585"/>
      <c r="M57" s="628"/>
      <c r="N57" s="628"/>
      <c r="O57" s="628"/>
      <c r="P57" s="628"/>
      <c r="Q57" s="628"/>
      <c r="R57" s="628"/>
      <c r="S57" s="628"/>
      <c r="T57" s="628"/>
      <c r="U57" s="628"/>
      <c r="V57" s="628"/>
      <c r="W57" s="628"/>
      <c r="X57" s="628"/>
      <c r="Y57" s="628"/>
      <c r="Z57" s="628"/>
      <c r="AA57" s="628"/>
      <c r="AB57" s="628"/>
      <c r="AC57" s="628"/>
      <c r="AD57" s="628"/>
      <c r="AE57" s="628"/>
      <c r="AF57" s="628"/>
      <c r="AG57" s="628"/>
      <c r="AH57" s="628"/>
      <c r="AI57" s="628"/>
      <c r="AJ57" s="628"/>
      <c r="AK57" s="628"/>
      <c r="AL57" s="628"/>
      <c r="AM57" s="628"/>
      <c r="AN57" s="628"/>
      <c r="AO57" s="628"/>
      <c r="AP57" s="628"/>
      <c r="AQ57" s="628"/>
      <c r="AR57" s="628"/>
      <c r="AS57" s="628"/>
      <c r="AT57" s="628"/>
      <c r="AU57" s="628"/>
      <c r="AV57" s="628"/>
      <c r="AW57" s="628"/>
      <c r="AX57" s="628"/>
      <c r="AY57" s="628"/>
      <c r="AZ57" s="628"/>
      <c r="BA57" s="628"/>
      <c r="BB57" s="628"/>
      <c r="BC57" s="628"/>
      <c r="BD57" s="628"/>
      <c r="BE57" s="628"/>
      <c r="BF57" s="628"/>
      <c r="BG57" s="628"/>
      <c r="BH57" s="628"/>
      <c r="BI57" s="628"/>
      <c r="BJ57" s="628"/>
      <c r="BK57" s="628"/>
      <c r="BL57" s="628"/>
      <c r="BM57" s="628"/>
      <c r="BN57" s="628"/>
      <c r="BO57" s="628"/>
      <c r="BP57" s="628"/>
      <c r="BQ57" s="628"/>
      <c r="BR57" s="628"/>
      <c r="BS57" s="628"/>
    </row>
    <row r="58" spans="2:71">
      <c r="B58" s="614" t="s">
        <v>233</v>
      </c>
      <c r="C58" s="648"/>
      <c r="D58" s="643"/>
      <c r="E58" s="643"/>
      <c r="F58" s="643"/>
      <c r="G58" s="641"/>
      <c r="H58" s="643"/>
      <c r="I58" s="644"/>
      <c r="J58" s="642"/>
      <c r="K58" s="645"/>
      <c r="L58" s="585"/>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M58" s="628"/>
      <c r="AN58" s="628"/>
      <c r="AO58" s="628"/>
      <c r="AP58" s="628"/>
      <c r="AQ58" s="628"/>
      <c r="AR58" s="628"/>
      <c r="AS58" s="628"/>
      <c r="AT58" s="628"/>
      <c r="AU58" s="628"/>
      <c r="AV58" s="628"/>
      <c r="AW58" s="628"/>
      <c r="AX58" s="628"/>
      <c r="AY58" s="628"/>
      <c r="AZ58" s="628"/>
      <c r="BA58" s="628"/>
      <c r="BB58" s="628"/>
      <c r="BC58" s="628"/>
      <c r="BD58" s="628"/>
      <c r="BE58" s="628"/>
      <c r="BF58" s="628"/>
      <c r="BG58" s="628"/>
      <c r="BH58" s="628"/>
      <c r="BI58" s="628"/>
      <c r="BJ58" s="628"/>
      <c r="BK58" s="628"/>
      <c r="BL58" s="628"/>
      <c r="BM58" s="628"/>
      <c r="BN58" s="628"/>
      <c r="BO58" s="628"/>
      <c r="BP58" s="628"/>
      <c r="BQ58" s="628"/>
      <c r="BR58" s="628"/>
      <c r="BS58" s="628"/>
    </row>
    <row r="59" spans="2:71">
      <c r="B59" s="610" t="s">
        <v>251</v>
      </c>
      <c r="C59" s="648"/>
      <c r="D59" s="649"/>
      <c r="E59" s="649"/>
      <c r="F59" s="649"/>
      <c r="G59" s="641"/>
      <c r="H59" s="649"/>
      <c r="I59" s="644"/>
      <c r="J59" s="647"/>
      <c r="K59" s="645"/>
      <c r="L59" s="585"/>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628"/>
      <c r="AK59" s="628"/>
      <c r="AL59" s="628"/>
      <c r="AM59" s="628"/>
      <c r="AN59" s="628"/>
      <c r="AO59" s="628"/>
      <c r="AP59" s="628"/>
      <c r="AQ59" s="628"/>
      <c r="AR59" s="628"/>
      <c r="AS59" s="628"/>
      <c r="AT59" s="628"/>
      <c r="AU59" s="628"/>
      <c r="AV59" s="628"/>
      <c r="AW59" s="628"/>
      <c r="AX59" s="628"/>
      <c r="AY59" s="628"/>
      <c r="AZ59" s="628"/>
      <c r="BA59" s="628"/>
      <c r="BB59" s="628"/>
      <c r="BC59" s="628"/>
      <c r="BD59" s="628"/>
      <c r="BE59" s="628"/>
      <c r="BF59" s="628"/>
      <c r="BG59" s="628"/>
      <c r="BH59" s="628"/>
      <c r="BI59" s="628"/>
      <c r="BJ59" s="628"/>
      <c r="BK59" s="628"/>
      <c r="BL59" s="628"/>
      <c r="BM59" s="628"/>
      <c r="BN59" s="628"/>
      <c r="BO59" s="628"/>
      <c r="BP59" s="628"/>
      <c r="BQ59" s="628"/>
      <c r="BR59" s="628"/>
      <c r="BS59" s="628"/>
    </row>
    <row r="60" spans="2:71">
      <c r="B60" s="610" t="s">
        <v>252</v>
      </c>
      <c r="C60" s="648"/>
      <c r="D60" s="649"/>
      <c r="E60" s="649"/>
      <c r="F60" s="649"/>
      <c r="G60" s="641"/>
      <c r="H60" s="649"/>
      <c r="I60" s="644"/>
      <c r="J60" s="647"/>
      <c r="K60" s="645"/>
      <c r="L60" s="585"/>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628"/>
      <c r="AL60" s="628"/>
      <c r="AM60" s="628"/>
      <c r="AN60" s="628"/>
      <c r="AO60" s="628"/>
      <c r="AP60" s="628"/>
      <c r="AQ60" s="628"/>
      <c r="AR60" s="628"/>
      <c r="AS60" s="628"/>
      <c r="AT60" s="628"/>
      <c r="AU60" s="628"/>
      <c r="AV60" s="628"/>
      <c r="AW60" s="628"/>
      <c r="AX60" s="628"/>
      <c r="AY60" s="628"/>
      <c r="AZ60" s="628"/>
      <c r="BA60" s="628"/>
      <c r="BB60" s="628"/>
      <c r="BC60" s="628"/>
      <c r="BD60" s="628"/>
      <c r="BE60" s="628"/>
      <c r="BF60" s="628"/>
      <c r="BG60" s="628"/>
      <c r="BH60" s="628"/>
      <c r="BI60" s="628"/>
      <c r="BJ60" s="628"/>
      <c r="BK60" s="628"/>
      <c r="BL60" s="628"/>
      <c r="BM60" s="628"/>
      <c r="BN60" s="628"/>
      <c r="BO60" s="628"/>
      <c r="BP60" s="628"/>
      <c r="BQ60" s="628"/>
      <c r="BR60" s="628"/>
      <c r="BS60" s="628"/>
    </row>
    <row r="61" spans="2:71">
      <c r="B61" s="610" t="s">
        <v>253</v>
      </c>
      <c r="C61" s="648"/>
      <c r="D61" s="653"/>
      <c r="E61" s="653"/>
      <c r="F61" s="653"/>
      <c r="G61" s="641"/>
      <c r="H61" s="649"/>
      <c r="I61" s="644"/>
      <c r="J61" s="647"/>
      <c r="K61" s="645"/>
      <c r="L61" s="585"/>
      <c r="M61" s="628"/>
      <c r="N61" s="628"/>
      <c r="O61" s="628"/>
      <c r="P61" s="628"/>
      <c r="Q61" s="628"/>
      <c r="R61" s="628"/>
      <c r="S61" s="628"/>
      <c r="T61" s="628"/>
      <c r="U61" s="628"/>
      <c r="V61" s="628"/>
      <c r="W61" s="628"/>
      <c r="X61" s="628"/>
      <c r="Y61" s="628"/>
      <c r="Z61" s="628"/>
      <c r="AA61" s="628"/>
      <c r="AB61" s="628"/>
      <c r="AC61" s="628"/>
      <c r="AD61" s="628"/>
      <c r="AE61" s="628"/>
      <c r="AF61" s="628"/>
      <c r="AG61" s="628"/>
      <c r="AH61" s="628"/>
      <c r="AI61" s="628"/>
      <c r="AJ61" s="628"/>
      <c r="AK61" s="628"/>
      <c r="AL61" s="628"/>
      <c r="AM61" s="628"/>
      <c r="AN61" s="628"/>
      <c r="AO61" s="628"/>
      <c r="AP61" s="628"/>
      <c r="AQ61" s="628"/>
      <c r="AR61" s="628"/>
      <c r="AS61" s="628"/>
      <c r="AT61" s="628"/>
      <c r="AU61" s="628"/>
      <c r="AV61" s="628"/>
      <c r="AW61" s="628"/>
      <c r="AX61" s="628"/>
      <c r="AY61" s="628"/>
      <c r="AZ61" s="628"/>
      <c r="BA61" s="628"/>
      <c r="BB61" s="628"/>
      <c r="BC61" s="628"/>
      <c r="BD61" s="628"/>
      <c r="BE61" s="628"/>
      <c r="BF61" s="628"/>
      <c r="BG61" s="628"/>
      <c r="BH61" s="628"/>
      <c r="BI61" s="628"/>
      <c r="BJ61" s="628"/>
      <c r="BK61" s="628"/>
      <c r="BL61" s="628"/>
      <c r="BM61" s="628"/>
      <c r="BN61" s="628"/>
      <c r="BO61" s="628"/>
      <c r="BP61" s="628"/>
      <c r="BQ61" s="628"/>
      <c r="BR61" s="628"/>
      <c r="BS61" s="628"/>
    </row>
    <row r="62" spans="2:71">
      <c r="B62" s="615" t="s">
        <v>254</v>
      </c>
      <c r="C62" s="648"/>
      <c r="D62" s="652"/>
      <c r="E62" s="652"/>
      <c r="F62" s="652"/>
      <c r="G62" s="641"/>
      <c r="H62" s="654"/>
      <c r="I62" s="644"/>
      <c r="J62" s="655"/>
      <c r="K62" s="645"/>
      <c r="L62" s="626"/>
      <c r="M62" s="628"/>
      <c r="N62" s="628"/>
      <c r="O62" s="628"/>
      <c r="P62" s="628"/>
      <c r="Q62" s="628"/>
      <c r="R62" s="628"/>
      <c r="S62" s="628"/>
      <c r="T62" s="628"/>
      <c r="U62" s="628"/>
      <c r="V62" s="628"/>
      <c r="W62" s="628"/>
      <c r="X62" s="628"/>
      <c r="Y62" s="628"/>
      <c r="Z62" s="628"/>
      <c r="AA62" s="628"/>
      <c r="AB62" s="628"/>
      <c r="AC62" s="628"/>
      <c r="AD62" s="628"/>
      <c r="AE62" s="628"/>
      <c r="AF62" s="628"/>
      <c r="AG62" s="628"/>
      <c r="AH62" s="628"/>
      <c r="AI62" s="628"/>
      <c r="AJ62" s="628"/>
      <c r="AK62" s="628"/>
      <c r="AL62" s="628"/>
      <c r="AM62" s="628"/>
      <c r="AN62" s="628"/>
      <c r="AO62" s="628"/>
      <c r="AP62" s="628"/>
      <c r="AQ62" s="628"/>
      <c r="AR62" s="628"/>
      <c r="AS62" s="628"/>
      <c r="AT62" s="628"/>
      <c r="AU62" s="628"/>
      <c r="AV62" s="628"/>
      <c r="AW62" s="628"/>
      <c r="AX62" s="628"/>
      <c r="AY62" s="628"/>
      <c r="AZ62" s="628"/>
      <c r="BA62" s="628"/>
      <c r="BB62" s="628"/>
      <c r="BC62" s="628"/>
      <c r="BD62" s="628"/>
      <c r="BE62" s="628"/>
      <c r="BF62" s="628"/>
      <c r="BG62" s="628"/>
      <c r="BH62" s="628"/>
      <c r="BI62" s="628"/>
      <c r="BJ62" s="628"/>
      <c r="BK62" s="628"/>
      <c r="BL62" s="628"/>
      <c r="BM62" s="628"/>
      <c r="BN62" s="628"/>
      <c r="BO62" s="628"/>
      <c r="BP62" s="628"/>
      <c r="BQ62" s="628"/>
      <c r="BR62" s="628"/>
      <c r="BS62" s="628"/>
    </row>
    <row r="63" spans="2:71">
      <c r="B63" s="656"/>
      <c r="C63" s="628"/>
      <c r="D63" s="657"/>
      <c r="E63" s="657"/>
      <c r="F63" s="657"/>
      <c r="G63" s="641"/>
      <c r="H63" s="658"/>
      <c r="I63" s="644"/>
      <c r="J63" s="644"/>
      <c r="K63" s="591"/>
      <c r="L63" s="583"/>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L63" s="628"/>
      <c r="AM63" s="628"/>
      <c r="AN63" s="628"/>
      <c r="AO63" s="628"/>
      <c r="AP63" s="628"/>
      <c r="AQ63" s="628"/>
      <c r="AR63" s="628"/>
      <c r="AS63" s="628"/>
      <c r="AT63" s="628"/>
      <c r="AU63" s="628"/>
      <c r="AV63" s="628"/>
      <c r="AW63" s="628"/>
      <c r="AX63" s="628"/>
      <c r="AY63" s="628"/>
      <c r="AZ63" s="628"/>
      <c r="BA63" s="628"/>
      <c r="BB63" s="628"/>
      <c r="BC63" s="628"/>
      <c r="BD63" s="628"/>
      <c r="BE63" s="628"/>
      <c r="BF63" s="628"/>
      <c r="BG63" s="628"/>
      <c r="BH63" s="628"/>
      <c r="BI63" s="628"/>
      <c r="BJ63" s="628"/>
      <c r="BK63" s="628"/>
      <c r="BL63" s="628"/>
      <c r="BM63" s="628"/>
      <c r="BN63" s="628"/>
      <c r="BO63" s="628"/>
      <c r="BP63" s="628"/>
      <c r="BQ63" s="628"/>
      <c r="BR63" s="628"/>
      <c r="BS63" s="628"/>
    </row>
    <row r="64" spans="2:71">
      <c r="B64" s="656"/>
      <c r="C64" s="628"/>
      <c r="D64" s="659"/>
      <c r="E64" s="659"/>
      <c r="F64" s="659"/>
      <c r="G64" s="641"/>
      <c r="H64" s="644"/>
      <c r="I64" s="644"/>
      <c r="J64" s="659"/>
      <c r="K64" s="591"/>
      <c r="L64" s="583"/>
      <c r="M64" s="628"/>
      <c r="N64" s="628"/>
      <c r="O64" s="628"/>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628"/>
      <c r="AP64" s="628"/>
      <c r="AQ64" s="628"/>
      <c r="AR64" s="628"/>
      <c r="AS64" s="628"/>
      <c r="AT64" s="628"/>
      <c r="AU64" s="628"/>
      <c r="AV64" s="628"/>
      <c r="AW64" s="628"/>
      <c r="AX64" s="628"/>
      <c r="AY64" s="628"/>
      <c r="AZ64" s="628"/>
      <c r="BA64" s="628"/>
      <c r="BB64" s="628"/>
      <c r="BC64" s="628"/>
      <c r="BD64" s="628"/>
      <c r="BE64" s="628"/>
      <c r="BF64" s="628"/>
      <c r="BG64" s="628"/>
      <c r="BH64" s="628"/>
      <c r="BI64" s="628"/>
      <c r="BJ64" s="628"/>
      <c r="BK64" s="628"/>
      <c r="BL64" s="628"/>
      <c r="BM64" s="628"/>
      <c r="BN64" s="628"/>
      <c r="BO64" s="628"/>
      <c r="BP64" s="628"/>
      <c r="BQ64" s="628"/>
      <c r="BR64" s="628"/>
      <c r="BS64" s="628"/>
    </row>
    <row r="65" spans="2:71">
      <c r="B65" s="660" t="s">
        <v>255</v>
      </c>
      <c r="C65" s="648"/>
      <c r="D65" s="652"/>
      <c r="E65" s="652"/>
      <c r="F65" s="652"/>
      <c r="G65" s="641"/>
      <c r="H65" s="652"/>
      <c r="I65" s="644"/>
      <c r="J65" s="661"/>
      <c r="K65" s="73"/>
      <c r="L65" s="583"/>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8"/>
      <c r="AX65" s="628"/>
      <c r="AY65" s="628"/>
      <c r="AZ65" s="628"/>
      <c r="BA65" s="628"/>
      <c r="BB65" s="628"/>
      <c r="BC65" s="628"/>
      <c r="BD65" s="628"/>
      <c r="BE65" s="628"/>
      <c r="BF65" s="628"/>
      <c r="BG65" s="628"/>
      <c r="BH65" s="628"/>
      <c r="BI65" s="628"/>
      <c r="BJ65" s="628"/>
      <c r="BK65" s="628"/>
      <c r="BL65" s="628"/>
      <c r="BM65" s="628"/>
      <c r="BN65" s="628"/>
      <c r="BO65" s="628"/>
      <c r="BP65" s="628"/>
      <c r="BQ65" s="628"/>
      <c r="BR65" s="628"/>
      <c r="BS65" s="628"/>
    </row>
    <row r="66" spans="2:71">
      <c r="B66" s="620"/>
      <c r="C66" s="648"/>
      <c r="D66" s="662"/>
      <c r="E66" s="662"/>
      <c r="F66" s="662"/>
      <c r="G66" s="644"/>
      <c r="H66" s="644"/>
      <c r="I66" s="644"/>
      <c r="J66" s="659"/>
      <c r="K66" s="73"/>
      <c r="L66" s="583"/>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8"/>
      <c r="AX66" s="628"/>
      <c r="AY66" s="628"/>
      <c r="AZ66" s="628"/>
      <c r="BA66" s="628"/>
      <c r="BB66" s="628"/>
      <c r="BC66" s="628"/>
      <c r="BD66" s="628"/>
      <c r="BE66" s="628"/>
      <c r="BF66" s="628"/>
      <c r="BG66" s="628"/>
      <c r="BH66" s="628"/>
      <c r="BI66" s="628"/>
      <c r="BJ66" s="628"/>
      <c r="BK66" s="628"/>
      <c r="BL66" s="628"/>
      <c r="BM66" s="628"/>
      <c r="BN66" s="628"/>
      <c r="BO66" s="628"/>
      <c r="BP66" s="628"/>
      <c r="BQ66" s="628"/>
      <c r="BR66" s="628"/>
      <c r="BS66" s="628"/>
    </row>
    <row r="67" spans="2:71">
      <c r="B67" s="663" t="s">
        <v>220</v>
      </c>
      <c r="C67" s="664"/>
      <c r="D67" s="665"/>
      <c r="E67" s="665"/>
      <c r="F67" s="665"/>
      <c r="G67" s="659"/>
      <c r="H67" s="665"/>
      <c r="I67" s="659"/>
      <c r="J67" s="666"/>
      <c r="K67" s="625"/>
      <c r="L67" s="667"/>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628"/>
      <c r="AL67" s="628"/>
      <c r="AM67" s="628"/>
      <c r="AN67" s="628"/>
      <c r="AO67" s="628"/>
      <c r="AP67" s="628"/>
      <c r="AQ67" s="628"/>
      <c r="AR67" s="628"/>
      <c r="AS67" s="628"/>
      <c r="AT67" s="628"/>
      <c r="AU67" s="628"/>
      <c r="AV67" s="628"/>
      <c r="AW67" s="628"/>
      <c r="AX67" s="628"/>
      <c r="AY67" s="628"/>
      <c r="AZ67" s="628"/>
      <c r="BA67" s="628"/>
      <c r="BB67" s="628"/>
      <c r="BC67" s="628"/>
      <c r="BD67" s="628"/>
      <c r="BE67" s="628"/>
      <c r="BF67" s="628"/>
      <c r="BG67" s="628"/>
      <c r="BH67" s="628"/>
      <c r="BI67" s="628"/>
      <c r="BJ67" s="628"/>
      <c r="BK67" s="628"/>
      <c r="BL67" s="628"/>
      <c r="BM67" s="628"/>
      <c r="BN67" s="628"/>
      <c r="BO67" s="628"/>
      <c r="BP67" s="628"/>
      <c r="BQ67" s="628"/>
      <c r="BR67" s="628"/>
      <c r="BS67" s="628"/>
    </row>
    <row r="68" spans="2:71">
      <c r="B68" s="593"/>
      <c r="I68" s="6"/>
      <c r="J68" s="73"/>
      <c r="L68" s="628"/>
      <c r="M68" s="6"/>
      <c r="N68" s="73"/>
      <c r="P68" s="628"/>
      <c r="Q68" s="628"/>
    </row>
    <row r="69" spans="2:71">
      <c r="G69" s="628"/>
      <c r="H69" s="628"/>
      <c r="I69" s="628"/>
      <c r="J69" s="628"/>
      <c r="K69" s="628"/>
      <c r="L69" s="628"/>
      <c r="M69" s="628"/>
      <c r="N69" s="628"/>
      <c r="O69" s="628"/>
      <c r="P69" s="628"/>
      <c r="Q69" s="628"/>
    </row>
    <row r="70" spans="2:71">
      <c r="B70" s="593"/>
      <c r="I70" s="6"/>
      <c r="J70" s="73"/>
      <c r="L70" s="628"/>
      <c r="M70" s="6"/>
      <c r="N70" s="73"/>
      <c r="P70" s="628"/>
      <c r="Q70" s="628"/>
    </row>
    <row r="71" spans="2:71">
      <c r="B71" s="593"/>
      <c r="I71" s="6"/>
      <c r="J71" s="73"/>
      <c r="L71" s="628"/>
      <c r="M71" s="6"/>
      <c r="N71" s="73"/>
      <c r="P71" s="628"/>
      <c r="Q71" s="628"/>
    </row>
    <row r="72" spans="2:71">
      <c r="B72" s="593"/>
      <c r="I72" s="6"/>
      <c r="J72" s="73"/>
      <c r="L72" s="628"/>
      <c r="M72" s="6"/>
      <c r="N72" s="73"/>
      <c r="P72" s="628"/>
      <c r="Q72" s="628"/>
    </row>
    <row r="73" spans="2:71">
      <c r="I73" s="73"/>
      <c r="J73" s="73"/>
      <c r="L73" s="628"/>
    </row>
    <row r="74" spans="2:71">
      <c r="J74" s="73"/>
      <c r="L74" s="628"/>
    </row>
    <row r="75" spans="2:71">
      <c r="J75" s="628"/>
      <c r="K75" s="628"/>
      <c r="L75" s="628"/>
    </row>
    <row r="76" spans="2:71">
      <c r="K76" s="73"/>
      <c r="L76" s="628"/>
    </row>
    <row r="77" spans="2:71">
      <c r="L77" s="628"/>
    </row>
  </sheetData>
  <protectedRanges>
    <protectedRange sqref="O16:O73" name="Range2_2"/>
    <protectedRange sqref="D16:K28" name="Range1_2"/>
    <protectedRange sqref="D32:K33" name="Range1"/>
  </protectedRanges>
  <mergeCells count="7">
    <mergeCell ref="B1:I1"/>
    <mergeCell ref="C32:L40"/>
    <mergeCell ref="D14:F14"/>
    <mergeCell ref="B2:K2"/>
    <mergeCell ref="D10:D11"/>
    <mergeCell ref="F10:F11"/>
    <mergeCell ref="D13:J13"/>
  </mergeCells>
  <phoneticPr fontId="0" type="noConversion"/>
  <pageMargins left="0.74803149606299213" right="0.74803149606299213" top="0.98425196850393704" bottom="0.98425196850393704" header="0.51181102362204722" footer="0.51181102362204722"/>
  <pageSetup paperSize="9" scale="51"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6644" r:id="rId5" name="Button 20">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5" r:id="rId6" name="Button 21">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6" r:id="rId7" name="Button 22">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7" r:id="rId8" name="Button 23">
              <controlPr defaultSize="0" print="0" autoFill="0" autoPict="0" macro="[0]!Macro16">
                <anchor moveWithCells="1" sizeWithCells="1">
                  <from>
                    <xdr:col>1</xdr:col>
                    <xdr:colOff>104775</xdr:colOff>
                    <xdr:row>0</xdr:row>
                    <xdr:rowOff>9525</xdr:rowOff>
                  </from>
                  <to>
                    <xdr:col>1</xdr:col>
                    <xdr:colOff>114300</xdr:colOff>
                    <xdr:row>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H67"/>
  <sheetViews>
    <sheetView zoomScaleNormal="100" zoomScaleSheetLayoutView="90" workbookViewId="0">
      <pane xSplit="1" ySplit="7" topLeftCell="B8" activePane="bottomRight" state="frozen"/>
      <selection pane="topRight" activeCell="B1" sqref="B1"/>
      <selection pane="bottomLeft" activeCell="A8" sqref="A8"/>
      <selection pane="bottomRight" activeCell="M20" sqref="M20"/>
    </sheetView>
  </sheetViews>
  <sheetFormatPr defaultColWidth="9.140625" defaultRowHeight="15"/>
  <cols>
    <col min="1" max="1" width="2.7109375" style="18" customWidth="1"/>
    <col min="2" max="2" width="38" style="18" bestFit="1" customWidth="1"/>
    <col min="3" max="3" width="50.7109375" style="18" bestFit="1" customWidth="1"/>
    <col min="4" max="4" width="25.5703125" style="18" bestFit="1" customWidth="1"/>
    <col min="5" max="5" width="9.140625" style="18"/>
    <col min="6" max="6" width="2.7109375" style="18" customWidth="1"/>
    <col min="7" max="16384" width="9.140625" style="18"/>
  </cols>
  <sheetData>
    <row r="1" spans="2:6" ht="19.5" thickBot="1">
      <c r="B1" s="977" t="s">
        <v>526</v>
      </c>
      <c r="C1" s="977"/>
      <c r="D1" s="977"/>
      <c r="E1" s="977"/>
    </row>
    <row r="2" spans="2:6" ht="19.5" thickBot="1">
      <c r="B2" s="841" t="s">
        <v>86</v>
      </c>
      <c r="C2" s="842"/>
      <c r="D2" s="842"/>
      <c r="E2" s="843"/>
      <c r="F2" s="19"/>
    </row>
    <row r="3" spans="2:6">
      <c r="B3" s="20"/>
      <c r="C3" s="21"/>
      <c r="D3" s="22"/>
      <c r="E3" s="23"/>
      <c r="F3" s="19"/>
    </row>
    <row r="4" spans="2:6">
      <c r="B4" s="24"/>
      <c r="C4" s="25" t="s">
        <v>85</v>
      </c>
      <c r="D4" s="26"/>
      <c r="E4" s="27"/>
      <c r="F4" s="19"/>
    </row>
    <row r="5" spans="2:6">
      <c r="B5" s="24"/>
      <c r="C5" s="25" t="s">
        <v>494</v>
      </c>
      <c r="D5" s="26"/>
      <c r="E5" s="27"/>
      <c r="F5" s="19"/>
    </row>
    <row r="6" spans="2:6" ht="6" customHeight="1" thickBot="1">
      <c r="B6" s="28"/>
      <c r="C6" s="29"/>
      <c r="D6" s="26"/>
      <c r="E6" s="27"/>
      <c r="F6" s="19"/>
    </row>
    <row r="7" spans="2:6" ht="17.25" customHeight="1">
      <c r="B7" s="30" t="s">
        <v>81</v>
      </c>
      <c r="C7" s="31" t="s">
        <v>82</v>
      </c>
      <c r="D7" s="32" t="s">
        <v>83</v>
      </c>
      <c r="E7" s="33" t="s">
        <v>84</v>
      </c>
      <c r="F7" s="19"/>
    </row>
    <row r="8" spans="2:6" ht="17.25" customHeight="1">
      <c r="B8" s="34"/>
      <c r="C8" s="35"/>
      <c r="D8" s="36"/>
      <c r="E8" s="37"/>
      <c r="F8" s="19"/>
    </row>
    <row r="9" spans="2:6" ht="17.25" customHeight="1">
      <c r="B9" s="38" t="s">
        <v>409</v>
      </c>
      <c r="C9" s="39" t="s">
        <v>409</v>
      </c>
      <c r="D9" s="40" t="s">
        <v>410</v>
      </c>
      <c r="E9" s="41">
        <v>3</v>
      </c>
      <c r="F9" s="19"/>
    </row>
    <row r="10" spans="2:6" ht="17.25" customHeight="1">
      <c r="B10" s="34"/>
      <c r="C10" s="35"/>
      <c r="D10" s="36"/>
      <c r="E10" s="37"/>
      <c r="F10" s="19"/>
    </row>
    <row r="11" spans="2:6" ht="17.25" customHeight="1">
      <c r="B11" s="847" t="s">
        <v>64</v>
      </c>
      <c r="C11" s="42"/>
      <c r="D11" s="43"/>
      <c r="E11" s="44"/>
      <c r="F11" s="19"/>
    </row>
    <row r="12" spans="2:6" ht="13.7" customHeight="1">
      <c r="B12" s="848"/>
      <c r="C12" s="45" t="s">
        <v>36</v>
      </c>
      <c r="D12" s="45" t="s">
        <v>38</v>
      </c>
      <c r="E12" s="41">
        <v>4</v>
      </c>
      <c r="F12" s="19"/>
    </row>
    <row r="13" spans="2:6" ht="13.7" customHeight="1">
      <c r="B13" s="849"/>
      <c r="C13" s="46"/>
      <c r="D13" s="46"/>
      <c r="E13" s="47"/>
      <c r="F13" s="19"/>
    </row>
    <row r="14" spans="2:6" ht="13.7" customHeight="1">
      <c r="B14" s="847" t="s">
        <v>65</v>
      </c>
      <c r="C14" s="48"/>
      <c r="D14" s="48"/>
      <c r="E14" s="49"/>
      <c r="F14" s="19"/>
    </row>
    <row r="15" spans="2:6" ht="13.7" customHeight="1">
      <c r="B15" s="848"/>
      <c r="C15" s="45" t="s">
        <v>36</v>
      </c>
      <c r="D15" s="45" t="s">
        <v>37</v>
      </c>
      <c r="E15" s="41">
        <v>5</v>
      </c>
      <c r="F15" s="19"/>
    </row>
    <row r="16" spans="2:6" ht="13.7" customHeight="1">
      <c r="B16" s="849"/>
      <c r="C16" s="46"/>
      <c r="D16" s="46"/>
      <c r="E16" s="47"/>
      <c r="F16" s="19"/>
    </row>
    <row r="17" spans="1:6" ht="13.7" customHeight="1">
      <c r="A17" s="19"/>
      <c r="B17" s="844" t="s">
        <v>196</v>
      </c>
      <c r="C17" s="48"/>
      <c r="D17" s="50"/>
      <c r="E17" s="49"/>
      <c r="F17" s="19"/>
    </row>
    <row r="18" spans="1:6" ht="13.7" customHeight="1">
      <c r="A18" s="19"/>
      <c r="B18" s="845"/>
      <c r="C18" s="45" t="s">
        <v>66</v>
      </c>
      <c r="D18" s="45" t="s">
        <v>67</v>
      </c>
      <c r="E18" s="41">
        <v>6</v>
      </c>
    </row>
    <row r="19" spans="1:6" ht="13.7" customHeight="1">
      <c r="A19" s="19"/>
      <c r="B19" s="845"/>
      <c r="C19" s="45" t="s">
        <v>68</v>
      </c>
      <c r="D19" s="45" t="s">
        <v>193</v>
      </c>
      <c r="E19" s="41">
        <v>7</v>
      </c>
    </row>
    <row r="20" spans="1:6" ht="13.7" customHeight="1">
      <c r="A20" s="19"/>
      <c r="B20" s="845"/>
      <c r="C20" s="45" t="s">
        <v>69</v>
      </c>
      <c r="D20" s="45" t="s">
        <v>194</v>
      </c>
      <c r="E20" s="41">
        <v>8</v>
      </c>
    </row>
    <row r="21" spans="1:6" ht="13.7" customHeight="1">
      <c r="B21" s="846"/>
      <c r="C21" s="46"/>
      <c r="D21" s="46"/>
      <c r="E21" s="47"/>
    </row>
    <row r="22" spans="1:6" ht="13.7" customHeight="1">
      <c r="B22" s="847" t="s">
        <v>70</v>
      </c>
      <c r="C22" s="48"/>
      <c r="D22" s="48"/>
      <c r="E22" s="49"/>
    </row>
    <row r="23" spans="1:6" ht="13.7" customHeight="1">
      <c r="B23" s="848"/>
      <c r="C23" s="45" t="s">
        <v>71</v>
      </c>
      <c r="D23" s="45" t="s">
        <v>192</v>
      </c>
      <c r="E23" s="41">
        <v>9</v>
      </c>
    </row>
    <row r="24" spans="1:6" ht="9" customHeight="1">
      <c r="B24" s="848"/>
      <c r="C24" s="45"/>
      <c r="D24" s="45"/>
      <c r="E24" s="51"/>
    </row>
    <row r="25" spans="1:6" ht="13.7" customHeight="1">
      <c r="B25" s="848"/>
      <c r="C25" s="52" t="s">
        <v>72</v>
      </c>
      <c r="D25" s="52" t="s">
        <v>73</v>
      </c>
      <c r="E25" s="41">
        <v>10</v>
      </c>
    </row>
    <row r="26" spans="1:6" ht="13.5" customHeight="1">
      <c r="B26" s="848"/>
      <c r="C26" s="45"/>
      <c r="D26" s="45"/>
      <c r="E26" s="41"/>
    </row>
    <row r="27" spans="1:6" ht="12.75" customHeight="1">
      <c r="B27" s="848"/>
      <c r="C27" s="45" t="s">
        <v>44</v>
      </c>
      <c r="D27" s="45" t="s">
        <v>195</v>
      </c>
      <c r="E27" s="41">
        <v>11</v>
      </c>
    </row>
    <row r="28" spans="1:6" ht="13.5" customHeight="1">
      <c r="B28" s="848"/>
      <c r="C28" s="45"/>
      <c r="D28" s="45"/>
      <c r="E28" s="51"/>
    </row>
    <row r="29" spans="1:6">
      <c r="B29" s="848"/>
      <c r="C29" s="45" t="s">
        <v>74</v>
      </c>
      <c r="D29" s="45" t="s">
        <v>75</v>
      </c>
      <c r="E29" s="41">
        <v>12</v>
      </c>
    </row>
    <row r="30" spans="1:6" ht="13.7" customHeight="1">
      <c r="B30" s="849"/>
      <c r="C30" s="46"/>
      <c r="D30" s="46"/>
      <c r="E30" s="53"/>
    </row>
    <row r="31" spans="1:6" ht="13.7" customHeight="1">
      <c r="B31" s="54" t="s">
        <v>25</v>
      </c>
      <c r="C31" s="45"/>
      <c r="D31" s="45"/>
      <c r="E31" s="51"/>
    </row>
    <row r="32" spans="1:6" ht="13.7" customHeight="1">
      <c r="B32" s="55" t="s">
        <v>70</v>
      </c>
      <c r="C32" s="45" t="s">
        <v>76</v>
      </c>
      <c r="D32" s="45" t="s">
        <v>77</v>
      </c>
      <c r="E32" s="41">
        <v>13</v>
      </c>
    </row>
    <row r="33" spans="1:5" ht="13.7" customHeight="1">
      <c r="B33" s="56"/>
      <c r="C33" s="46"/>
      <c r="D33" s="45"/>
      <c r="E33" s="51"/>
    </row>
    <row r="34" spans="1:5" ht="13.7" customHeight="1">
      <c r="B34" s="57" t="s">
        <v>78</v>
      </c>
      <c r="C34" s="48"/>
      <c r="D34" s="48"/>
      <c r="E34" s="49"/>
    </row>
    <row r="35" spans="1:5" ht="13.7" customHeight="1">
      <c r="B35" s="55" t="s">
        <v>65</v>
      </c>
      <c r="C35" s="45" t="s">
        <v>79</v>
      </c>
      <c r="D35" s="45" t="s">
        <v>191</v>
      </c>
      <c r="E35" s="41">
        <v>14</v>
      </c>
    </row>
    <row r="36" spans="1:5" ht="13.7" customHeight="1">
      <c r="B36" s="55"/>
      <c r="C36" s="45" t="s">
        <v>312</v>
      </c>
      <c r="D36" s="45" t="s">
        <v>313</v>
      </c>
      <c r="E36" s="58">
        <v>15</v>
      </c>
    </row>
    <row r="37" spans="1:5" ht="13.7" customHeight="1">
      <c r="B37" s="56"/>
      <c r="C37" s="46"/>
      <c r="D37" s="59"/>
      <c r="E37" s="47"/>
    </row>
    <row r="38" spans="1:5" ht="13.7" customHeight="1">
      <c r="A38" s="19"/>
      <c r="B38" s="835" t="s">
        <v>307</v>
      </c>
      <c r="C38" s="50"/>
      <c r="D38" s="50"/>
      <c r="E38" s="49"/>
    </row>
    <row r="39" spans="1:5" ht="13.7" customHeight="1">
      <c r="A39" s="19"/>
      <c r="B39" s="836"/>
      <c r="C39" s="45" t="s">
        <v>23</v>
      </c>
      <c r="D39" s="45" t="s">
        <v>24</v>
      </c>
      <c r="E39" s="41">
        <v>16</v>
      </c>
    </row>
    <row r="40" spans="1:5" ht="13.7" customHeight="1">
      <c r="A40" s="19"/>
      <c r="B40" s="836"/>
      <c r="C40" s="45" t="s">
        <v>48</v>
      </c>
      <c r="D40" s="45" t="s">
        <v>63</v>
      </c>
      <c r="E40" s="41">
        <v>17</v>
      </c>
    </row>
    <row r="41" spans="1:5" ht="13.7" customHeight="1">
      <c r="A41" s="19"/>
      <c r="B41" s="840"/>
      <c r="C41" s="59"/>
      <c r="D41" s="59"/>
      <c r="E41" s="47"/>
    </row>
    <row r="42" spans="1:5" ht="13.7" customHeight="1">
      <c r="A42" s="19"/>
      <c r="B42" s="835" t="s">
        <v>29</v>
      </c>
      <c r="C42" s="48"/>
      <c r="D42" s="60"/>
      <c r="E42" s="49"/>
    </row>
    <row r="43" spans="1:5" ht="13.7" customHeight="1">
      <c r="A43" s="19"/>
      <c r="B43" s="836"/>
      <c r="C43" s="45" t="s">
        <v>80</v>
      </c>
      <c r="D43" s="45" t="s">
        <v>30</v>
      </c>
      <c r="E43" s="51" t="s">
        <v>171</v>
      </c>
    </row>
    <row r="44" spans="1:5" ht="13.7" customHeight="1">
      <c r="B44" s="840"/>
      <c r="C44" s="46"/>
      <c r="D44" s="59"/>
      <c r="E44" s="47"/>
    </row>
    <row r="45" spans="1:5" ht="13.7" customHeight="1">
      <c r="B45" s="837" t="s">
        <v>87</v>
      </c>
      <c r="C45" s="48"/>
      <c r="D45" s="61"/>
      <c r="E45" s="49"/>
    </row>
    <row r="46" spans="1:5" ht="13.7" customHeight="1">
      <c r="B46" s="838"/>
      <c r="C46" s="45" t="s">
        <v>45</v>
      </c>
      <c r="D46" s="45" t="s">
        <v>27</v>
      </c>
      <c r="E46" s="41">
        <v>18</v>
      </c>
    </row>
    <row r="47" spans="1:5" ht="13.7" customHeight="1">
      <c r="B47" s="838"/>
      <c r="C47" s="45" t="s">
        <v>26</v>
      </c>
      <c r="D47" s="45" t="s">
        <v>28</v>
      </c>
      <c r="E47" s="41">
        <v>19</v>
      </c>
    </row>
    <row r="48" spans="1:5" ht="13.7" customHeight="1">
      <c r="B48" s="839"/>
      <c r="C48" s="46"/>
      <c r="D48" s="62"/>
      <c r="E48" s="63"/>
    </row>
    <row r="49" spans="2:8" ht="13.7" customHeight="1">
      <c r="B49" s="835" t="s">
        <v>88</v>
      </c>
      <c r="C49" s="48"/>
      <c r="D49" s="61"/>
      <c r="E49" s="64"/>
    </row>
    <row r="50" spans="2:8" ht="13.7" customHeight="1">
      <c r="B50" s="836"/>
      <c r="C50" s="45" t="s">
        <v>42</v>
      </c>
      <c r="D50" s="45" t="s">
        <v>31</v>
      </c>
      <c r="E50" s="791">
        <v>20</v>
      </c>
    </row>
    <row r="51" spans="2:8" ht="13.7" customHeight="1">
      <c r="B51" s="836"/>
      <c r="C51" s="45" t="s">
        <v>43</v>
      </c>
      <c r="D51" s="45" t="s">
        <v>32</v>
      </c>
      <c r="E51" s="41">
        <v>21</v>
      </c>
    </row>
    <row r="52" spans="2:8" ht="13.7" customHeight="1">
      <c r="B52" s="836"/>
      <c r="C52" s="45" t="s">
        <v>47</v>
      </c>
      <c r="D52" s="45" t="s">
        <v>33</v>
      </c>
      <c r="E52" s="41">
        <v>23</v>
      </c>
    </row>
    <row r="53" spans="2:8" ht="13.7" customHeight="1">
      <c r="B53" s="836"/>
      <c r="C53" s="45" t="s">
        <v>46</v>
      </c>
      <c r="D53" s="45" t="s">
        <v>34</v>
      </c>
      <c r="E53" s="41">
        <v>24</v>
      </c>
    </row>
    <row r="54" spans="2:8" ht="13.7" customHeight="1">
      <c r="B54" s="836"/>
      <c r="C54" s="46"/>
      <c r="D54" s="62"/>
      <c r="E54" s="63"/>
    </row>
    <row r="55" spans="2:8" ht="13.7" customHeight="1">
      <c r="B55" s="832" t="s">
        <v>370</v>
      </c>
      <c r="C55" s="65"/>
      <c r="D55" s="66"/>
      <c r="E55" s="67"/>
    </row>
    <row r="56" spans="2:8" ht="13.7" customHeight="1">
      <c r="B56" s="833"/>
      <c r="C56" s="65" t="s">
        <v>370</v>
      </c>
      <c r="D56" s="45" t="s">
        <v>389</v>
      </c>
      <c r="E56" s="41">
        <v>25</v>
      </c>
    </row>
    <row r="57" spans="2:8" ht="13.7" customHeight="1" thickBot="1">
      <c r="B57" s="834"/>
      <c r="C57" s="65"/>
      <c r="D57" s="62"/>
      <c r="E57" s="67"/>
    </row>
    <row r="58" spans="2:8" ht="13.7" customHeight="1">
      <c r="B58" s="68" t="s">
        <v>495</v>
      </c>
      <c r="C58" s="69"/>
      <c r="D58" s="69"/>
      <c r="E58" s="70"/>
      <c r="F58" s="1"/>
      <c r="G58" s="1"/>
      <c r="H58" s="1"/>
    </row>
    <row r="59" spans="2:8" ht="27.6" customHeight="1">
      <c r="B59" s="829" t="s">
        <v>420</v>
      </c>
      <c r="C59" s="830"/>
      <c r="D59" s="830"/>
      <c r="E59" s="831"/>
      <c r="F59" s="71"/>
      <c r="G59" s="71"/>
      <c r="H59" s="71"/>
    </row>
    <row r="60" spans="2:8" ht="11.25" customHeight="1">
      <c r="B60" s="72"/>
      <c r="C60" s="73"/>
      <c r="D60" s="73"/>
      <c r="E60" s="74"/>
      <c r="F60" s="1"/>
      <c r="G60" s="1"/>
      <c r="H60" s="1"/>
    </row>
    <row r="61" spans="2:8">
      <c r="B61" s="75" t="s">
        <v>384</v>
      </c>
      <c r="C61" s="73"/>
      <c r="D61" s="73"/>
      <c r="E61" s="74"/>
      <c r="F61" s="1"/>
      <c r="G61" s="1"/>
      <c r="H61" s="1"/>
    </row>
    <row r="62" spans="2:8">
      <c r="B62" s="75" t="s">
        <v>385</v>
      </c>
      <c r="C62" s="73"/>
      <c r="D62" s="73"/>
      <c r="E62" s="74"/>
      <c r="F62" s="1"/>
      <c r="G62" s="1"/>
      <c r="H62" s="1"/>
    </row>
    <row r="63" spans="2:8">
      <c r="B63" s="72"/>
      <c r="C63" s="73"/>
      <c r="D63" s="73"/>
      <c r="E63" s="74"/>
      <c r="F63" s="1"/>
      <c r="G63" s="1"/>
      <c r="H63" s="1"/>
    </row>
    <row r="64" spans="2:8">
      <c r="B64" s="76" t="s">
        <v>379</v>
      </c>
      <c r="C64" s="77" t="s">
        <v>380</v>
      </c>
      <c r="D64" s="78"/>
      <c r="E64" s="79"/>
      <c r="F64" s="1"/>
      <c r="G64" s="1"/>
      <c r="H64" s="1"/>
    </row>
    <row r="65" spans="2:8">
      <c r="B65" s="76" t="s">
        <v>381</v>
      </c>
      <c r="C65" s="77" t="s">
        <v>388</v>
      </c>
      <c r="D65" s="80"/>
      <c r="E65" s="81"/>
      <c r="F65" s="1"/>
      <c r="G65" s="1"/>
      <c r="H65" s="1"/>
    </row>
    <row r="66" spans="2:8">
      <c r="B66" s="76" t="s">
        <v>382</v>
      </c>
      <c r="C66" s="77" t="s">
        <v>386</v>
      </c>
      <c r="D66" s="78"/>
      <c r="E66" s="79"/>
      <c r="F66" s="1"/>
      <c r="G66" s="1"/>
      <c r="H66" s="1"/>
    </row>
    <row r="67" spans="2:8" ht="15.75" thickBot="1">
      <c r="B67" s="82" t="s">
        <v>383</v>
      </c>
      <c r="C67" s="83" t="s">
        <v>387</v>
      </c>
      <c r="D67" s="84"/>
      <c r="E67" s="85"/>
      <c r="F67" s="1"/>
      <c r="G67" s="1"/>
      <c r="H67" s="1"/>
    </row>
  </sheetData>
  <mergeCells count="11">
    <mergeCell ref="B2:E2"/>
    <mergeCell ref="B38:B41"/>
    <mergeCell ref="B17:B21"/>
    <mergeCell ref="B11:B13"/>
    <mergeCell ref="B14:B16"/>
    <mergeCell ref="B22:B30"/>
    <mergeCell ref="B59:E59"/>
    <mergeCell ref="B55:B57"/>
    <mergeCell ref="B49:B54"/>
    <mergeCell ref="B45:B48"/>
    <mergeCell ref="B42:B44"/>
  </mergeCells>
  <phoneticPr fontId="3" type="noConversion"/>
  <hyperlinks>
    <hyperlink ref="E12" location="'RFS Inc'!A1" display="'RFS Inc'!A1"/>
    <hyperlink ref="E15" location="'DISAGG Inc'!A1" display="'DISAGG Inc'!A1"/>
    <hyperlink ref="E18" location="'DISAGG Opex'!A1" display="'DISAGG Opex'!A1"/>
    <hyperlink ref="E19" location="'DISAGG Aloc1'!A1" display="'DISAGG Aloc1'!A1"/>
    <hyperlink ref="E20" location="'DISAGG Aloc2'!A1" display="'DISAGG Aloc2'!A1"/>
    <hyperlink ref="E23" location="'PTS Adj'!A1" display="'PTS Adj'!A1"/>
    <hyperlink ref="E25" location="'PTS PriceRedn'!A1" display="'PTS PriceRedn'!A1"/>
    <hyperlink ref="E29" location="'PTS Rev'!A1" display="'PTS Rev'!A1"/>
    <hyperlink ref="E35" location="'DISAGG ProvSum'!A1" display="'DISAGG ProvSum'!A1"/>
    <hyperlink ref="E39" location="'INF RelPartTrans'!A1" display="'INF RelPartTrans'!A1"/>
    <hyperlink ref="E40" location="'INF RevRec'!A1" display="'INF RevRec'!A1"/>
    <hyperlink ref="E27" location="'PTS PDisc'!A1" display="'PTS PDisc'!A1"/>
    <hyperlink ref="E46" location="'Historic Opex Summary'!A1" display="'Historic Opex Summary'!A1"/>
    <hyperlink ref="E47" location="'Hist Opex by Cat. Part Year'!A1" display="'Hist Opex by Cat. Part Year'!A1"/>
    <hyperlink ref="E51" location="'Hist Capex by Asset Class '!A1" display="'Hist Capex by Asset Class '!A1"/>
    <hyperlink ref="E52" location="'Hist Capex - Network'!A1" display="'Hist Capex - Network'!A1"/>
    <hyperlink ref="E50" location="'Historic Capex by Category'!A1" display="'Historic Capex by Category'!A1"/>
    <hyperlink ref="E53" location="'Hist Capex - Non-Network'!A1" display="'Hist Capex - Non-Network'!A1"/>
    <hyperlink ref="E36" location="'PTS ProvRec '!A1" display="12"/>
    <hyperlink ref="E32" location="'PTS Asset Aging'!A1" display="'PTS Asset Aging'!A1"/>
    <hyperlink ref="C67" r:id="rId1"/>
    <hyperlink ref="E56" location="DRS!A1" display="DRS!A1"/>
    <hyperlink ref="E9" location="'ACC Pol'!A1" display="'ACC Pol'!A1"/>
  </hyperlinks>
  <printOptions horizontalCentered="1"/>
  <pageMargins left="0.74803149606299213" right="0.74803149606299213" top="0.98425196850393704" bottom="0.98425196850393704" header="0.51181102362204722" footer="0.51181102362204722"/>
  <pageSetup paperSize="9" scale="71" orientation="portrait" r:id="rId2"/>
  <headerFooter differentFirst="1" alignWithMargins="0">
    <oddFooter>&amp;C&amp;P&amp;RAER Information Guideline (Version 2)</oddFooter>
  </headerFooter>
  <customProperties>
    <customPr name="_pios_id" r:id="rId3"/>
  </customPropertie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FF0000"/>
    <pageSetUpPr fitToPage="1"/>
  </sheetPr>
  <dimension ref="A1:T97"/>
  <sheetViews>
    <sheetView view="pageBreakPreview" zoomScaleNormal="100" workbookViewId="0">
      <selection sqref="A1:L1"/>
    </sheetView>
  </sheetViews>
  <sheetFormatPr defaultColWidth="9.140625" defaultRowHeight="12.75"/>
  <cols>
    <col min="1" max="1" width="19.5703125" style="1" customWidth="1"/>
    <col min="2" max="2" width="10" style="1" customWidth="1"/>
    <col min="3" max="3" width="9.85546875" style="1" customWidth="1"/>
    <col min="4" max="4" width="12.85546875" style="1" customWidth="1"/>
    <col min="5" max="5" width="12.140625" style="1" customWidth="1"/>
    <col min="6" max="8" width="9.7109375" style="1" customWidth="1"/>
    <col min="9" max="11" width="9.140625" style="1"/>
    <col min="12" max="12" width="7.140625" style="1" bestFit="1" customWidth="1"/>
    <col min="13" max="15" width="9.140625" style="1"/>
    <col min="16" max="16" width="12.7109375" style="1" bestFit="1" customWidth="1"/>
    <col min="17" max="17" width="18.85546875" style="1" bestFit="1" customWidth="1"/>
    <col min="18" max="18" width="13.7109375" style="1" bestFit="1" customWidth="1"/>
    <col min="19" max="19" width="22" style="1" customWidth="1"/>
    <col min="20" max="16384" width="9.140625" style="1"/>
  </cols>
  <sheetData>
    <row r="1" spans="1:15" ht="18.75">
      <c r="A1" s="978" t="s">
        <v>526</v>
      </c>
      <c r="B1" s="978"/>
      <c r="C1" s="978"/>
      <c r="D1" s="978"/>
      <c r="E1" s="978"/>
      <c r="F1" s="978"/>
      <c r="G1" s="978"/>
      <c r="H1" s="978"/>
      <c r="I1" s="980"/>
      <c r="J1" s="980"/>
      <c r="K1" s="976"/>
      <c r="L1" s="976"/>
    </row>
    <row r="2" spans="1:15" ht="21">
      <c r="B2" s="935" t="s">
        <v>291</v>
      </c>
      <c r="C2" s="953"/>
      <c r="D2" s="953"/>
      <c r="E2" s="953"/>
      <c r="F2" s="953"/>
      <c r="G2" s="953"/>
      <c r="H2" s="953"/>
      <c r="I2" s="953"/>
      <c r="J2" s="953"/>
      <c r="K2" s="627"/>
    </row>
    <row r="6" spans="1:15">
      <c r="A6" s="956" t="s">
        <v>321</v>
      </c>
      <c r="B6" s="956"/>
      <c r="C6" s="956"/>
      <c r="D6" s="956"/>
      <c r="E6" s="956"/>
      <c r="F6" s="956"/>
      <c r="G6" s="956"/>
      <c r="H6" s="956"/>
      <c r="I6" s="956"/>
    </row>
    <row r="7" spans="1:15">
      <c r="A7" s="956"/>
      <c r="B7" s="956"/>
      <c r="C7" s="956"/>
      <c r="D7" s="956"/>
      <c r="E7" s="956"/>
      <c r="F7" s="956"/>
      <c r="G7" s="956"/>
      <c r="H7" s="956"/>
      <c r="I7" s="956"/>
    </row>
    <row r="8" spans="1:15">
      <c r="A8" s="956"/>
      <c r="B8" s="956"/>
      <c r="C8" s="956"/>
      <c r="D8" s="956"/>
      <c r="E8" s="956"/>
      <c r="F8" s="956"/>
      <c r="G8" s="956"/>
      <c r="H8" s="956"/>
      <c r="I8" s="956"/>
    </row>
    <row r="9" spans="1:15">
      <c r="A9" s="956"/>
      <c r="B9" s="956"/>
      <c r="C9" s="956"/>
      <c r="D9" s="956"/>
      <c r="E9" s="956"/>
      <c r="F9" s="956"/>
      <c r="G9" s="956"/>
      <c r="H9" s="956"/>
      <c r="I9" s="956"/>
    </row>
    <row r="10" spans="1:15">
      <c r="A10" s="956"/>
      <c r="B10" s="956"/>
      <c r="C10" s="956"/>
      <c r="D10" s="956"/>
      <c r="E10" s="956"/>
      <c r="F10" s="956"/>
      <c r="G10" s="956"/>
      <c r="H10" s="956"/>
      <c r="I10" s="956"/>
    </row>
    <row r="11" spans="1:15">
      <c r="A11" s="956"/>
      <c r="B11" s="956"/>
      <c r="C11" s="956"/>
      <c r="D11" s="956"/>
      <c r="E11" s="956"/>
      <c r="F11" s="956"/>
      <c r="G11" s="956"/>
      <c r="H11" s="956"/>
      <c r="I11" s="956"/>
      <c r="J11" s="676"/>
      <c r="K11" s="677"/>
      <c r="L11" s="628"/>
      <c r="M11" s="942"/>
      <c r="N11" s="942"/>
      <c r="O11" s="942"/>
    </row>
    <row r="12" spans="1:15" ht="12.75" customHeight="1">
      <c r="A12" s="5"/>
      <c r="E12" s="678"/>
      <c r="F12" s="628"/>
      <c r="G12" s="628"/>
      <c r="H12" s="628"/>
      <c r="I12" s="676"/>
      <c r="J12" s="676"/>
      <c r="K12" s="677"/>
      <c r="L12" s="628"/>
      <c r="M12" s="942"/>
      <c r="N12" s="942"/>
      <c r="O12" s="942"/>
    </row>
    <row r="13" spans="1:15">
      <c r="A13" s="5"/>
    </row>
    <row r="14" spans="1:15">
      <c r="A14" s="679" t="s">
        <v>264</v>
      </c>
      <c r="B14" s="630"/>
      <c r="C14" s="630"/>
      <c r="D14" s="630"/>
      <c r="E14" s="630"/>
      <c r="F14" s="630"/>
      <c r="G14" s="630"/>
      <c r="H14" s="630"/>
      <c r="I14" s="630"/>
      <c r="J14" s="630"/>
      <c r="K14" s="630"/>
      <c r="L14" s="631"/>
    </row>
    <row r="15" spans="1:15">
      <c r="A15" s="680"/>
      <c r="B15" s="73"/>
      <c r="C15" s="73"/>
      <c r="D15" s="73"/>
      <c r="E15" s="73"/>
      <c r="F15" s="73"/>
      <c r="G15" s="73"/>
      <c r="H15" s="73"/>
      <c r="I15" s="73"/>
      <c r="J15" s="73"/>
      <c r="K15" s="73"/>
      <c r="L15" s="583"/>
      <c r="N15" s="593"/>
    </row>
    <row r="16" spans="1:15">
      <c r="A16" s="943" t="s">
        <v>265</v>
      </c>
      <c r="B16" s="944"/>
      <c r="C16" s="944"/>
      <c r="D16" s="945"/>
      <c r="E16" s="681"/>
      <c r="F16" s="949" t="s">
        <v>256</v>
      </c>
      <c r="G16" s="682" t="s">
        <v>215</v>
      </c>
      <c r="H16" s="683" t="s">
        <v>216</v>
      </c>
      <c r="I16" s="684" t="s">
        <v>217</v>
      </c>
      <c r="J16" s="682" t="s">
        <v>218</v>
      </c>
      <c r="K16" s="684" t="s">
        <v>219</v>
      </c>
      <c r="L16" s="682" t="s">
        <v>262</v>
      </c>
    </row>
    <row r="17" spans="1:13">
      <c r="A17" s="946"/>
      <c r="B17" s="947"/>
      <c r="C17" s="947"/>
      <c r="D17" s="948"/>
      <c r="E17" s="685"/>
      <c r="F17" s="950"/>
      <c r="G17" s="686"/>
      <c r="H17" s="687"/>
      <c r="I17" s="688"/>
      <c r="J17" s="689"/>
      <c r="K17" s="687"/>
      <c r="L17" s="688"/>
    </row>
    <row r="18" spans="1:13">
      <c r="A18" s="954" t="s">
        <v>266</v>
      </c>
      <c r="B18" s="955"/>
      <c r="C18" s="690"/>
      <c r="D18" s="690"/>
      <c r="E18" s="691"/>
      <c r="F18" s="692"/>
      <c r="G18" s="692"/>
      <c r="H18" s="692"/>
      <c r="I18" s="692"/>
      <c r="J18" s="692"/>
      <c r="K18" s="692"/>
      <c r="L18" s="693"/>
    </row>
    <row r="19" spans="1:13">
      <c r="A19" s="694" t="s">
        <v>267</v>
      </c>
      <c r="B19" s="695" t="s">
        <v>268</v>
      </c>
      <c r="C19" s="696"/>
      <c r="D19" s="696"/>
      <c r="E19" s="696"/>
      <c r="F19" s="697"/>
      <c r="G19" s="698"/>
      <c r="H19" s="952"/>
      <c r="I19" s="952"/>
      <c r="J19" s="952"/>
      <c r="K19" s="952"/>
      <c r="L19" s="952"/>
    </row>
    <row r="20" spans="1:13">
      <c r="A20" s="694"/>
      <c r="B20" s="696"/>
      <c r="C20" s="696"/>
      <c r="D20" s="696"/>
      <c r="E20" s="696"/>
      <c r="F20" s="697"/>
      <c r="G20" s="698"/>
      <c r="H20" s="952"/>
      <c r="I20" s="952"/>
      <c r="J20" s="952"/>
      <c r="K20" s="952"/>
      <c r="L20" s="952"/>
    </row>
    <row r="21" spans="1:13">
      <c r="A21" s="699"/>
      <c r="B21" s="700" t="s">
        <v>269</v>
      </c>
      <c r="C21" s="701"/>
      <c r="D21" s="701"/>
      <c r="E21" s="701"/>
      <c r="F21" s="702"/>
      <c r="G21" s="703"/>
      <c r="H21" s="951"/>
      <c r="I21" s="951"/>
      <c r="J21" s="951"/>
      <c r="K21" s="951"/>
      <c r="L21" s="951"/>
    </row>
    <row r="22" spans="1:13">
      <c r="A22" s="704"/>
      <c r="B22" s="701"/>
      <c r="C22" s="701"/>
      <c r="D22" s="701"/>
      <c r="E22" s="701"/>
      <c r="F22" s="702"/>
      <c r="G22" s="703"/>
      <c r="H22" s="951"/>
      <c r="I22" s="951"/>
      <c r="J22" s="951"/>
      <c r="K22" s="951"/>
      <c r="L22" s="951"/>
    </row>
    <row r="23" spans="1:13">
      <c r="A23" s="694"/>
      <c r="B23" s="695" t="s">
        <v>40</v>
      </c>
      <c r="C23" s="696"/>
      <c r="D23" s="696"/>
      <c r="E23" s="696"/>
      <c r="F23" s="705"/>
      <c r="G23" s="696"/>
      <c r="H23" s="706"/>
      <c r="I23" s="705"/>
      <c r="J23" s="696"/>
      <c r="K23" s="705"/>
      <c r="L23" s="707"/>
    </row>
    <row r="24" spans="1:13">
      <c r="A24" s="708"/>
      <c r="B24" s="709"/>
      <c r="C24" s="709"/>
      <c r="D24" s="709"/>
      <c r="E24" s="709"/>
      <c r="F24" s="708"/>
      <c r="G24" s="709"/>
      <c r="H24" s="710"/>
      <c r="I24" s="708"/>
      <c r="J24" s="709"/>
      <c r="K24" s="708"/>
      <c r="L24" s="711"/>
    </row>
    <row r="25" spans="1:13">
      <c r="A25" s="712" t="s">
        <v>270</v>
      </c>
      <c r="B25" s="713"/>
      <c r="C25" s="713"/>
      <c r="D25" s="713"/>
      <c r="E25" s="713"/>
      <c r="F25" s="713"/>
      <c r="G25" s="713"/>
      <c r="H25" s="714"/>
      <c r="I25" s="713"/>
      <c r="J25" s="713"/>
      <c r="K25" s="713"/>
      <c r="L25" s="715"/>
    </row>
    <row r="26" spans="1:13">
      <c r="A26" s="716" t="s">
        <v>271</v>
      </c>
      <c r="B26" s="717"/>
      <c r="C26" s="718" t="s">
        <v>272</v>
      </c>
      <c r="D26" s="719"/>
      <c r="E26" s="719"/>
      <c r="F26" s="720"/>
      <c r="G26" s="719"/>
      <c r="H26" s="721"/>
      <c r="I26" s="720"/>
      <c r="J26" s="719"/>
      <c r="K26" s="720"/>
      <c r="L26" s="717"/>
    </row>
    <row r="27" spans="1:13">
      <c r="A27" s="722"/>
      <c r="B27" s="723"/>
      <c r="C27" s="724"/>
      <c r="D27" s="724"/>
      <c r="E27" s="724"/>
      <c r="F27" s="725"/>
      <c r="G27" s="724"/>
      <c r="H27" s="722"/>
      <c r="I27" s="725"/>
      <c r="J27" s="724"/>
      <c r="K27" s="725"/>
      <c r="L27" s="723"/>
      <c r="M27" s="628"/>
    </row>
    <row r="28" spans="1:13">
      <c r="A28" s="726" t="s">
        <v>273</v>
      </c>
      <c r="B28" s="707"/>
      <c r="C28" s="695" t="s">
        <v>274</v>
      </c>
      <c r="D28" s="696"/>
      <c r="E28" s="696"/>
      <c r="F28" s="705"/>
      <c r="G28" s="696"/>
      <c r="H28" s="706"/>
      <c r="I28" s="705"/>
      <c r="J28" s="696"/>
      <c r="K28" s="705"/>
      <c r="L28" s="707"/>
    </row>
    <row r="29" spans="1:13">
      <c r="A29" s="706"/>
      <c r="B29" s="707"/>
      <c r="C29" s="696"/>
      <c r="D29" s="696"/>
      <c r="E29" s="696"/>
      <c r="F29" s="705"/>
      <c r="G29" s="696"/>
      <c r="H29" s="706"/>
      <c r="I29" s="705"/>
      <c r="J29" s="696"/>
      <c r="K29" s="705"/>
      <c r="L29" s="707"/>
    </row>
    <row r="30" spans="1:13">
      <c r="A30" s="727"/>
      <c r="B30" s="723"/>
      <c r="C30" s="700" t="s">
        <v>275</v>
      </c>
      <c r="D30" s="724"/>
      <c r="E30" s="724"/>
      <c r="F30" s="725"/>
      <c r="G30" s="724"/>
      <c r="H30" s="722"/>
      <c r="I30" s="725"/>
      <c r="J30" s="724"/>
      <c r="K30" s="725"/>
      <c r="L30" s="723"/>
    </row>
    <row r="31" spans="1:13">
      <c r="A31" s="722"/>
      <c r="B31" s="723"/>
      <c r="C31" s="724"/>
      <c r="D31" s="724"/>
      <c r="E31" s="724"/>
      <c r="F31" s="725"/>
      <c r="G31" s="724"/>
      <c r="H31" s="722"/>
      <c r="I31" s="725"/>
      <c r="J31" s="724"/>
      <c r="K31" s="725"/>
      <c r="L31" s="723"/>
    </row>
    <row r="32" spans="1:13">
      <c r="A32" s="726"/>
      <c r="B32" s="707"/>
      <c r="C32" s="695" t="s">
        <v>40</v>
      </c>
      <c r="D32" s="696"/>
      <c r="E32" s="696"/>
      <c r="F32" s="705"/>
      <c r="G32" s="696"/>
      <c r="H32" s="706"/>
      <c r="I32" s="705"/>
      <c r="J32" s="696"/>
      <c r="K32" s="705"/>
      <c r="L32" s="707"/>
    </row>
    <row r="33" spans="1:12">
      <c r="A33" s="710"/>
      <c r="B33" s="711"/>
      <c r="C33" s="709"/>
      <c r="D33" s="709"/>
      <c r="E33" s="709"/>
      <c r="F33" s="708"/>
      <c r="G33" s="709"/>
      <c r="H33" s="710"/>
      <c r="I33" s="708"/>
      <c r="J33" s="709"/>
      <c r="K33" s="708"/>
      <c r="L33" s="711"/>
    </row>
    <row r="34" spans="1:12">
      <c r="A34" s="606"/>
      <c r="B34" s="73"/>
      <c r="C34" s="73"/>
      <c r="D34" s="73"/>
      <c r="E34" s="73"/>
      <c r="F34" s="73"/>
      <c r="G34" s="73"/>
      <c r="H34" s="73"/>
      <c r="I34" s="73"/>
      <c r="J34" s="73"/>
      <c r="K34" s="73"/>
      <c r="L34" s="583"/>
    </row>
    <row r="35" spans="1:12">
      <c r="A35" s="728" t="s">
        <v>276</v>
      </c>
      <c r="B35" s="729"/>
      <c r="C35" s="729"/>
      <c r="D35" s="730"/>
      <c r="E35" s="73"/>
      <c r="F35" s="731"/>
      <c r="G35" s="731"/>
      <c r="H35" s="731"/>
      <c r="I35" s="731"/>
      <c r="J35" s="731"/>
      <c r="K35" s="731"/>
      <c r="L35" s="731"/>
    </row>
    <row r="36" spans="1:12">
      <c r="A36" s="732" t="s">
        <v>277</v>
      </c>
      <c r="B36" s="733"/>
      <c r="C36" s="733"/>
      <c r="D36" s="734"/>
      <c r="E36" s="625"/>
      <c r="F36" s="735"/>
      <c r="G36" s="735"/>
      <c r="H36" s="735"/>
      <c r="I36" s="735"/>
      <c r="J36" s="735"/>
      <c r="K36" s="735"/>
      <c r="L36" s="736"/>
    </row>
    <row r="66" spans="15:20">
      <c r="O66" s="593"/>
    </row>
    <row r="67" spans="15:20">
      <c r="O67" s="593"/>
    </row>
    <row r="68" spans="15:20">
      <c r="O68" s="593"/>
      <c r="T68" s="73"/>
    </row>
    <row r="69" spans="15:20">
      <c r="O69" s="593"/>
    </row>
    <row r="70" spans="15:20">
      <c r="O70" s="593"/>
    </row>
    <row r="71" spans="15:20">
      <c r="O71" s="593"/>
    </row>
    <row r="72" spans="15:20">
      <c r="O72" s="593"/>
    </row>
    <row r="73" spans="15:20">
      <c r="O73" s="593"/>
    </row>
    <row r="74" spans="15:20">
      <c r="O74" s="593"/>
    </row>
    <row r="75" spans="15:20">
      <c r="O75" s="593"/>
    </row>
    <row r="76" spans="15:20">
      <c r="O76" s="593"/>
    </row>
    <row r="77" spans="15:20">
      <c r="O77" s="593"/>
    </row>
    <row r="78" spans="15:20">
      <c r="O78" s="593"/>
    </row>
    <row r="79" spans="15:20">
      <c r="O79" s="593"/>
    </row>
    <row r="80" spans="15:20">
      <c r="O80" s="593"/>
    </row>
    <row r="81" spans="15:15">
      <c r="O81" s="593"/>
    </row>
    <row r="82" spans="15:15">
      <c r="O82" s="593"/>
    </row>
    <row r="83" spans="15:15">
      <c r="O83" s="593"/>
    </row>
    <row r="84" spans="15:15">
      <c r="O84" s="593"/>
    </row>
    <row r="85" spans="15:15">
      <c r="O85" s="593"/>
    </row>
    <row r="86" spans="15:15">
      <c r="O86" s="593"/>
    </row>
    <row r="87" spans="15:15">
      <c r="O87" s="593"/>
    </row>
    <row r="88" spans="15:15">
      <c r="O88" s="593"/>
    </row>
    <row r="89" spans="15:15">
      <c r="O89" s="593"/>
    </row>
    <row r="90" spans="15:15">
      <c r="O90" s="593"/>
    </row>
    <row r="91" spans="15:15">
      <c r="O91" s="593"/>
    </row>
    <row r="92" spans="15:15">
      <c r="O92" s="593"/>
    </row>
    <row r="93" spans="15:15">
      <c r="O93" s="593"/>
    </row>
    <row r="94" spans="15:15">
      <c r="O94" s="593"/>
    </row>
    <row r="95" spans="15:15">
      <c r="O95" s="593"/>
    </row>
    <row r="96" spans="15:15">
      <c r="O96" s="593"/>
    </row>
    <row r="97" spans="15:15">
      <c r="O97" s="593"/>
    </row>
  </sheetData>
  <mergeCells count="17">
    <mergeCell ref="A1:H1"/>
    <mergeCell ref="B2:J2"/>
    <mergeCell ref="K19:K20"/>
    <mergeCell ref="L19:L20"/>
    <mergeCell ref="A18:B18"/>
    <mergeCell ref="J19:J20"/>
    <mergeCell ref="A6:I11"/>
    <mergeCell ref="M11:O12"/>
    <mergeCell ref="A16:D17"/>
    <mergeCell ref="F16:F17"/>
    <mergeCell ref="K21:K22"/>
    <mergeCell ref="L21:L22"/>
    <mergeCell ref="H19:H20"/>
    <mergeCell ref="H21:H22"/>
    <mergeCell ref="I21:I22"/>
    <mergeCell ref="J21:J22"/>
    <mergeCell ref="I19:I20"/>
  </mergeCells>
  <phoneticPr fontId="0" type="noConversion"/>
  <pageMargins left="0.74803149606299213" right="0.74803149606299213" top="0.98425196850393704" bottom="0.98425196850393704" header="0.51181102362204722" footer="0.51181102362204722"/>
  <pageSetup paperSize="9" scale="98" orientation="landscape" r:id="rId1"/>
  <headerFooter alignWithMargins="0">
    <oddFooter>&amp;C&amp;P&amp;RAER Information Guidelines</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6868" r:id="rId5" name="Button 4">
              <controlPr defaultSize="0" print="0" autoFill="0" autoPict="0" macro="[0]!Macro16">
                <anchor moveWithCells="1" sizeWithCells="1">
                  <from>
                    <xdr:col>6</xdr:col>
                    <xdr:colOff>314325</xdr:colOff>
                    <xdr:row>4</xdr:row>
                    <xdr:rowOff>104775</xdr:rowOff>
                  </from>
                  <to>
                    <xdr:col>7</xdr:col>
                    <xdr:colOff>619125</xdr:colOff>
                    <xdr:row>5</xdr:row>
                    <xdr:rowOff>152400</xdr:rowOff>
                  </to>
                </anchor>
              </controlPr>
            </control>
          </mc:Choice>
        </mc:AlternateContent>
        <mc:AlternateContent xmlns:mc="http://schemas.openxmlformats.org/markup-compatibility/2006">
          <mc:Choice Requires="x14">
            <control shapeId="36870" r:id="rId6" name="Button 6">
              <controlPr defaultSize="0" print="0" autoFill="0" autoPict="0" macro="[0]!HistoricCapexInstructions">
                <anchor moveWithCells="1" sizeWithCells="1">
                  <from>
                    <xdr:col>6</xdr:col>
                    <xdr:colOff>314325</xdr:colOff>
                    <xdr:row>6</xdr:row>
                    <xdr:rowOff>66675</xdr:rowOff>
                  </from>
                  <to>
                    <xdr:col>7</xdr:col>
                    <xdr:colOff>619125</xdr:colOff>
                    <xdr:row>7</xdr:row>
                    <xdr:rowOff>133350</xdr:rowOff>
                  </to>
                </anchor>
              </controlPr>
            </control>
          </mc:Choice>
        </mc:AlternateContent>
        <mc:AlternateContent xmlns:mc="http://schemas.openxmlformats.org/markup-compatibility/2006">
          <mc:Choice Requires="x14">
            <control shapeId="36871" r:id="rId7" name="Button 7">
              <controlPr defaultSize="0" print="0" autoFill="0" autoPict="0" macro="[0]!CommentaryonHistoricCapex">
                <anchor moveWithCells="1" sizeWithCells="1">
                  <from>
                    <xdr:col>6</xdr:col>
                    <xdr:colOff>314325</xdr:colOff>
                    <xdr:row>7</xdr:row>
                    <xdr:rowOff>123825</xdr:rowOff>
                  </from>
                  <to>
                    <xdr:col>7</xdr:col>
                    <xdr:colOff>619125</xdr:colOff>
                    <xdr:row>9</xdr:row>
                    <xdr:rowOff>28575</xdr:rowOff>
                  </to>
                </anchor>
              </controlPr>
            </control>
          </mc:Choice>
        </mc:AlternateContent>
        <mc:AlternateContent xmlns:mc="http://schemas.openxmlformats.org/markup-compatibility/2006">
          <mc:Choice Requires="x14">
            <control shapeId="36872" r:id="rId8" name="Button 8">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AO135"/>
  <sheetViews>
    <sheetView view="pageBreakPreview" topLeftCell="B1" zoomScaleNormal="100" zoomScaleSheetLayoutView="100" workbookViewId="0">
      <selection activeCell="B1" sqref="B1:U1"/>
    </sheetView>
  </sheetViews>
  <sheetFormatPr defaultColWidth="9.140625" defaultRowHeight="12.75"/>
  <cols>
    <col min="1" max="1" width="10.7109375" style="1" customWidth="1"/>
    <col min="2" max="2" width="34.140625" style="1" customWidth="1"/>
    <col min="3" max="3" width="21" style="1" hidden="1" customWidth="1"/>
    <col min="4" max="11" width="10.7109375" style="1" customWidth="1"/>
    <col min="12" max="12" width="2.42578125" style="1" customWidth="1"/>
    <col min="13" max="13" width="48.7109375" style="1" bestFit="1" customWidth="1"/>
    <col min="14" max="21" width="10.7109375" style="1" customWidth="1"/>
    <col min="22" max="29" width="15.7109375" style="1" customWidth="1"/>
    <col min="30" max="32" width="12" style="1" customWidth="1"/>
    <col min="33" max="33" width="9.42578125" style="1" bestFit="1" customWidth="1"/>
    <col min="34" max="34" width="12.5703125" style="1" customWidth="1"/>
    <col min="35" max="16384" width="9.140625" style="1"/>
  </cols>
  <sheetData>
    <row r="1" spans="1:22" ht="18.75">
      <c r="B1" s="978" t="s">
        <v>526</v>
      </c>
      <c r="C1" s="978"/>
      <c r="D1" s="978"/>
      <c r="E1" s="978"/>
      <c r="F1" s="978"/>
      <c r="G1" s="978"/>
      <c r="H1" s="978"/>
      <c r="I1" s="978"/>
      <c r="J1" s="980"/>
      <c r="K1" s="980"/>
      <c r="L1" s="976"/>
      <c r="M1" s="976"/>
      <c r="N1" s="976"/>
      <c r="O1" s="976"/>
      <c r="P1" s="976"/>
      <c r="Q1" s="976"/>
      <c r="R1" s="976"/>
      <c r="S1" s="976"/>
      <c r="T1" s="976"/>
      <c r="U1" s="976"/>
    </row>
    <row r="2" spans="1:22" ht="21">
      <c r="B2" s="935" t="s">
        <v>292</v>
      </c>
      <c r="C2" s="935"/>
      <c r="D2" s="935"/>
      <c r="E2" s="935"/>
      <c r="F2" s="935"/>
      <c r="G2" s="935"/>
      <c r="H2" s="935"/>
      <c r="I2" s="935"/>
      <c r="J2" s="935"/>
      <c r="K2" s="935"/>
      <c r="L2" s="935"/>
      <c r="M2" s="935"/>
      <c r="N2" s="935"/>
      <c r="O2" s="935"/>
      <c r="P2" s="935"/>
      <c r="Q2" s="935"/>
      <c r="R2" s="935"/>
      <c r="S2" s="935"/>
    </row>
    <row r="3" spans="1:22" ht="25.5" customHeight="1"/>
    <row r="4" spans="1:22" ht="35.25" customHeight="1">
      <c r="A4" s="737"/>
      <c r="B4" s="73"/>
      <c r="C4" s="73"/>
    </row>
    <row r="5" spans="1:22">
      <c r="A5" s="964" t="s">
        <v>471</v>
      </c>
      <c r="B5" s="964"/>
      <c r="C5" s="964"/>
      <c r="D5" s="964"/>
      <c r="E5" s="964"/>
      <c r="F5" s="964"/>
      <c r="G5" s="964"/>
      <c r="H5" s="964"/>
      <c r="I5" s="964"/>
      <c r="J5" s="964"/>
      <c r="K5" s="964"/>
      <c r="M5" s="964" t="s">
        <v>457</v>
      </c>
      <c r="N5" s="964"/>
      <c r="O5" s="964"/>
      <c r="P5" s="964"/>
      <c r="Q5" s="964"/>
      <c r="R5" s="964"/>
      <c r="S5" s="964"/>
      <c r="T5" s="964"/>
      <c r="U5" s="964"/>
      <c r="V5" s="767"/>
    </row>
    <row r="6" spans="1:22">
      <c r="A6" s="961"/>
      <c r="B6" s="961"/>
      <c r="C6" s="961"/>
      <c r="D6" s="738" t="s">
        <v>458</v>
      </c>
      <c r="E6" s="738" t="s">
        <v>391</v>
      </c>
      <c r="F6" s="738" t="s">
        <v>459</v>
      </c>
      <c r="G6" s="738" t="s">
        <v>460</v>
      </c>
      <c r="H6" s="738" t="s">
        <v>461</v>
      </c>
      <c r="I6" s="738" t="s">
        <v>462</v>
      </c>
      <c r="M6" s="738"/>
      <c r="N6" s="738" t="s">
        <v>458</v>
      </c>
      <c r="O6" s="738" t="s">
        <v>391</v>
      </c>
      <c r="P6" s="738" t="s">
        <v>459</v>
      </c>
      <c r="Q6" s="738" t="s">
        <v>460</v>
      </c>
      <c r="R6" s="738" t="s">
        <v>461</v>
      </c>
      <c r="S6" s="738" t="s">
        <v>462</v>
      </c>
    </row>
    <row r="7" spans="1:22">
      <c r="A7" s="961" t="s">
        <v>300</v>
      </c>
      <c r="B7" s="961"/>
      <c r="C7" s="961"/>
      <c r="D7" s="5"/>
      <c r="E7" s="5"/>
      <c r="F7" s="5"/>
      <c r="G7" s="5"/>
      <c r="H7" s="5"/>
      <c r="M7" s="738"/>
      <c r="N7" s="5"/>
      <c r="O7" s="5"/>
      <c r="P7" s="5"/>
      <c r="Q7" s="5"/>
      <c r="R7" s="5"/>
    </row>
    <row r="8" spans="1:22">
      <c r="A8" s="593"/>
      <c r="B8" s="739" t="s">
        <v>348</v>
      </c>
      <c r="C8" s="739" t="s">
        <v>348</v>
      </c>
      <c r="D8" s="740">
        <v>22.778164</v>
      </c>
      <c r="E8" s="740">
        <v>1.7561077487677905</v>
      </c>
      <c r="F8" s="740">
        <f>'[20]Hist Capex by Asset Class '!$F$8</f>
        <v>3.2826781498158608</v>
      </c>
      <c r="G8" s="740">
        <f>'[21]Hist Capex by Asset Class '!$G8</f>
        <v>6.2778401176484415</v>
      </c>
      <c r="H8" s="740">
        <f>'[22]Hist Capex by Asset Class '!$H$8</f>
        <v>8.8487968558178682</v>
      </c>
      <c r="I8" s="740">
        <f>'[23]Hist Capex by Asset Class '!$I8</f>
        <v>8.5488526574365196</v>
      </c>
      <c r="M8" s="739" t="s">
        <v>348</v>
      </c>
      <c r="N8" s="741"/>
      <c r="O8" s="740">
        <v>0</v>
      </c>
      <c r="P8" s="740">
        <f>'[22]Hist Capex by Asset Class '!$P8</f>
        <v>0</v>
      </c>
      <c r="Q8" s="740">
        <f>'[21]Hist Capex by Asset Class '!$Q8</f>
        <v>7.4232669859999989E-2</v>
      </c>
      <c r="R8" s="740">
        <f>'[22]Hist Capex by Asset Class '!$R8</f>
        <v>0</v>
      </c>
      <c r="S8" s="740">
        <f>'[23]Hist Capex by Asset Class '!$S8</f>
        <v>0</v>
      </c>
    </row>
    <row r="9" spans="1:22">
      <c r="A9" s="593"/>
      <c r="B9" s="742" t="s">
        <v>349</v>
      </c>
      <c r="C9" s="742" t="s">
        <v>349</v>
      </c>
      <c r="D9" s="740">
        <v>0.11354400000000001</v>
      </c>
      <c r="E9" s="740">
        <v>0.68669573916481053</v>
      </c>
      <c r="F9" s="740">
        <f>'[20]Hist Capex by Asset Class '!$F$9</f>
        <v>0.92489340514629059</v>
      </c>
      <c r="G9" s="740">
        <f>'[21]Hist Capex by Asset Class '!$G9</f>
        <v>6.5916236349593715</v>
      </c>
      <c r="H9" s="740">
        <f>'[22]Hist Capex by Asset Class '!$H9</f>
        <v>7.7187261530193263</v>
      </c>
      <c r="I9" s="740">
        <f>'[23]Hist Capex by Asset Class '!$I9</f>
        <v>7.6911903584136354</v>
      </c>
      <c r="M9" s="742" t="s">
        <v>349</v>
      </c>
      <c r="N9" s="741"/>
      <c r="O9" s="740">
        <v>7.7666149999999989E-2</v>
      </c>
      <c r="P9" s="740">
        <f>'[22]Hist Capex by Asset Class '!$P9</f>
        <v>0.18007115639999999</v>
      </c>
      <c r="Q9" s="740">
        <f>'[21]Hist Capex by Asset Class '!$Q9</f>
        <v>0.54543250236999996</v>
      </c>
      <c r="R9" s="740">
        <f>'[22]Hist Capex by Asset Class '!$R9</f>
        <v>0.10452252312799999</v>
      </c>
      <c r="S9" s="740">
        <f>'[23]Hist Capex by Asset Class '!$S9</f>
        <v>0.30785203917699994</v>
      </c>
    </row>
    <row r="10" spans="1:22">
      <c r="A10" s="593"/>
      <c r="B10" s="743" t="s">
        <v>350</v>
      </c>
      <c r="C10" s="743" t="s">
        <v>350</v>
      </c>
      <c r="D10" s="740">
        <v>0.46624399999999999</v>
      </c>
      <c r="E10" s="740">
        <v>0.12760861235603682</v>
      </c>
      <c r="F10" s="740">
        <f>'[20]Hist Capex by Asset Class '!$F$10</f>
        <v>0.17447116952784969</v>
      </c>
      <c r="G10" s="740">
        <f>'[21]Hist Capex by Asset Class '!$G10</f>
        <v>9.2300560032135692</v>
      </c>
      <c r="H10" s="740">
        <f>'[22]Hist Capex by Asset Class '!$H10</f>
        <v>9.4674689675808903</v>
      </c>
      <c r="I10" s="740">
        <f>'[23]Hist Capex by Asset Class '!$I10</f>
        <v>5.6109469384724866</v>
      </c>
      <c r="M10" s="743" t="s">
        <v>350</v>
      </c>
      <c r="N10" s="741"/>
      <c r="O10" s="740">
        <v>0</v>
      </c>
      <c r="P10" s="740">
        <f>'[22]Hist Capex by Asset Class '!$P10</f>
        <v>0.11585002559999999</v>
      </c>
      <c r="Q10" s="740">
        <f>'[21]Hist Capex by Asset Class '!$Q10</f>
        <v>0.91051218148000013</v>
      </c>
      <c r="R10" s="740">
        <f>'[22]Hist Capex by Asset Class '!$R10</f>
        <v>0.17655300871199997</v>
      </c>
      <c r="S10" s="740">
        <f>'[23]Hist Capex by Asset Class '!$S10</f>
        <v>0.52048380760799995</v>
      </c>
    </row>
    <row r="11" spans="1:22">
      <c r="A11" s="593"/>
      <c r="B11" s="742" t="s">
        <v>351</v>
      </c>
      <c r="C11" s="742" t="s">
        <v>351</v>
      </c>
      <c r="D11" s="740">
        <v>8.2339559999999992</v>
      </c>
      <c r="E11" s="740">
        <v>4.7808991539840333</v>
      </c>
      <c r="F11" s="740">
        <f>'[20]Hist Capex by Asset Class '!$F$11</f>
        <v>1.5077817504953621</v>
      </c>
      <c r="G11" s="740">
        <f>'[21]Hist Capex by Asset Class '!$G11</f>
        <v>2.4216024882352496</v>
      </c>
      <c r="H11" s="740">
        <f>'[22]Hist Capex by Asset Class '!$H11</f>
        <v>1.5050378541587293</v>
      </c>
      <c r="I11" s="740">
        <f>'[23]Hist Capex by Asset Class '!$I11</f>
        <v>1.2113286343744354</v>
      </c>
      <c r="M11" s="742" t="s">
        <v>351</v>
      </c>
      <c r="N11" s="741"/>
      <c r="O11" s="740">
        <v>0</v>
      </c>
      <c r="P11" s="740">
        <f>'[22]Hist Capex by Asset Class '!$P11</f>
        <v>1.4631318000000001E-2</v>
      </c>
      <c r="Q11" s="740">
        <f>'[21]Hist Capex by Asset Class '!$Q11</f>
        <v>0.11680240065000004</v>
      </c>
      <c r="R11" s="740">
        <f>'[22]Hist Capex by Asset Class '!$R11</f>
        <v>2.2374696359999998E-2</v>
      </c>
      <c r="S11" s="740">
        <f>'[23]Hist Capex by Asset Class '!$S11</f>
        <v>6.5899304564999997E-2</v>
      </c>
    </row>
    <row r="12" spans="1:22">
      <c r="A12" s="593"/>
      <c r="B12" s="739" t="s">
        <v>352</v>
      </c>
      <c r="C12" s="739" t="s">
        <v>352</v>
      </c>
      <c r="D12" s="740">
        <v>22.782575999999999</v>
      </c>
      <c r="E12" s="740">
        <v>7.9481139509092618</v>
      </c>
      <c r="F12" s="740">
        <f>'[20]Hist Capex by Asset Class '!$F$12</f>
        <v>4.0455310124908461</v>
      </c>
      <c r="G12" s="740">
        <f>'[21]Hist Capex by Asset Class '!$G12</f>
        <v>11.399324884138542</v>
      </c>
      <c r="H12" s="740">
        <f>'[22]Hist Capex by Asset Class '!$H12</f>
        <v>11.669344414814185</v>
      </c>
      <c r="I12" s="740">
        <f>'[23]Hist Capex by Asset Class '!$I12</f>
        <v>7.0631074367074236</v>
      </c>
      <c r="M12" s="739" t="s">
        <v>352</v>
      </c>
      <c r="N12" s="741"/>
      <c r="O12" s="740">
        <v>9.4973899999999997E-3</v>
      </c>
      <c r="P12" s="740">
        <f>'[22]Hist Capex by Asset Class '!$P12</f>
        <v>0.61624902999999998</v>
      </c>
      <c r="Q12" s="740">
        <f>'[21]Hist Capex by Asset Class '!$Q12</f>
        <v>0.41650453949999994</v>
      </c>
      <c r="R12" s="740">
        <f>'[22]Hist Capex by Asset Class '!$R12</f>
        <v>9.7914891800000001E-2</v>
      </c>
      <c r="S12" s="740">
        <f>'[23]Hist Capex by Asset Class '!$S12</f>
        <v>0.23782765864999997</v>
      </c>
    </row>
    <row r="13" spans="1:22">
      <c r="A13" s="593"/>
      <c r="B13" s="742" t="s">
        <v>353</v>
      </c>
      <c r="C13" s="742" t="s">
        <v>353</v>
      </c>
      <c r="D13" s="740">
        <v>3.3771450000000001</v>
      </c>
      <c r="E13" s="740">
        <v>1.1766649465369321</v>
      </c>
      <c r="F13" s="740">
        <f>'[20]Hist Capex by Asset Class '!$F$13</f>
        <v>0.68828244513875458</v>
      </c>
      <c r="G13" s="740">
        <f>'[21]Hist Capex by Asset Class '!$G13</f>
        <v>0.30329711609196247</v>
      </c>
      <c r="H13" s="740">
        <f>'[22]Hist Capex by Asset Class '!$H13</f>
        <v>0.28798177736723746</v>
      </c>
      <c r="I13" s="740">
        <f>'[23]Hist Capex by Asset Class '!$I13</f>
        <v>11.239491685885081</v>
      </c>
      <c r="M13" s="742" t="s">
        <v>353</v>
      </c>
      <c r="N13" s="741"/>
      <c r="O13" s="740">
        <v>0.13943454999999999</v>
      </c>
      <c r="P13" s="740">
        <f>'[22]Hist Capex by Asset Class '!$P13</f>
        <v>0.24872168</v>
      </c>
      <c r="Q13" s="740">
        <f>'[21]Hist Capex by Asset Class '!$Q13</f>
        <v>0</v>
      </c>
      <c r="R13" s="740">
        <f>'[22]Hist Capex by Asset Class '!$R13</f>
        <v>0</v>
      </c>
      <c r="S13" s="740">
        <f>'[23]Hist Capex by Asset Class '!$S13</f>
        <v>0</v>
      </c>
    </row>
    <row r="14" spans="1:22">
      <c r="A14" s="593"/>
      <c r="B14" s="739" t="s">
        <v>354</v>
      </c>
      <c r="C14" s="739" t="s">
        <v>354</v>
      </c>
      <c r="D14" s="740">
        <v>14.167740999999999</v>
      </c>
      <c r="E14" s="740">
        <v>4.4730206414099118</v>
      </c>
      <c r="F14" s="740">
        <f>'[20]Hist Capex by Asset Class '!$F$14</f>
        <v>4.004121852759214</v>
      </c>
      <c r="G14" s="740">
        <f>'[21]Hist Capex by Asset Class '!$G14</f>
        <v>2.7528467685103579</v>
      </c>
      <c r="H14" s="740">
        <f>'[22]Hist Capex by Asset Class '!$H14</f>
        <v>0.67805323914318028</v>
      </c>
      <c r="I14" s="740">
        <f>'[23]Hist Capex by Asset Class '!$I14</f>
        <v>0.76084898129652545</v>
      </c>
      <c r="M14" s="739" t="s">
        <v>354</v>
      </c>
      <c r="N14" s="741"/>
      <c r="O14" s="740">
        <v>2.0974340000000001E-2</v>
      </c>
      <c r="P14" s="740">
        <f>'[22]Hist Capex by Asset Class '!$P14</f>
        <v>0.25984870999999998</v>
      </c>
      <c r="Q14" s="740">
        <f>'[21]Hist Capex by Asset Class '!$Q14</f>
        <v>3.0113160000000003E-2</v>
      </c>
      <c r="R14" s="740">
        <f>'[22]Hist Capex by Asset Class '!$R14</f>
        <v>0</v>
      </c>
      <c r="S14" s="740">
        <f>'[23]Hist Capex by Asset Class '!$S14</f>
        <v>0</v>
      </c>
    </row>
    <row r="15" spans="1:22">
      <c r="A15" s="593"/>
      <c r="B15" s="742" t="s">
        <v>355</v>
      </c>
      <c r="C15" s="742" t="s">
        <v>355</v>
      </c>
      <c r="D15" s="740">
        <v>9.9852999999999997E-2</v>
      </c>
      <c r="E15" s="740">
        <v>-1.6898200000000002E-2</v>
      </c>
      <c r="F15" s="740">
        <f>'[20]Hist Capex by Asset Class '!$F$15</f>
        <v>0</v>
      </c>
      <c r="G15" s="740">
        <f>'[21]Hist Capex by Asset Class '!$G15</f>
        <v>0</v>
      </c>
      <c r="H15" s="740">
        <f>'[22]Hist Capex by Asset Class '!$H15</f>
        <v>0</v>
      </c>
      <c r="I15" s="740">
        <f>'[23]Hist Capex by Asset Class '!$I15</f>
        <v>0</v>
      </c>
      <c r="M15" s="742" t="s">
        <v>355</v>
      </c>
      <c r="N15" s="741"/>
      <c r="O15" s="740">
        <v>0</v>
      </c>
      <c r="P15" s="740">
        <f>'[22]Hist Capex by Asset Class '!$P15</f>
        <v>0</v>
      </c>
      <c r="Q15" s="740">
        <f>'[21]Hist Capex by Asset Class '!$Q15</f>
        <v>0</v>
      </c>
      <c r="R15" s="740">
        <f>'[22]Hist Capex by Asset Class '!$R15</f>
        <v>0</v>
      </c>
      <c r="S15" s="740">
        <f>'[23]Hist Capex by Asset Class '!$S15</f>
        <v>0</v>
      </c>
    </row>
    <row r="16" spans="1:22">
      <c r="A16" s="593"/>
      <c r="B16" s="739" t="s">
        <v>356</v>
      </c>
      <c r="C16" s="739" t="s">
        <v>356</v>
      </c>
      <c r="D16" s="740">
        <v>1.411877</v>
      </c>
      <c r="E16" s="740">
        <v>0.61025017679999993</v>
      </c>
      <c r="F16" s="740">
        <f>'[20]Hist Capex by Asset Class '!$F$16</f>
        <v>4.3518812599999999</v>
      </c>
      <c r="G16" s="740">
        <f>'[21]Hist Capex by Asset Class '!$G16</f>
        <v>6.5911148179564982</v>
      </c>
      <c r="H16" s="740">
        <f>'[22]Hist Capex by Asset Class '!$H16</f>
        <v>5.9168457405962602</v>
      </c>
      <c r="I16" s="740">
        <f>'[23]Hist Capex by Asset Class '!$I16</f>
        <v>1.8028407</v>
      </c>
      <c r="M16" s="739" t="s">
        <v>356</v>
      </c>
      <c r="N16" s="741"/>
      <c r="O16" s="740">
        <v>0</v>
      </c>
      <c r="P16" s="740">
        <f>'[22]Hist Capex by Asset Class '!$P16</f>
        <v>3.4623960000000002E-2</v>
      </c>
      <c r="Q16" s="740">
        <f>'[21]Hist Capex by Asset Class '!$Q16</f>
        <v>-1.5387599999999993E-3</v>
      </c>
      <c r="R16" s="740">
        <f>'[22]Hist Capex by Asset Class '!$R16</f>
        <v>0</v>
      </c>
      <c r="S16" s="740">
        <f>'[23]Hist Capex by Asset Class '!$S16</f>
        <v>0</v>
      </c>
    </row>
    <row r="17" spans="1:41">
      <c r="A17" s="593"/>
      <c r="B17" s="742" t="s">
        <v>357</v>
      </c>
      <c r="C17" s="742" t="s">
        <v>357</v>
      </c>
      <c r="D17" s="740">
        <v>1.511E-2</v>
      </c>
      <c r="E17" s="740">
        <v>0</v>
      </c>
      <c r="F17" s="740">
        <f>'[20]Hist Capex by Asset Class '!$F$17</f>
        <v>0</v>
      </c>
      <c r="G17" s="740">
        <f>'[21]Hist Capex by Asset Class '!$G17</f>
        <v>0.29478176233177084</v>
      </c>
      <c r="H17" s="740">
        <f>'[22]Hist Capex by Asset Class '!$H17</f>
        <v>0.28858041807467089</v>
      </c>
      <c r="I17" s="740">
        <f>'[23]Hist Capex by Asset Class '!$I17</f>
        <v>0.1057775131351914</v>
      </c>
      <c r="M17" s="742" t="s">
        <v>357</v>
      </c>
      <c r="N17" s="741"/>
      <c r="O17" s="740">
        <v>0</v>
      </c>
      <c r="P17" s="740">
        <f>'[22]Hist Capex by Asset Class '!$P17</f>
        <v>0</v>
      </c>
      <c r="Q17" s="740">
        <f>'[21]Hist Capex by Asset Class '!$Q17</f>
        <v>0</v>
      </c>
      <c r="R17" s="740">
        <f>'[22]Hist Capex by Asset Class '!$R17</f>
        <v>0</v>
      </c>
      <c r="S17" s="740">
        <f>'[23]Hist Capex by Asset Class '!$S17</f>
        <v>0</v>
      </c>
    </row>
    <row r="18" spans="1:41">
      <c r="A18" s="593"/>
      <c r="B18" s="739" t="s">
        <v>358</v>
      </c>
      <c r="C18" s="739" t="s">
        <v>358</v>
      </c>
      <c r="D18" s="740">
        <v>1.1474009999999999</v>
      </c>
      <c r="E18" s="740">
        <v>0.24529494899999996</v>
      </c>
      <c r="F18" s="740">
        <f>'[20]Hist Capex by Asset Class '!$F$18</f>
        <v>7.572873860000004E-2</v>
      </c>
      <c r="G18" s="740">
        <f>'[21]Hist Capex by Asset Class '!$G18</f>
        <v>0.93838109387488744</v>
      </c>
      <c r="H18" s="740">
        <f>'[22]Hist Capex by Asset Class '!$H18</f>
        <v>0.71867792588220725</v>
      </c>
      <c r="I18" s="740">
        <f>'[23]Hist Capex by Asset Class '!$I18</f>
        <v>0.52454725999999996</v>
      </c>
      <c r="M18" s="739" t="s">
        <v>358</v>
      </c>
      <c r="N18" s="741"/>
      <c r="O18" s="740">
        <v>0</v>
      </c>
      <c r="P18" s="740">
        <f>'[22]Hist Capex by Asset Class '!$P18</f>
        <v>0</v>
      </c>
      <c r="Q18" s="740">
        <f>'[21]Hist Capex by Asset Class '!$Q18</f>
        <v>0</v>
      </c>
      <c r="R18" s="740">
        <f>'[22]Hist Capex by Asset Class '!$R18</f>
        <v>0</v>
      </c>
      <c r="S18" s="740">
        <f>'[23]Hist Capex by Asset Class '!$S18</f>
        <v>0</v>
      </c>
    </row>
    <row r="19" spans="1:41">
      <c r="A19" s="593"/>
      <c r="B19" s="742" t="s">
        <v>359</v>
      </c>
      <c r="C19" s="742" t="s">
        <v>359</v>
      </c>
      <c r="D19" s="740">
        <v>0.57231200000000004</v>
      </c>
      <c r="E19" s="740">
        <v>0.94431320260561136</v>
      </c>
      <c r="F19" s="740">
        <f>'[20]Hist Capex by Asset Class '!$F$19</f>
        <v>4.7027449855999999</v>
      </c>
      <c r="G19" s="740">
        <f>'[21]Hist Capex by Asset Class '!$G19</f>
        <v>0.65443420916127293</v>
      </c>
      <c r="H19" s="740">
        <f>'[22]Hist Capex by Asset Class '!$H19</f>
        <v>1.0415823449948103</v>
      </c>
      <c r="I19" s="740">
        <f>'[23]Hist Capex by Asset Class '!$I19</f>
        <v>1.3665522299999999</v>
      </c>
      <c r="M19" s="742" t="s">
        <v>359</v>
      </c>
      <c r="N19" s="741"/>
      <c r="O19" s="740">
        <v>0</v>
      </c>
      <c r="P19" s="740">
        <f>'[22]Hist Capex by Asset Class '!$P19</f>
        <v>0</v>
      </c>
      <c r="Q19" s="740">
        <f>'[21]Hist Capex by Asset Class '!$Q19</f>
        <v>0</v>
      </c>
      <c r="R19" s="740">
        <f>'[22]Hist Capex by Asset Class '!$R19</f>
        <v>0</v>
      </c>
      <c r="S19" s="740">
        <f>'[23]Hist Capex by Asset Class '!$S19</f>
        <v>0</v>
      </c>
    </row>
    <row r="20" spans="1:41">
      <c r="A20" s="593"/>
      <c r="B20" s="739" t="s">
        <v>360</v>
      </c>
      <c r="C20" s="739" t="s">
        <v>360</v>
      </c>
      <c r="D20" s="740">
        <v>1.5250939999999999</v>
      </c>
      <c r="E20" s="740">
        <v>2.1577946959999998</v>
      </c>
      <c r="F20" s="740">
        <f>'[20]Hist Capex by Asset Class '!$F$20</f>
        <v>0.98269833979999999</v>
      </c>
      <c r="G20" s="740">
        <f>'[21]Hist Capex by Asset Class '!$G20</f>
        <v>3.4284570743860887</v>
      </c>
      <c r="H20" s="740">
        <f>'[22]Hist Capex by Asset Class '!$H20</f>
        <v>3.7517102835475544</v>
      </c>
      <c r="I20" s="740">
        <f>'[23]Hist Capex by Asset Class '!$I20</f>
        <v>2.9059330800000001</v>
      </c>
      <c r="M20" s="739" t="s">
        <v>360</v>
      </c>
      <c r="N20" s="741"/>
      <c r="O20" s="740">
        <v>0</v>
      </c>
      <c r="P20" s="740">
        <f>'[22]Hist Capex by Asset Class '!$P20</f>
        <v>0</v>
      </c>
      <c r="Q20" s="740">
        <f>'[21]Hist Capex by Asset Class '!$Q20</f>
        <v>0</v>
      </c>
      <c r="R20" s="740">
        <f>'[22]Hist Capex by Asset Class '!$R20</f>
        <v>0</v>
      </c>
      <c r="S20" s="740">
        <f>'[23]Hist Capex by Asset Class '!$S20</f>
        <v>0</v>
      </c>
    </row>
    <row r="21" spans="1:41">
      <c r="A21" s="593"/>
      <c r="B21" s="742" t="s">
        <v>361</v>
      </c>
      <c r="C21" s="742" t="s">
        <v>361</v>
      </c>
      <c r="D21" s="740">
        <v>0</v>
      </c>
      <c r="E21" s="740">
        <v>6.107073485133372E-3</v>
      </c>
      <c r="F21" s="740">
        <f>'[20]Hist Capex by Asset Class '!$F$21</f>
        <v>0</v>
      </c>
      <c r="G21" s="740">
        <f>'[21]Hist Capex by Asset Class '!$G21</f>
        <v>0</v>
      </c>
      <c r="H21" s="740">
        <f>'[22]Hist Capex by Asset Class '!$H21</f>
        <v>0</v>
      </c>
      <c r="I21" s="740">
        <f>'[23]Hist Capex by Asset Class '!$I21</f>
        <v>0</v>
      </c>
      <c r="M21" s="742" t="s">
        <v>361</v>
      </c>
      <c r="N21" s="741"/>
      <c r="O21" s="740">
        <v>0</v>
      </c>
      <c r="P21" s="740">
        <f>'[22]Hist Capex by Asset Class '!$P21</f>
        <v>0</v>
      </c>
      <c r="Q21" s="740">
        <f>'[21]Hist Capex by Asset Class '!$Q21</f>
        <v>0</v>
      </c>
      <c r="R21" s="740">
        <f>'[22]Hist Capex by Asset Class '!$R21</f>
        <v>0</v>
      </c>
      <c r="S21" s="740">
        <f>'[23]Hist Capex by Asset Class '!$S21</f>
        <v>0</v>
      </c>
    </row>
    <row r="22" spans="1:41">
      <c r="A22" s="593"/>
      <c r="B22" s="739" t="s">
        <v>362</v>
      </c>
      <c r="C22" s="739" t="s">
        <v>362</v>
      </c>
      <c r="D22" s="740">
        <v>0</v>
      </c>
      <c r="E22" s="740">
        <v>4.5933073394690813E-2</v>
      </c>
      <c r="F22" s="740">
        <f>'[20]Hist Capex by Asset Class '!$F$22</f>
        <v>0</v>
      </c>
      <c r="G22" s="740">
        <f>'[21]Hist Capex by Asset Class '!$G22</f>
        <v>0</v>
      </c>
      <c r="H22" s="740">
        <f>'[22]Hist Capex by Asset Class '!$H22</f>
        <v>0</v>
      </c>
      <c r="I22" s="740">
        <f>'[23]Hist Capex by Asset Class '!$I22</f>
        <v>0</v>
      </c>
      <c r="M22" s="739" t="s">
        <v>362</v>
      </c>
      <c r="N22" s="741"/>
      <c r="O22" s="740">
        <v>0</v>
      </c>
      <c r="P22" s="740">
        <f>'[22]Hist Capex by Asset Class '!$P22</f>
        <v>0</v>
      </c>
      <c r="Q22" s="740">
        <f>'[21]Hist Capex by Asset Class '!$Q22</f>
        <v>0</v>
      </c>
      <c r="R22" s="740">
        <f>'[22]Hist Capex by Asset Class '!$R22</f>
        <v>0</v>
      </c>
      <c r="S22" s="740">
        <f>'[23]Hist Capex by Asset Class '!$S22</f>
        <v>0</v>
      </c>
    </row>
    <row r="23" spans="1:41">
      <c r="A23" s="593"/>
      <c r="B23" s="742" t="s">
        <v>363</v>
      </c>
      <c r="C23" s="742" t="s">
        <v>363</v>
      </c>
      <c r="D23" s="740">
        <v>0</v>
      </c>
      <c r="E23" s="740">
        <v>1.14E-2</v>
      </c>
      <c r="F23" s="740">
        <f>'[20]Hist Capex by Asset Class '!$F$23</f>
        <v>0</v>
      </c>
      <c r="G23" s="740">
        <f>'[21]Hist Capex by Asset Class '!$G23</f>
        <v>0</v>
      </c>
      <c r="H23" s="740">
        <f>'[22]Hist Capex by Asset Class '!$H23</f>
        <v>0</v>
      </c>
      <c r="I23" s="740">
        <f>'[23]Hist Capex by Asset Class '!$I23</f>
        <v>0</v>
      </c>
      <c r="M23" s="742" t="s">
        <v>363</v>
      </c>
      <c r="N23" s="741"/>
      <c r="O23" s="740">
        <v>0</v>
      </c>
      <c r="P23" s="740">
        <f>'[22]Hist Capex by Asset Class '!$P23</f>
        <v>0</v>
      </c>
      <c r="Q23" s="740">
        <f>'[21]Hist Capex by Asset Class '!$Q23</f>
        <v>0</v>
      </c>
      <c r="R23" s="740">
        <f>'[22]Hist Capex by Asset Class '!$R23</f>
        <v>0</v>
      </c>
      <c r="S23" s="740">
        <f>'[23]Hist Capex by Asset Class '!$S23</f>
        <v>0</v>
      </c>
    </row>
    <row r="24" spans="1:41">
      <c r="A24" s="593"/>
      <c r="B24" s="739" t="s">
        <v>364</v>
      </c>
      <c r="C24" s="739" t="s">
        <v>364</v>
      </c>
      <c r="D24" s="740">
        <v>8.4626999999999994E-2</v>
      </c>
      <c r="E24" s="740">
        <v>8.5469878981619646E-2</v>
      </c>
      <c r="F24" s="740">
        <f>'[20]Hist Capex by Asset Class '!$F$24</f>
        <v>8.8785631852546273E-2</v>
      </c>
      <c r="G24" s="740">
        <f>'[21]Hist Capex by Asset Class '!$G24</f>
        <v>7.7530904870733205E-2</v>
      </c>
      <c r="H24" s="740">
        <f>'[22]Hist Capex by Asset Class '!$H24</f>
        <v>9.5479850023907673E-2</v>
      </c>
      <c r="I24" s="740">
        <f>'[23]Hist Capex by Asset Class '!$I24</f>
        <v>7.3691204278706235E-2</v>
      </c>
      <c r="M24" s="739" t="s">
        <v>364</v>
      </c>
      <c r="N24" s="741"/>
      <c r="O24" s="740">
        <v>0</v>
      </c>
      <c r="P24" s="740">
        <f>'[22]Hist Capex by Asset Class '!$P24</f>
        <v>0</v>
      </c>
      <c r="Q24" s="740">
        <f>'[21]Hist Capex by Asset Class '!$Q24</f>
        <v>5.5916140000000001E-5</v>
      </c>
      <c r="R24" s="740">
        <f>'[22]Hist Capex by Asset Class '!$R24</f>
        <v>0</v>
      </c>
      <c r="S24" s="740">
        <f>'[23]Hist Capex by Asset Class '!$S24</f>
        <v>0</v>
      </c>
    </row>
    <row r="25" spans="1:41" s="593" customFormat="1">
      <c r="B25" s="742" t="s">
        <v>365</v>
      </c>
      <c r="C25" s="742" t="s">
        <v>365</v>
      </c>
      <c r="D25" s="740">
        <v>0</v>
      </c>
      <c r="E25" s="740">
        <v>0</v>
      </c>
      <c r="F25" s="740">
        <f>'[20]Hist Capex by Asset Class '!$F$25</f>
        <v>0</v>
      </c>
      <c r="G25" s="740">
        <f>'[21]Hist Capex by Asset Class '!$G25</f>
        <v>0</v>
      </c>
      <c r="H25" s="740">
        <f>'[22]Hist Capex by Asset Class '!$H25</f>
        <v>0</v>
      </c>
      <c r="I25" s="740">
        <f>'[23]Hist Capex by Asset Class '!$I25</f>
        <v>0</v>
      </c>
      <c r="J25" s="1"/>
      <c r="K25" s="1"/>
      <c r="L25" s="1"/>
      <c r="M25" s="742" t="s">
        <v>365</v>
      </c>
      <c r="N25" s="741"/>
      <c r="O25" s="740">
        <v>0</v>
      </c>
      <c r="P25" s="740">
        <f>'[22]Hist Capex by Asset Class '!$P25</f>
        <v>0</v>
      </c>
      <c r="Q25" s="740">
        <f>'[21]Hist Capex by Asset Class '!$Q25</f>
        <v>0</v>
      </c>
      <c r="R25" s="740">
        <f>'[22]Hist Capex by Asset Class '!$R25</f>
        <v>0</v>
      </c>
      <c r="S25" s="740">
        <f>'[23]Hist Capex by Asset Class '!$S25</f>
        <v>0</v>
      </c>
      <c r="T25" s="1"/>
      <c r="U25" s="1"/>
    </row>
    <row r="26" spans="1:41" s="593" customFormat="1">
      <c r="B26" s="959"/>
      <c r="C26" s="960"/>
      <c r="D26" s="745"/>
      <c r="E26" s="745"/>
      <c r="F26" s="745"/>
      <c r="G26" s="740"/>
      <c r="H26" s="745"/>
      <c r="I26" s="740"/>
      <c r="J26" s="1" t="s">
        <v>306</v>
      </c>
      <c r="K26" s="1" t="s">
        <v>39</v>
      </c>
      <c r="L26" s="1"/>
      <c r="M26" s="744"/>
      <c r="N26" s="745"/>
      <c r="O26" s="740"/>
      <c r="P26" s="745"/>
      <c r="Q26" s="740"/>
      <c r="R26" s="745"/>
      <c r="S26" s="745"/>
      <c r="T26" s="1" t="s">
        <v>306</v>
      </c>
      <c r="U26" s="1" t="s">
        <v>39</v>
      </c>
    </row>
    <row r="27" spans="1:41">
      <c r="A27" s="593"/>
      <c r="B27" s="746" t="s">
        <v>301</v>
      </c>
      <c r="C27" s="593"/>
      <c r="D27" s="747">
        <f>SUM(D8:D26)</f>
        <v>76.775643999999986</v>
      </c>
      <c r="E27" s="747">
        <f>SUM(E8:E26)</f>
        <v>25.038775643395827</v>
      </c>
      <c r="F27" s="747">
        <f t="shared" ref="F27:H27" si="0">SUM(F8:F26)</f>
        <v>24.829598741226722</v>
      </c>
      <c r="G27" s="747">
        <f t="shared" si="0"/>
        <v>50.961290875378751</v>
      </c>
      <c r="H27" s="747">
        <f t="shared" si="0"/>
        <v>51.988285825020817</v>
      </c>
      <c r="I27" s="747">
        <f>SUM(I8:I26)</f>
        <v>48.905108680000005</v>
      </c>
      <c r="J27" s="770">
        <f>SUM(E27:I27)</f>
        <v>201.72305976502213</v>
      </c>
      <c r="K27" s="770">
        <f>SUM(D27:I27)</f>
        <v>278.49870376502207</v>
      </c>
      <c r="M27" s="746" t="s">
        <v>301</v>
      </c>
      <c r="N27" s="748">
        <f>SUM(N8:N26)</f>
        <v>0</v>
      </c>
      <c r="O27" s="747">
        <f>SUM(O8:O26)</f>
        <v>0.24757242999999998</v>
      </c>
      <c r="P27" s="747">
        <f t="shared" ref="P27:S27" si="1">SUM(P8:P26)</f>
        <v>1.4699958799999999</v>
      </c>
      <c r="Q27" s="747">
        <f t="shared" si="1"/>
        <v>2.0921146100000003</v>
      </c>
      <c r="R27" s="747">
        <f t="shared" si="1"/>
        <v>0.40136511999999996</v>
      </c>
      <c r="S27" s="747">
        <f t="shared" si="1"/>
        <v>1.1320628099999999</v>
      </c>
      <c r="T27" s="770">
        <f>SUM(O27:S27)</f>
        <v>5.3431108500000004</v>
      </c>
      <c r="U27" s="770">
        <f>SUM(N27:S27)</f>
        <v>5.3431108500000004</v>
      </c>
    </row>
    <row r="29" spans="1:41" ht="15" customHeight="1">
      <c r="O29" s="73"/>
      <c r="P29" s="73"/>
      <c r="Q29" s="73"/>
      <c r="R29" s="73"/>
      <c r="S29" s="628"/>
      <c r="T29" s="73"/>
      <c r="U29" s="73"/>
      <c r="V29" s="73"/>
      <c r="W29" s="73"/>
      <c r="X29" s="73"/>
      <c r="Y29" s="73"/>
      <c r="Z29" s="73"/>
      <c r="AA29" s="73"/>
      <c r="AB29" s="73"/>
      <c r="AC29" s="73"/>
      <c r="AD29" s="73"/>
      <c r="AE29" s="73"/>
      <c r="AF29" s="628"/>
      <c r="AG29" s="73"/>
      <c r="AH29" s="73"/>
      <c r="AI29" s="73"/>
      <c r="AJ29" s="73"/>
      <c r="AK29" s="73"/>
      <c r="AL29" s="628"/>
      <c r="AM29" s="73"/>
      <c r="AN29" s="73"/>
      <c r="AO29" s="73"/>
    </row>
    <row r="30" spans="1:41" ht="15" customHeight="1">
      <c r="A30" s="965" t="s">
        <v>452</v>
      </c>
      <c r="B30" s="965"/>
      <c r="C30" s="965"/>
      <c r="D30" s="965"/>
      <c r="E30" s="965"/>
      <c r="F30" s="965"/>
      <c r="G30" s="965"/>
      <c r="H30" s="965"/>
      <c r="I30" s="965"/>
      <c r="J30" s="965"/>
      <c r="K30" s="965"/>
      <c r="M30" s="964" t="s">
        <v>457</v>
      </c>
      <c r="N30" s="964"/>
      <c r="O30" s="964"/>
      <c r="P30" s="964"/>
      <c r="Q30" s="964"/>
      <c r="R30" s="964"/>
      <c r="S30" s="964"/>
      <c r="T30" s="964"/>
      <c r="U30" s="964"/>
      <c r="V30" s="73"/>
      <c r="W30" s="73"/>
      <c r="X30" s="73"/>
      <c r="Y30" s="73"/>
      <c r="Z30" s="73"/>
      <c r="AA30" s="73"/>
      <c r="AB30" s="73"/>
      <c r="AC30" s="73"/>
      <c r="AD30" s="73"/>
      <c r="AE30" s="73"/>
      <c r="AF30" s="628"/>
      <c r="AG30" s="73"/>
      <c r="AH30" s="73"/>
      <c r="AI30" s="73"/>
      <c r="AJ30" s="73"/>
      <c r="AK30" s="73"/>
      <c r="AL30" s="628"/>
      <c r="AM30" s="73"/>
      <c r="AN30" s="73"/>
      <c r="AO30" s="73"/>
    </row>
    <row r="31" spans="1:41" ht="15" customHeight="1">
      <c r="A31" s="965"/>
      <c r="B31" s="965"/>
      <c r="C31" s="965"/>
      <c r="D31" s="965"/>
      <c r="E31" s="965"/>
      <c r="F31" s="965"/>
      <c r="G31" s="965"/>
      <c r="H31" s="965"/>
      <c r="I31" s="965"/>
      <c r="J31" s="965"/>
      <c r="K31" s="965"/>
      <c r="M31" s="738"/>
      <c r="N31" s="738" t="s">
        <v>458</v>
      </c>
      <c r="O31" s="738" t="s">
        <v>391</v>
      </c>
      <c r="P31" s="738" t="s">
        <v>459</v>
      </c>
      <c r="Q31" s="738" t="s">
        <v>460</v>
      </c>
      <c r="R31" s="738" t="s">
        <v>461</v>
      </c>
      <c r="S31" s="738" t="s">
        <v>462</v>
      </c>
      <c r="V31" s="73"/>
      <c r="W31" s="73"/>
      <c r="X31" s="73"/>
      <c r="Y31" s="73"/>
      <c r="Z31" s="73"/>
      <c r="AA31" s="73"/>
      <c r="AB31" s="73"/>
      <c r="AC31" s="73"/>
      <c r="AD31" s="73"/>
      <c r="AE31" s="73"/>
      <c r="AF31" s="628"/>
      <c r="AG31" s="73"/>
      <c r="AH31" s="73"/>
      <c r="AI31" s="73"/>
      <c r="AJ31" s="73"/>
      <c r="AK31" s="73"/>
      <c r="AL31" s="628"/>
      <c r="AM31" s="73"/>
      <c r="AN31" s="73"/>
      <c r="AO31" s="73"/>
    </row>
    <row r="32" spans="1:41" ht="15" customHeight="1">
      <c r="A32" s="965"/>
      <c r="B32" s="965"/>
      <c r="C32" s="965"/>
      <c r="D32" s="965"/>
      <c r="E32" s="965"/>
      <c r="F32" s="965"/>
      <c r="G32" s="965"/>
      <c r="H32" s="965"/>
      <c r="I32" s="965"/>
      <c r="J32" s="965"/>
      <c r="K32" s="965"/>
      <c r="M32" s="738"/>
      <c r="N32" s="5"/>
      <c r="O32" s="5"/>
      <c r="P32" s="5"/>
      <c r="Q32" s="5"/>
      <c r="R32" s="5"/>
      <c r="V32" s="73"/>
      <c r="W32" s="73"/>
      <c r="X32" s="73"/>
      <c r="Y32" s="73"/>
      <c r="Z32" s="73"/>
      <c r="AA32" s="73"/>
      <c r="AB32" s="73"/>
      <c r="AC32" s="73"/>
      <c r="AD32" s="73"/>
      <c r="AE32" s="73"/>
      <c r="AF32" s="628"/>
      <c r="AG32" s="73"/>
      <c r="AH32" s="73"/>
      <c r="AI32" s="73"/>
      <c r="AJ32" s="73"/>
      <c r="AK32" s="73"/>
      <c r="AL32" s="628"/>
      <c r="AM32" s="73"/>
      <c r="AN32" s="73"/>
      <c r="AO32" s="73"/>
    </row>
    <row r="33" spans="1:41" ht="15" customHeight="1">
      <c r="A33" s="965"/>
      <c r="B33" s="965"/>
      <c r="C33" s="965"/>
      <c r="D33" s="965"/>
      <c r="E33" s="965"/>
      <c r="F33" s="965"/>
      <c r="G33" s="965"/>
      <c r="H33" s="965"/>
      <c r="I33" s="965"/>
      <c r="J33" s="965"/>
      <c r="K33" s="965"/>
      <c r="M33" s="742" t="s">
        <v>463</v>
      </c>
      <c r="N33" s="741"/>
      <c r="O33" s="740">
        <f>'[22]Hist Capex by Asset Class '!O33</f>
        <v>0.13943454999999999</v>
      </c>
      <c r="P33" s="740">
        <f>'[22]Hist Capex by Asset Class '!P33</f>
        <v>0.24872168</v>
      </c>
      <c r="Q33" s="740">
        <f>'[22]Hist Capex by Asset Class '!Q33</f>
        <v>0.23298944000000055</v>
      </c>
      <c r="R33" s="740">
        <f>'[22]Hist Capex by Asset Class '!R33</f>
        <v>0.18066496999999998</v>
      </c>
      <c r="S33" s="740">
        <f>'[23]Hist Capex by Asset Class '!$S33</f>
        <v>3.6932150000000004E-2</v>
      </c>
      <c r="T33" s="73"/>
      <c r="U33" s="73"/>
      <c r="V33" s="73"/>
      <c r="W33" s="73"/>
      <c r="X33" s="73"/>
      <c r="Y33" s="73"/>
      <c r="Z33" s="73"/>
      <c r="AA33" s="73"/>
      <c r="AB33" s="73"/>
      <c r="AC33" s="73"/>
      <c r="AD33" s="73"/>
      <c r="AE33" s="73"/>
      <c r="AF33" s="628"/>
      <c r="AG33" s="73"/>
      <c r="AH33" s="73"/>
      <c r="AI33" s="73"/>
      <c r="AJ33" s="73"/>
      <c r="AK33" s="73"/>
      <c r="AL33" s="628"/>
      <c r="AM33" s="73"/>
      <c r="AN33" s="73"/>
      <c r="AO33" s="73"/>
    </row>
    <row r="34" spans="1:41" ht="15" customHeight="1">
      <c r="A34" s="965"/>
      <c r="B34" s="965"/>
      <c r="C34" s="965"/>
      <c r="D34" s="965"/>
      <c r="E34" s="965"/>
      <c r="F34" s="965"/>
      <c r="G34" s="965"/>
      <c r="H34" s="965"/>
      <c r="I34" s="965"/>
      <c r="J34" s="965"/>
      <c r="K34" s="965"/>
      <c r="M34" s="739" t="s">
        <v>493</v>
      </c>
      <c r="N34" s="741"/>
      <c r="O34" s="740">
        <f>'[22]Hist Capex by Asset Class '!O34</f>
        <v>0</v>
      </c>
      <c r="P34" s="740">
        <f>'[22]Hist Capex by Asset Class '!P34</f>
        <v>0.25</v>
      </c>
      <c r="Q34" s="740">
        <f>'[22]Hist Capex by Asset Class '!Q34</f>
        <v>0.73499999999999999</v>
      </c>
      <c r="R34" s="740">
        <f>'[22]Hist Capex by Asset Class '!R34</f>
        <v>0</v>
      </c>
      <c r="S34" s="740">
        <f>'[23]Hist Capex by Asset Class '!$S34</f>
        <v>1.03617369</v>
      </c>
      <c r="T34" s="73"/>
      <c r="U34" s="73"/>
      <c r="V34" s="73"/>
      <c r="W34" s="73"/>
      <c r="X34" s="73"/>
      <c r="Y34" s="73"/>
      <c r="Z34" s="73"/>
      <c r="AA34" s="73"/>
      <c r="AB34" s="73"/>
      <c r="AC34" s="73"/>
      <c r="AD34" s="73"/>
      <c r="AE34" s="73"/>
      <c r="AF34" s="628"/>
      <c r="AG34" s="73"/>
      <c r="AH34" s="73"/>
      <c r="AI34" s="73"/>
      <c r="AJ34" s="73"/>
      <c r="AK34" s="73"/>
      <c r="AL34" s="628"/>
      <c r="AM34" s="73"/>
      <c r="AN34" s="73"/>
      <c r="AO34" s="73"/>
    </row>
    <row r="35" spans="1:41" ht="15" customHeight="1">
      <c r="A35" s="965"/>
      <c r="B35" s="965"/>
      <c r="C35" s="965"/>
      <c r="D35" s="965"/>
      <c r="E35" s="965"/>
      <c r="F35" s="965"/>
      <c r="G35" s="965"/>
      <c r="H35" s="965"/>
      <c r="I35" s="965"/>
      <c r="J35" s="965"/>
      <c r="K35" s="965"/>
      <c r="M35" s="742" t="s">
        <v>477</v>
      </c>
      <c r="N35" s="741"/>
      <c r="O35" s="740">
        <f>'[22]Hist Capex by Asset Class '!O35</f>
        <v>0</v>
      </c>
      <c r="P35" s="740">
        <f>'[22]Hist Capex by Asset Class '!P35</f>
        <v>3.4623960000000002E-2</v>
      </c>
      <c r="Q35" s="740">
        <f>'[22]Hist Capex by Asset Class '!Q35</f>
        <v>-1.5387599999999993E-3</v>
      </c>
      <c r="R35" s="740">
        <f>'[22]Hist Capex by Asset Class '!R35</f>
        <v>1.777022E-2</v>
      </c>
      <c r="S35" s="740">
        <f>'[23]Hist Capex by Asset Class '!$S35</f>
        <v>6.9118000000000001E-3</v>
      </c>
      <c r="T35" s="73"/>
      <c r="U35" s="73"/>
      <c r="V35" s="73"/>
      <c r="W35" s="73"/>
      <c r="X35" s="73"/>
      <c r="Y35" s="73"/>
      <c r="Z35" s="73"/>
      <c r="AA35" s="73"/>
      <c r="AB35" s="73"/>
      <c r="AC35" s="73"/>
      <c r="AD35" s="73"/>
      <c r="AE35" s="73"/>
      <c r="AF35" s="628"/>
      <c r="AG35" s="73"/>
      <c r="AH35" s="73"/>
      <c r="AI35" s="73"/>
      <c r="AJ35" s="73"/>
      <c r="AK35" s="73"/>
      <c r="AL35" s="628"/>
      <c r="AM35" s="73"/>
      <c r="AN35" s="73"/>
      <c r="AO35" s="73"/>
    </row>
    <row r="36" spans="1:41" ht="15" customHeight="1">
      <c r="A36" s="965"/>
      <c r="B36" s="965"/>
      <c r="C36" s="965"/>
      <c r="D36" s="965"/>
      <c r="E36" s="965"/>
      <c r="F36" s="965"/>
      <c r="G36" s="965"/>
      <c r="H36" s="965"/>
      <c r="I36" s="965"/>
      <c r="J36" s="965"/>
      <c r="K36" s="965"/>
      <c r="M36" s="743" t="s">
        <v>464</v>
      </c>
      <c r="N36" s="741"/>
      <c r="O36" s="740">
        <f>'[22]Hist Capex by Asset Class '!O36</f>
        <v>1.3020809999999999E-2</v>
      </c>
      <c r="P36" s="740">
        <f>'[22]Hist Capex by Asset Class '!P36</f>
        <v>1.1801799999999999E-2</v>
      </c>
      <c r="Q36" s="740">
        <f>'[22]Hist Capex by Asset Class '!Q36</f>
        <v>1.7698400000000003E-2</v>
      </c>
      <c r="R36" s="740">
        <f>'[22]Hist Capex by Asset Class '!R36</f>
        <v>0</v>
      </c>
      <c r="S36" s="740">
        <f>'[23]Hist Capex by Asset Class '!$S36</f>
        <v>0</v>
      </c>
      <c r="T36" s="628"/>
      <c r="U36" s="628"/>
      <c r="V36" s="73"/>
      <c r="W36" s="73"/>
      <c r="X36" s="73"/>
      <c r="Y36" s="73"/>
      <c r="Z36" s="73"/>
      <c r="AA36" s="73"/>
      <c r="AB36" s="73"/>
      <c r="AC36" s="73"/>
      <c r="AD36" s="73"/>
      <c r="AE36" s="73"/>
      <c r="AF36" s="628"/>
      <c r="AG36" s="73"/>
      <c r="AH36" s="73"/>
      <c r="AI36" s="73"/>
      <c r="AJ36" s="73"/>
      <c r="AK36" s="73"/>
      <c r="AL36" s="628"/>
      <c r="AM36" s="73"/>
      <c r="AN36" s="73"/>
      <c r="AO36" s="73"/>
    </row>
    <row r="37" spans="1:41" ht="15" customHeight="1">
      <c r="A37" s="965"/>
      <c r="B37" s="965"/>
      <c r="C37" s="965"/>
      <c r="D37" s="965"/>
      <c r="E37" s="965"/>
      <c r="F37" s="965"/>
      <c r="G37" s="965"/>
      <c r="H37" s="965"/>
      <c r="I37" s="965"/>
      <c r="J37" s="965"/>
      <c r="K37" s="965"/>
      <c r="M37" s="742" t="s">
        <v>465</v>
      </c>
      <c r="N37" s="741"/>
      <c r="O37" s="740">
        <f>'[22]Hist Capex by Asset Class '!O37</f>
        <v>7.7666149999999989E-2</v>
      </c>
      <c r="P37" s="740">
        <f>'[22]Hist Capex by Asset Class '!P37</f>
        <v>3.1574890000000001E-2</v>
      </c>
      <c r="Q37" s="740">
        <f>'[22]Hist Capex by Asset Class '!Q37</f>
        <v>0.16677002999999999</v>
      </c>
      <c r="R37" s="740">
        <f>'[22]Hist Capex by Asset Class '!R37</f>
        <v>0.15020914999999999</v>
      </c>
      <c r="S37" s="740">
        <f>'[23]Hist Capex by Asset Class '!$S37</f>
        <v>6.4849999999999991E-5</v>
      </c>
      <c r="T37" s="628"/>
      <c r="U37" s="628"/>
      <c r="V37" s="73"/>
      <c r="W37" s="73"/>
      <c r="X37" s="73"/>
      <c r="Y37" s="73"/>
      <c r="Z37" s="73"/>
      <c r="AA37" s="73"/>
      <c r="AB37" s="73"/>
      <c r="AC37" s="73"/>
      <c r="AD37" s="73"/>
      <c r="AE37" s="73"/>
      <c r="AF37" s="628"/>
      <c r="AG37" s="73"/>
      <c r="AH37" s="73"/>
      <c r="AI37" s="73"/>
      <c r="AJ37" s="73"/>
      <c r="AK37" s="73"/>
      <c r="AL37" s="73"/>
      <c r="AM37" s="73"/>
      <c r="AN37" s="73"/>
      <c r="AO37" s="73"/>
    </row>
    <row r="38" spans="1:41" ht="15" customHeight="1">
      <c r="A38" s="965"/>
      <c r="B38" s="965"/>
      <c r="C38" s="965"/>
      <c r="D38" s="965"/>
      <c r="E38" s="965"/>
      <c r="F38" s="965"/>
      <c r="G38" s="965"/>
      <c r="H38" s="965"/>
      <c r="I38" s="965"/>
      <c r="J38" s="965"/>
      <c r="K38" s="965"/>
      <c r="M38" s="739" t="s">
        <v>466</v>
      </c>
      <c r="N38" s="741"/>
      <c r="O38" s="740">
        <f>'[22]Hist Capex by Asset Class '!O38</f>
        <v>7.9535300000000003E-3</v>
      </c>
      <c r="P38" s="740">
        <f>'[22]Hist Capex by Asset Class '!P38</f>
        <v>0.24804691000000001</v>
      </c>
      <c r="Q38" s="740">
        <f>'[22]Hist Capex by Asset Class '!Q38</f>
        <v>0</v>
      </c>
      <c r="R38" s="740">
        <f>'[22]Hist Capex by Asset Class '!R38</f>
        <v>1.44272E-3</v>
      </c>
      <c r="S38" s="740">
        <f>'[23]Hist Capex by Asset Class '!$S38</f>
        <v>0</v>
      </c>
      <c r="T38" s="628"/>
      <c r="U38" s="628"/>
      <c r="V38" s="73"/>
      <c r="W38" s="73"/>
      <c r="X38" s="73"/>
      <c r="Y38" s="73"/>
      <c r="Z38" s="73"/>
      <c r="AA38" s="73"/>
      <c r="AB38" s="73"/>
      <c r="AC38" s="73"/>
      <c r="AD38" s="73"/>
      <c r="AE38" s="73"/>
      <c r="AF38" s="628"/>
      <c r="AG38" s="73"/>
      <c r="AH38" s="73"/>
      <c r="AI38" s="73"/>
      <c r="AJ38" s="73"/>
      <c r="AK38" s="73"/>
      <c r="AL38" s="73"/>
      <c r="AM38" s="73"/>
      <c r="AN38" s="73"/>
      <c r="AO38" s="73"/>
    </row>
    <row r="39" spans="1:41" s="628" customFormat="1">
      <c r="A39" s="965"/>
      <c r="B39" s="965"/>
      <c r="C39" s="965"/>
      <c r="D39" s="965"/>
      <c r="E39" s="965"/>
      <c r="F39" s="965"/>
      <c r="G39" s="965"/>
      <c r="H39" s="965"/>
      <c r="I39" s="965"/>
      <c r="J39" s="965"/>
      <c r="K39" s="965"/>
      <c r="L39" s="1"/>
      <c r="M39" s="742" t="s">
        <v>478</v>
      </c>
      <c r="N39" s="741"/>
      <c r="O39" s="740">
        <f>'[22]Hist Capex by Asset Class '!O39</f>
        <v>0</v>
      </c>
      <c r="P39" s="740">
        <f>'[22]Hist Capex by Asset Class '!P39</f>
        <v>2.6981140000000001E-2</v>
      </c>
      <c r="Q39" s="740">
        <f>'[22]Hist Capex by Asset Class '!Q39</f>
        <v>1.6836770000000001E-2</v>
      </c>
      <c r="R39" s="740">
        <f>'[22]Hist Capex by Asset Class '!R39</f>
        <v>5.127806E-2</v>
      </c>
      <c r="S39" s="740">
        <f>'[23]Hist Capex by Asset Class '!$S39</f>
        <v>9.0790599999999999E-3</v>
      </c>
    </row>
    <row r="40" spans="1:41" s="628" customFormat="1" ht="15" customHeight="1">
      <c r="A40" s="1"/>
      <c r="B40" s="1"/>
      <c r="C40" s="1"/>
      <c r="D40" s="1"/>
      <c r="E40" s="1"/>
      <c r="F40" s="1"/>
      <c r="G40" s="1"/>
      <c r="H40" s="1"/>
      <c r="I40" s="1"/>
      <c r="J40" s="1"/>
      <c r="K40" s="1"/>
      <c r="L40" s="1"/>
      <c r="M40" s="739" t="s">
        <v>467</v>
      </c>
      <c r="N40" s="741"/>
      <c r="O40" s="740">
        <f>'[22]Hist Capex by Asset Class '!O40</f>
        <v>7.4405299999999999E-3</v>
      </c>
      <c r="P40" s="740">
        <f>'[22]Hist Capex by Asset Class '!P40</f>
        <v>0.26112181000000001</v>
      </c>
      <c r="Q40" s="740">
        <f>'[22]Hist Capex by Asset Class '!Q40</f>
        <v>0.84447852999999984</v>
      </c>
      <c r="R40" s="740">
        <f>'[22]Hist Capex by Asset Class '!R40</f>
        <v>0</v>
      </c>
      <c r="S40" s="740">
        <f>'[23]Hist Capex by Asset Class '!$S40</f>
        <v>1.305077E-2</v>
      </c>
      <c r="T40" s="73"/>
      <c r="U40" s="73"/>
    </row>
    <row r="41" spans="1:41" ht="15" customHeight="1">
      <c r="A41" s="964" t="s">
        <v>302</v>
      </c>
      <c r="B41" s="964"/>
      <c r="C41" s="964"/>
      <c r="D41" s="964"/>
      <c r="E41" s="964"/>
      <c r="F41" s="964"/>
      <c r="G41" s="964"/>
      <c r="H41" s="964"/>
      <c r="I41" s="964"/>
      <c r="J41" s="964"/>
      <c r="K41" s="964"/>
      <c r="M41" s="742" t="s">
        <v>468</v>
      </c>
      <c r="N41" s="741"/>
      <c r="O41" s="740">
        <f>'[22]Hist Capex by Asset Class '!O41</f>
        <v>2.0568600000000002E-3</v>
      </c>
      <c r="P41" s="740">
        <f>'[22]Hist Capex by Asset Class '!P41</f>
        <v>0.30385508</v>
      </c>
      <c r="Q41" s="740">
        <f>'[22]Hist Capex by Asset Class '!Q41</f>
        <v>0</v>
      </c>
      <c r="R41" s="740">
        <f>'[22]Hist Capex by Asset Class '!R41</f>
        <v>0</v>
      </c>
      <c r="S41" s="740">
        <f>'[23]Hist Capex by Asset Class '!$S41</f>
        <v>0</v>
      </c>
      <c r="T41" s="73"/>
      <c r="U41" s="73"/>
    </row>
    <row r="42" spans="1:41" ht="15" customHeight="1">
      <c r="A42" s="961"/>
      <c r="B42" s="961"/>
      <c r="C42" s="961"/>
      <c r="D42" s="5" t="s">
        <v>458</v>
      </c>
      <c r="E42" s="5" t="s">
        <v>391</v>
      </c>
      <c r="F42" s="5" t="s">
        <v>459</v>
      </c>
      <c r="G42" s="5" t="s">
        <v>460</v>
      </c>
      <c r="H42" s="5" t="s">
        <v>461</v>
      </c>
      <c r="I42" s="5" t="s">
        <v>462</v>
      </c>
      <c r="M42" s="743" t="s">
        <v>479</v>
      </c>
      <c r="N42" s="741"/>
      <c r="O42" s="740">
        <f>'[22]Hist Capex by Asset Class '!O42</f>
        <v>0</v>
      </c>
      <c r="P42" s="740">
        <f>'[22]Hist Capex by Asset Class '!P42</f>
        <v>5.3160610000000004E-2</v>
      </c>
      <c r="Q42" s="740">
        <f>'[22]Hist Capex by Asset Class '!Q42</f>
        <v>7.9880199999999998E-2</v>
      </c>
      <c r="R42" s="740">
        <f>'[22]Hist Capex by Asset Class '!R42</f>
        <v>0</v>
      </c>
      <c r="S42" s="740">
        <f>'[23]Hist Capex by Asset Class '!$S42</f>
        <v>2.985049E-2</v>
      </c>
      <c r="T42" s="1" t="s">
        <v>306</v>
      </c>
      <c r="U42" s="1" t="s">
        <v>39</v>
      </c>
    </row>
    <row r="43" spans="1:41" ht="15" customHeight="1">
      <c r="A43" s="961" t="s">
        <v>300</v>
      </c>
      <c r="B43" s="961"/>
      <c r="C43" s="961"/>
      <c r="D43" s="5"/>
      <c r="E43" s="5"/>
      <c r="F43" s="5"/>
      <c r="G43" s="5"/>
      <c r="H43" s="5"/>
      <c r="M43" s="746" t="s">
        <v>301</v>
      </c>
      <c r="N43" s="747">
        <f t="shared" ref="N43:S43" si="2">SUM(N33:N42)</f>
        <v>0</v>
      </c>
      <c r="O43" s="747">
        <f t="shared" si="2"/>
        <v>0.24757242999999995</v>
      </c>
      <c r="P43" s="747">
        <f t="shared" si="2"/>
        <v>1.4698878799999999</v>
      </c>
      <c r="Q43" s="747">
        <f t="shared" si="2"/>
        <v>2.0921146100000003</v>
      </c>
      <c r="R43" s="747">
        <f t="shared" si="2"/>
        <v>0.40136512000000002</v>
      </c>
      <c r="S43" s="747">
        <f t="shared" si="2"/>
        <v>1.1320628099999999</v>
      </c>
      <c r="T43" s="770">
        <f>SUM(O43:S43)</f>
        <v>5.3430028500000004</v>
      </c>
      <c r="U43" s="770">
        <f>SUM(N43:S43)</f>
        <v>5.3430028500000004</v>
      </c>
    </row>
    <row r="44" spans="1:41" ht="15" customHeight="1">
      <c r="A44" s="593"/>
      <c r="B44" s="739" t="s">
        <v>348</v>
      </c>
      <c r="C44" s="739"/>
      <c r="D44" s="741"/>
      <c r="E44" s="740">
        <v>0</v>
      </c>
      <c r="F44" s="740">
        <f>'[20]Hist Capex by Asset Class '!$F$44</f>
        <v>0</v>
      </c>
      <c r="G44" s="740">
        <f>'[21]Hist Capex by Asset Class '!$G44</f>
        <v>0</v>
      </c>
      <c r="H44" s="740">
        <f>'[22]Hist Capex by Asset Class '!$H44</f>
        <v>0</v>
      </c>
      <c r="I44" s="740">
        <f>'[23]Hist Capex by Asset Class '!$I44</f>
        <v>0</v>
      </c>
      <c r="M44" s="768"/>
      <c r="N44" s="628"/>
      <c r="O44" s="769"/>
      <c r="P44" s="628"/>
      <c r="Q44" s="628"/>
      <c r="R44" s="628"/>
      <c r="S44" s="628"/>
      <c r="T44" s="628"/>
      <c r="U44" s="628"/>
    </row>
    <row r="45" spans="1:41">
      <c r="A45" s="593"/>
      <c r="B45" s="742" t="s">
        <v>349</v>
      </c>
      <c r="C45" s="742"/>
      <c r="D45" s="741"/>
      <c r="E45" s="740">
        <v>0</v>
      </c>
      <c r="F45" s="740">
        <f>'[20]Hist Capex by Asset Class '!$F$45</f>
        <v>0</v>
      </c>
      <c r="G45" s="740">
        <f>'[21]Hist Capex by Asset Class '!$G45</f>
        <v>0</v>
      </c>
      <c r="H45" s="740">
        <f>'[22]Hist Capex by Asset Class '!$H45</f>
        <v>0</v>
      </c>
      <c r="I45" s="740">
        <f>'[23]Hist Capex by Asset Class '!$I45</f>
        <v>0</v>
      </c>
    </row>
    <row r="46" spans="1:41">
      <c r="A46" s="593"/>
      <c r="B46" s="743" t="s">
        <v>350</v>
      </c>
      <c r="C46" s="743"/>
      <c r="D46" s="741"/>
      <c r="E46" s="740">
        <v>0</v>
      </c>
      <c r="F46" s="740">
        <f>'[20]Hist Capex by Asset Class '!$F$46</f>
        <v>0</v>
      </c>
      <c r="G46" s="740">
        <f>'[21]Hist Capex by Asset Class '!$G46</f>
        <v>0</v>
      </c>
      <c r="H46" s="740">
        <f>'[22]Hist Capex by Asset Class '!$H46</f>
        <v>0</v>
      </c>
      <c r="I46" s="740">
        <f>'[23]Hist Capex by Asset Class '!$I46</f>
        <v>0</v>
      </c>
    </row>
    <row r="47" spans="1:41">
      <c r="A47" s="593"/>
      <c r="B47" s="742" t="s">
        <v>351</v>
      </c>
      <c r="C47" s="742"/>
      <c r="D47" s="741"/>
      <c r="E47" s="740">
        <v>0</v>
      </c>
      <c r="F47" s="740">
        <f>'[20]Hist Capex by Asset Class '!$F$47</f>
        <v>0</v>
      </c>
      <c r="G47" s="740">
        <f>'[21]Hist Capex by Asset Class '!$G47</f>
        <v>0</v>
      </c>
      <c r="H47" s="740">
        <f>'[22]Hist Capex by Asset Class '!$H47</f>
        <v>0</v>
      </c>
      <c r="I47" s="740">
        <f>'[23]Hist Capex by Asset Class '!$I47</f>
        <v>0</v>
      </c>
    </row>
    <row r="48" spans="1:41">
      <c r="A48" s="593"/>
      <c r="B48" s="739" t="s">
        <v>352</v>
      </c>
      <c r="C48" s="739"/>
      <c r="D48" s="741"/>
      <c r="E48" s="740">
        <v>0</v>
      </c>
      <c r="F48" s="740">
        <f>'[20]Hist Capex by Asset Class '!$F$48</f>
        <v>0</v>
      </c>
      <c r="G48" s="740">
        <f>'[21]Hist Capex by Asset Class '!$G48</f>
        <v>0</v>
      </c>
      <c r="H48" s="740">
        <f>'[22]Hist Capex by Asset Class '!$H48</f>
        <v>0</v>
      </c>
      <c r="I48" s="740">
        <f>'[23]Hist Capex by Asset Class '!$I48</f>
        <v>0</v>
      </c>
    </row>
    <row r="49" spans="1:21">
      <c r="A49" s="593"/>
      <c r="B49" s="742" t="s">
        <v>353</v>
      </c>
      <c r="C49" s="742"/>
      <c r="D49" s="741"/>
      <c r="E49" s="740">
        <v>0</v>
      </c>
      <c r="F49" s="740">
        <f>'[20]Hist Capex by Asset Class '!$F$49</f>
        <v>0</v>
      </c>
      <c r="G49" s="740">
        <f>'[21]Hist Capex by Asset Class '!$G49</f>
        <v>0</v>
      </c>
      <c r="H49" s="740">
        <f>'[22]Hist Capex by Asset Class '!$H49</f>
        <v>0</v>
      </c>
      <c r="I49" s="740">
        <f>'[23]Hist Capex by Asset Class '!$I49</f>
        <v>0</v>
      </c>
    </row>
    <row r="50" spans="1:21">
      <c r="A50" s="593"/>
      <c r="B50" s="739" t="s">
        <v>354</v>
      </c>
      <c r="C50" s="739"/>
      <c r="D50" s="741"/>
      <c r="E50" s="740">
        <v>0</v>
      </c>
      <c r="F50" s="740">
        <f>'[20]Hist Capex by Asset Class '!$F$50</f>
        <v>0</v>
      </c>
      <c r="G50" s="740">
        <f>'[21]Hist Capex by Asset Class '!$G50</f>
        <v>0</v>
      </c>
      <c r="H50" s="740">
        <f>'[22]Hist Capex by Asset Class '!$H50</f>
        <v>0</v>
      </c>
      <c r="I50" s="740">
        <f>'[23]Hist Capex by Asset Class '!$I50</f>
        <v>0</v>
      </c>
    </row>
    <row r="51" spans="1:21">
      <c r="A51" s="593"/>
      <c r="B51" s="742" t="s">
        <v>355</v>
      </c>
      <c r="C51" s="742"/>
      <c r="D51" s="741"/>
      <c r="E51" s="740">
        <v>0</v>
      </c>
      <c r="F51" s="740">
        <f>'[20]Hist Capex by Asset Class '!$F$51</f>
        <v>0</v>
      </c>
      <c r="G51" s="740">
        <f>'[21]Hist Capex by Asset Class '!$G51</f>
        <v>0</v>
      </c>
      <c r="H51" s="740">
        <f>'[22]Hist Capex by Asset Class '!$H51</f>
        <v>0</v>
      </c>
      <c r="I51" s="740">
        <f>'[23]Hist Capex by Asset Class '!$I51</f>
        <v>0</v>
      </c>
    </row>
    <row r="52" spans="1:21">
      <c r="A52" s="593"/>
      <c r="B52" s="739" t="s">
        <v>356</v>
      </c>
      <c r="C52" s="739"/>
      <c r="D52" s="741"/>
      <c r="E52" s="740">
        <v>0</v>
      </c>
      <c r="F52" s="740">
        <f>'[20]Hist Capex by Asset Class '!$F$52</f>
        <v>0</v>
      </c>
      <c r="G52" s="740">
        <f>'[21]Hist Capex by Asset Class '!$G52</f>
        <v>0</v>
      </c>
      <c r="H52" s="740">
        <f>'[22]Hist Capex by Asset Class '!$H52</f>
        <v>0</v>
      </c>
      <c r="I52" s="740">
        <f>'[23]Hist Capex by Asset Class '!$I52</f>
        <v>0</v>
      </c>
    </row>
    <row r="53" spans="1:21">
      <c r="A53" s="593"/>
      <c r="B53" s="742" t="s">
        <v>357</v>
      </c>
      <c r="C53" s="742"/>
      <c r="D53" s="741"/>
      <c r="E53" s="740">
        <v>0</v>
      </c>
      <c r="F53" s="740">
        <f>'[20]Hist Capex by Asset Class '!$F$53</f>
        <v>0</v>
      </c>
      <c r="G53" s="740">
        <f>'[21]Hist Capex by Asset Class '!$G53</f>
        <v>0</v>
      </c>
      <c r="H53" s="740">
        <f>'[22]Hist Capex by Asset Class '!$H53</f>
        <v>0</v>
      </c>
      <c r="I53" s="740">
        <f>'[23]Hist Capex by Asset Class '!$I53</f>
        <v>0</v>
      </c>
    </row>
    <row r="54" spans="1:21">
      <c r="A54" s="593"/>
      <c r="B54" s="739" t="s">
        <v>358</v>
      </c>
      <c r="C54" s="739"/>
      <c r="D54" s="741"/>
      <c r="E54" s="740">
        <v>0</v>
      </c>
      <c r="F54" s="740">
        <f>'[20]Hist Capex by Asset Class '!$F$54</f>
        <v>0</v>
      </c>
      <c r="G54" s="740">
        <f>'[21]Hist Capex by Asset Class '!$G54</f>
        <v>0</v>
      </c>
      <c r="H54" s="740">
        <f>'[22]Hist Capex by Asset Class '!$H54</f>
        <v>0</v>
      </c>
      <c r="I54" s="740">
        <f>'[23]Hist Capex by Asset Class '!$I54</f>
        <v>0</v>
      </c>
    </row>
    <row r="55" spans="1:21" s="798" customFormat="1">
      <c r="A55" s="795"/>
      <c r="B55" s="796" t="s">
        <v>359</v>
      </c>
      <c r="C55" s="796"/>
      <c r="D55" s="797"/>
      <c r="E55" s="797">
        <v>-2.7E-2</v>
      </c>
      <c r="F55" s="797">
        <f>'[20]Hist Capex by Asset Class '!$F$55</f>
        <v>-5.9999999999999995E-4</v>
      </c>
      <c r="G55" s="797">
        <f>'[21]Hist Capex by Asset Class '!$G55</f>
        <v>-1.478723E-2</v>
      </c>
      <c r="H55" s="797">
        <f>'[22]Hist Capex by Asset Class '!$H55</f>
        <v>-2.3932909999999988E-2</v>
      </c>
      <c r="I55" s="797">
        <f>'[23]Hist Capex by Asset Class '!$I55</f>
        <v>-6.9160793480658886E-2</v>
      </c>
      <c r="M55" s="1"/>
      <c r="N55" s="1"/>
      <c r="O55" s="1"/>
      <c r="P55" s="1"/>
      <c r="Q55" s="1"/>
      <c r="R55" s="1"/>
      <c r="S55" s="1"/>
      <c r="T55" s="1"/>
      <c r="U55" s="1"/>
    </row>
    <row r="56" spans="1:21">
      <c r="A56" s="593"/>
      <c r="B56" s="739" t="s">
        <v>360</v>
      </c>
      <c r="C56" s="739"/>
      <c r="D56" s="741"/>
      <c r="E56" s="740">
        <v>0</v>
      </c>
      <c r="F56" s="740">
        <f>'[20]Hist Capex by Asset Class '!$F$56</f>
        <v>0</v>
      </c>
      <c r="G56" s="740">
        <f>'[21]Hist Capex by Asset Class '!$G56</f>
        <v>0</v>
      </c>
      <c r="H56" s="740">
        <f>'[22]Hist Capex by Asset Class '!$H56</f>
        <v>0</v>
      </c>
      <c r="I56" s="740">
        <f>'[23]Hist Capex by Asset Class '!$I56</f>
        <v>0</v>
      </c>
      <c r="M56" s="798"/>
      <c r="N56" s="798"/>
      <c r="O56" s="798"/>
      <c r="P56" s="798"/>
      <c r="Q56" s="798"/>
      <c r="R56" s="798"/>
      <c r="S56" s="798"/>
      <c r="T56" s="798"/>
      <c r="U56" s="798"/>
    </row>
    <row r="57" spans="1:21">
      <c r="A57" s="593"/>
      <c r="B57" s="742" t="s">
        <v>361</v>
      </c>
      <c r="C57" s="742"/>
      <c r="D57" s="741"/>
      <c r="E57" s="740">
        <v>0</v>
      </c>
      <c r="F57" s="740">
        <f>'[20]Hist Capex by Asset Class '!$F$57</f>
        <v>0</v>
      </c>
      <c r="G57" s="740">
        <f>'[21]Hist Capex by Asset Class '!$G57</f>
        <v>0</v>
      </c>
      <c r="H57" s="740">
        <f>'[22]Hist Capex by Asset Class '!$H57</f>
        <v>0</v>
      </c>
      <c r="I57" s="740">
        <f>'[23]Hist Capex by Asset Class '!$I57</f>
        <v>0</v>
      </c>
    </row>
    <row r="58" spans="1:21">
      <c r="A58" s="593"/>
      <c r="B58" s="739" t="s">
        <v>362</v>
      </c>
      <c r="C58" s="739"/>
      <c r="D58" s="741"/>
      <c r="E58" s="740">
        <v>0</v>
      </c>
      <c r="F58" s="740">
        <f>'[20]Hist Capex by Asset Class '!$F$58</f>
        <v>0</v>
      </c>
      <c r="G58" s="740">
        <f>'[21]Hist Capex by Asset Class '!$G58</f>
        <v>0</v>
      </c>
      <c r="H58" s="740">
        <f>'[22]Hist Capex by Asset Class '!$H58</f>
        <v>0</v>
      </c>
      <c r="I58" s="740">
        <f>'[23]Hist Capex by Asset Class '!$I58</f>
        <v>0</v>
      </c>
    </row>
    <row r="59" spans="1:21">
      <c r="A59" s="593"/>
      <c r="B59" s="742" t="s">
        <v>363</v>
      </c>
      <c r="C59" s="742"/>
      <c r="D59" s="741"/>
      <c r="E59" s="740">
        <v>0</v>
      </c>
      <c r="F59" s="740">
        <f>'[20]Hist Capex by Asset Class '!$F$59</f>
        <v>0</v>
      </c>
      <c r="G59" s="740">
        <f>'[21]Hist Capex by Asset Class '!$G59</f>
        <v>0</v>
      </c>
      <c r="H59" s="740">
        <f>'[22]Hist Capex by Asset Class '!$H59</f>
        <v>0</v>
      </c>
      <c r="I59" s="740">
        <f>'[23]Hist Capex by Asset Class '!$I59</f>
        <v>0</v>
      </c>
    </row>
    <row r="60" spans="1:21">
      <c r="A60" s="593"/>
      <c r="B60" s="739" t="s">
        <v>364</v>
      </c>
      <c r="C60" s="739"/>
      <c r="D60" s="741"/>
      <c r="E60" s="740">
        <v>0</v>
      </c>
      <c r="F60" s="740">
        <f>'[20]Hist Capex by Asset Class '!$F$60</f>
        <v>0</v>
      </c>
      <c r="G60" s="740">
        <f>'[21]Hist Capex by Asset Class '!$G60</f>
        <v>0</v>
      </c>
      <c r="H60" s="740">
        <f>'[22]Hist Capex by Asset Class '!$H60</f>
        <v>0</v>
      </c>
      <c r="I60" s="740">
        <f>'[23]Hist Capex by Asset Class '!$I60</f>
        <v>0</v>
      </c>
    </row>
    <row r="61" spans="1:21">
      <c r="A61" s="593"/>
      <c r="B61" s="742" t="s">
        <v>365</v>
      </c>
      <c r="C61" s="742"/>
      <c r="D61" s="745"/>
      <c r="E61" s="740">
        <v>0</v>
      </c>
      <c r="F61" s="740">
        <f>'[20]Hist Capex by Asset Class '!$F$61</f>
        <v>0</v>
      </c>
      <c r="G61" s="740">
        <f>'[21]Hist Capex by Asset Class '!$G61</f>
        <v>0</v>
      </c>
      <c r="H61" s="740">
        <f>'[22]Hist Capex by Asset Class '!$H61</f>
        <v>0</v>
      </c>
      <c r="I61" s="740">
        <f>'[23]Hist Capex by Asset Class '!$I61</f>
        <v>0</v>
      </c>
      <c r="J61" s="1" t="s">
        <v>306</v>
      </c>
      <c r="K61" s="1" t="s">
        <v>39</v>
      </c>
    </row>
    <row r="62" spans="1:21">
      <c r="A62" s="593"/>
      <c r="B62" s="746" t="s">
        <v>301</v>
      </c>
      <c r="C62" s="593"/>
      <c r="D62" s="748">
        <f>SUM(D44:D61)</f>
        <v>0</v>
      </c>
      <c r="E62" s="748">
        <f>SUM(E44:E61)</f>
        <v>-2.7E-2</v>
      </c>
      <c r="F62" s="809">
        <f>SUM(F44:F61)</f>
        <v>-5.9999999999999995E-4</v>
      </c>
      <c r="G62" s="809">
        <f t="shared" ref="G62:I62" si="3">SUM(G44:G61)</f>
        <v>-1.478723E-2</v>
      </c>
      <c r="H62" s="809">
        <f t="shared" si="3"/>
        <v>-2.3932909999999988E-2</v>
      </c>
      <c r="I62" s="809">
        <f t="shared" si="3"/>
        <v>-6.9160793480658886E-2</v>
      </c>
      <c r="J62" s="810">
        <f>SUM(E62:I62)</f>
        <v>-0.13548093348065887</v>
      </c>
      <c r="K62" s="810">
        <f>SUM(D62:I62)</f>
        <v>-0.13548093348065887</v>
      </c>
    </row>
    <row r="63" spans="1:21" ht="21" customHeight="1"/>
    <row r="64" spans="1:21" ht="60" customHeight="1">
      <c r="A64" s="957" t="s">
        <v>453</v>
      </c>
      <c r="B64" s="958"/>
      <c r="C64" s="958"/>
      <c r="D64" s="958"/>
      <c r="E64" s="958"/>
      <c r="F64" s="958"/>
      <c r="G64" s="958"/>
      <c r="H64" s="958"/>
      <c r="I64" s="958"/>
      <c r="J64" s="958"/>
      <c r="K64" s="958"/>
    </row>
    <row r="67" spans="1:21">
      <c r="A67" s="964" t="s">
        <v>472</v>
      </c>
      <c r="B67" s="964"/>
      <c r="C67" s="964"/>
      <c r="D67" s="964"/>
      <c r="E67" s="964"/>
      <c r="F67" s="964"/>
      <c r="G67" s="964"/>
      <c r="H67" s="964"/>
      <c r="I67" s="964"/>
      <c r="J67" s="964"/>
      <c r="K67" s="964"/>
    </row>
    <row r="68" spans="1:21">
      <c r="A68" s="961"/>
      <c r="B68" s="961"/>
      <c r="C68" s="961"/>
      <c r="D68" s="738" t="s">
        <v>458</v>
      </c>
      <c r="E68" s="738" t="s">
        <v>391</v>
      </c>
      <c r="F68" s="738" t="s">
        <v>459</v>
      </c>
      <c r="G68" s="738" t="s">
        <v>460</v>
      </c>
      <c r="H68" s="738" t="s">
        <v>461</v>
      </c>
      <c r="I68" s="738" t="s">
        <v>462</v>
      </c>
      <c r="M68" s="964" t="s">
        <v>469</v>
      </c>
      <c r="N68" s="964"/>
      <c r="O68" s="964"/>
      <c r="P68" s="964"/>
      <c r="Q68" s="964"/>
      <c r="R68" s="964"/>
      <c r="S68" s="964"/>
      <c r="T68" s="964"/>
      <c r="U68" s="964"/>
    </row>
    <row r="69" spans="1:21" ht="12.6" customHeight="1">
      <c r="A69" s="961" t="s">
        <v>300</v>
      </c>
      <c r="B69" s="961"/>
      <c r="C69" s="961"/>
      <c r="D69" s="5"/>
      <c r="E69" s="5"/>
      <c r="F69" s="5"/>
      <c r="G69" s="5"/>
      <c r="H69" s="5"/>
      <c r="M69" s="738"/>
      <c r="N69" s="738" t="s">
        <v>458</v>
      </c>
      <c r="O69" s="738" t="s">
        <v>391</v>
      </c>
      <c r="P69" s="738" t="s">
        <v>459</v>
      </c>
      <c r="Q69" s="738" t="s">
        <v>460</v>
      </c>
      <c r="R69" s="738" t="s">
        <v>461</v>
      </c>
      <c r="S69" s="738" t="s">
        <v>462</v>
      </c>
    </row>
    <row r="70" spans="1:21">
      <c r="A70" s="593"/>
      <c r="B70" s="739" t="s">
        <v>348</v>
      </c>
      <c r="C70" s="739" t="s">
        <v>348</v>
      </c>
      <c r="D70" s="740">
        <v>43.895156299999996</v>
      </c>
      <c r="E70" s="740">
        <v>5.4215254499999999</v>
      </c>
      <c r="F70" s="740">
        <f>'[20]Hist Capex by Asset Class '!$F70</f>
        <v>2.6637168800000004</v>
      </c>
      <c r="G70" s="740">
        <f>'[21]Hist Capex by Asset Class '!$G70</f>
        <v>4.2201212700000008</v>
      </c>
      <c r="H70" s="740">
        <f>'[22]Hist Capex by Asset Class '!$H70</f>
        <v>13.700455300000003</v>
      </c>
      <c r="I70" s="740">
        <f>'[23]Hist Capex by Asset Class '!$I70</f>
        <v>10.293080300000021</v>
      </c>
      <c r="M70" s="738"/>
      <c r="N70" s="5"/>
      <c r="O70" s="5"/>
      <c r="P70" s="5"/>
      <c r="Q70" s="5"/>
      <c r="R70" s="5"/>
    </row>
    <row r="71" spans="1:21">
      <c r="A71" s="593"/>
      <c r="B71" s="742" t="s">
        <v>349</v>
      </c>
      <c r="C71" s="742" t="s">
        <v>349</v>
      </c>
      <c r="D71" s="740">
        <v>3.15982735</v>
      </c>
      <c r="E71" s="740">
        <v>0.69969367000000005</v>
      </c>
      <c r="F71" s="740">
        <f>'[20]Hist Capex by Asset Class '!$F71</f>
        <v>0</v>
      </c>
      <c r="G71" s="740">
        <f>'[21]Hist Capex by Asset Class '!$G71</f>
        <v>0</v>
      </c>
      <c r="H71" s="740">
        <f>'[22]Hist Capex by Asset Class '!$H71</f>
        <v>6.3197000000000004E-4</v>
      </c>
      <c r="I71" s="740">
        <f>'[23]Hist Capex by Asset Class '!$I71</f>
        <v>0.30695211999999999</v>
      </c>
      <c r="M71" s="739" t="s">
        <v>348</v>
      </c>
      <c r="N71" s="741"/>
      <c r="O71" s="740">
        <v>0</v>
      </c>
      <c r="P71" s="740">
        <f>'[20]Hist Capex by Asset Class '!$P73</f>
        <v>0</v>
      </c>
      <c r="Q71" s="740">
        <f>'[22]Hist Capex by Asset Class '!$Q73</f>
        <v>0</v>
      </c>
      <c r="R71" s="740">
        <f>'[22]Hist Capex by Asset Class '!$R74</f>
        <v>0</v>
      </c>
      <c r="S71" s="740">
        <f>'[23]Hist Capex by Asset Class '!$S74</f>
        <v>1.5485996800000001</v>
      </c>
    </row>
    <row r="72" spans="1:21">
      <c r="A72" s="593"/>
      <c r="B72" s="743" t="s">
        <v>350</v>
      </c>
      <c r="C72" s="743" t="s">
        <v>350</v>
      </c>
      <c r="D72" s="740">
        <v>0.73140528000000016</v>
      </c>
      <c r="E72" s="740">
        <v>0.47535361999999998</v>
      </c>
      <c r="F72" s="740">
        <f>'[20]Hist Capex by Asset Class '!$F72</f>
        <v>0.7851863</v>
      </c>
      <c r="G72" s="740">
        <f>'[21]Hist Capex by Asset Class '!$G72</f>
        <v>1.9110016400000003</v>
      </c>
      <c r="H72" s="740">
        <f>'[22]Hist Capex by Asset Class '!$H72</f>
        <v>1.54522665</v>
      </c>
      <c r="I72" s="740">
        <f>'[23]Hist Capex by Asset Class '!$I72</f>
        <v>5.5953179999999998E-2</v>
      </c>
      <c r="M72" s="742" t="s">
        <v>349</v>
      </c>
      <c r="N72" s="741"/>
      <c r="O72" s="740">
        <v>0</v>
      </c>
      <c r="P72" s="740">
        <f>'[20]Hist Capex by Asset Class '!$P74</f>
        <v>0</v>
      </c>
      <c r="Q72" s="740">
        <f>'[22]Hist Capex by Asset Class '!$Q74</f>
        <v>0.97321800000000003</v>
      </c>
      <c r="R72" s="740">
        <f>'[22]Hist Capex by Asset Class '!$R75</f>
        <v>0</v>
      </c>
      <c r="S72" s="740">
        <f>'[23]Hist Capex by Asset Class '!$S75</f>
        <v>0</v>
      </c>
    </row>
    <row r="73" spans="1:21">
      <c r="A73" s="593"/>
      <c r="B73" s="742" t="s">
        <v>351</v>
      </c>
      <c r="C73" s="742" t="s">
        <v>351</v>
      </c>
      <c r="D73" s="740">
        <v>10.624222589999999</v>
      </c>
      <c r="E73" s="740">
        <v>3.6910834000000001</v>
      </c>
      <c r="F73" s="740">
        <f>'[20]Hist Capex by Asset Class '!$F73</f>
        <v>3.0083654499999994</v>
      </c>
      <c r="G73" s="740">
        <f>'[21]Hist Capex by Asset Class '!$G73</f>
        <v>1.0595466600000005</v>
      </c>
      <c r="H73" s="740">
        <f>'[22]Hist Capex by Asset Class '!$H73</f>
        <v>0.69698415000000002</v>
      </c>
      <c r="I73" s="740">
        <f>'[23]Hist Capex by Asset Class '!$I73</f>
        <v>4.93607978</v>
      </c>
      <c r="M73" s="743" t="s">
        <v>350</v>
      </c>
      <c r="N73" s="741"/>
      <c r="O73" s="740">
        <v>0</v>
      </c>
      <c r="P73" s="740">
        <f>'[20]Hist Capex by Asset Class '!$P75</f>
        <v>0</v>
      </c>
      <c r="Q73" s="740">
        <f>'[22]Hist Capex by Asset Class '!$Q75</f>
        <v>0</v>
      </c>
      <c r="R73" s="740">
        <f>'[22]Hist Capex by Asset Class '!$R76</f>
        <v>0.41006556999999993</v>
      </c>
      <c r="S73" s="740">
        <f>'[23]Hist Capex by Asset Class '!$S76</f>
        <v>0</v>
      </c>
    </row>
    <row r="74" spans="1:21">
      <c r="A74" s="593"/>
      <c r="B74" s="739" t="s">
        <v>352</v>
      </c>
      <c r="C74" s="739" t="s">
        <v>352</v>
      </c>
      <c r="D74" s="740">
        <v>34.776148339999942</v>
      </c>
      <c r="E74" s="740">
        <v>9.8473960399999996</v>
      </c>
      <c r="F74" s="740">
        <f>'[20]Hist Capex by Asset Class '!$F74</f>
        <v>8.8690961399999928</v>
      </c>
      <c r="G74" s="740">
        <f>'[21]Hist Capex by Asset Class '!$G74</f>
        <v>3.6702342700000012</v>
      </c>
      <c r="H74" s="740">
        <f>'[22]Hist Capex by Asset Class '!$H74</f>
        <v>10.973994259999991</v>
      </c>
      <c r="I74" s="740">
        <f>'[23]Hist Capex by Asset Class '!$I74</f>
        <v>24.873213500000027</v>
      </c>
      <c r="M74" s="742" t="s">
        <v>351</v>
      </c>
      <c r="N74" s="741"/>
      <c r="O74" s="740">
        <v>0</v>
      </c>
      <c r="P74" s="740">
        <f>'[20]Hist Capex by Asset Class '!$P76</f>
        <v>0</v>
      </c>
      <c r="Q74" s="740">
        <f>'[22]Hist Capex by Asset Class '!$Q76</f>
        <v>0.27782600000000002</v>
      </c>
      <c r="R74" s="740">
        <f>'[22]Hist Capex by Asset Class '!$R77</f>
        <v>0</v>
      </c>
      <c r="S74" s="740">
        <f>'[23]Hist Capex by Asset Class '!$S77</f>
        <v>0</v>
      </c>
    </row>
    <row r="75" spans="1:21">
      <c r="A75" s="593"/>
      <c r="B75" s="742" t="s">
        <v>353</v>
      </c>
      <c r="C75" s="742" t="s">
        <v>353</v>
      </c>
      <c r="D75" s="740">
        <v>4.2076547400000006</v>
      </c>
      <c r="E75" s="740">
        <v>1.8511796499999997</v>
      </c>
      <c r="F75" s="740">
        <f>'[20]Hist Capex by Asset Class '!$F75</f>
        <v>1.4839937289000003</v>
      </c>
      <c r="G75" s="740">
        <f>'[21]Hist Capex by Asset Class '!$G75</f>
        <v>1.1853036299999999</v>
      </c>
      <c r="H75" s="740">
        <f>'[22]Hist Capex by Asset Class '!$H75</f>
        <v>0.13101641</v>
      </c>
      <c r="I75" s="740">
        <f>'[23]Hist Capex by Asset Class '!$I75</f>
        <v>0</v>
      </c>
      <c r="M75" s="739" t="s">
        <v>352</v>
      </c>
      <c r="N75" s="741"/>
      <c r="O75" s="740">
        <v>0</v>
      </c>
      <c r="P75" s="740">
        <f>'[20]Hist Capex by Asset Class '!$P77</f>
        <v>0</v>
      </c>
      <c r="Q75" s="740">
        <f>'[22]Hist Capex by Asset Class '!$Q77</f>
        <v>0</v>
      </c>
      <c r="R75" s="740">
        <f>'[22]Hist Capex by Asset Class '!$R78</f>
        <v>0</v>
      </c>
      <c r="S75" s="740">
        <f>'[23]Hist Capex by Asset Class '!$S78</f>
        <v>0</v>
      </c>
    </row>
    <row r="76" spans="1:21">
      <c r="A76" s="593"/>
      <c r="B76" s="739" t="s">
        <v>354</v>
      </c>
      <c r="C76" s="739" t="s">
        <v>354</v>
      </c>
      <c r="D76" s="740">
        <v>23.127965529999997</v>
      </c>
      <c r="E76" s="740">
        <v>4.4928939199999993</v>
      </c>
      <c r="F76" s="740">
        <f>'[20]Hist Capex by Asset Class '!$F76</f>
        <v>5.5248598999999992</v>
      </c>
      <c r="G76" s="740">
        <f>'[21]Hist Capex by Asset Class '!$G76</f>
        <v>1.7822087599999998</v>
      </c>
      <c r="H76" s="740">
        <f>'[22]Hist Capex by Asset Class '!$H76</f>
        <v>1.0702007100000002</v>
      </c>
      <c r="I76" s="740">
        <f>'[23]Hist Capex by Asset Class '!$I76</f>
        <v>11.825478500000022</v>
      </c>
      <c r="M76" s="742" t="s">
        <v>353</v>
      </c>
      <c r="N76" s="741"/>
      <c r="O76" s="740">
        <v>0</v>
      </c>
      <c r="P76" s="740">
        <f>'[20]Hist Capex by Asset Class '!$P78</f>
        <v>0</v>
      </c>
      <c r="Q76" s="740">
        <f>'[22]Hist Capex by Asset Class '!$Q78</f>
        <v>0</v>
      </c>
      <c r="R76" s="740">
        <f>'[22]Hist Capex by Asset Class '!$R79</f>
        <v>0</v>
      </c>
      <c r="S76" s="740">
        <f>'[23]Hist Capex by Asset Class '!$S79</f>
        <v>0</v>
      </c>
    </row>
    <row r="77" spans="1:21">
      <c r="A77" s="593"/>
      <c r="B77" s="742" t="s">
        <v>355</v>
      </c>
      <c r="C77" s="742" t="s">
        <v>355</v>
      </c>
      <c r="D77" s="740">
        <v>0</v>
      </c>
      <c r="E77" s="740">
        <v>0</v>
      </c>
      <c r="F77" s="740">
        <f>'[20]Hist Capex by Asset Class '!$F77</f>
        <v>0</v>
      </c>
      <c r="G77" s="740">
        <f>'[21]Hist Capex by Asset Class '!$G77</f>
        <v>0.16366425999999998</v>
      </c>
      <c r="H77" s="740">
        <f>'[22]Hist Capex by Asset Class '!$H77</f>
        <v>2.6726250000000003E-2</v>
      </c>
      <c r="I77" s="740">
        <f>'[23]Hist Capex by Asset Class '!$I77</f>
        <v>3.3598580000000003E-2</v>
      </c>
      <c r="M77" s="739" t="s">
        <v>354</v>
      </c>
      <c r="N77" s="741"/>
      <c r="O77" s="740">
        <v>0</v>
      </c>
      <c r="P77" s="740">
        <f>'[20]Hist Capex by Asset Class '!$P79</f>
        <v>0</v>
      </c>
      <c r="Q77" s="740">
        <f>'[22]Hist Capex by Asset Class '!$Q79</f>
        <v>0</v>
      </c>
      <c r="R77" s="740">
        <f>'[22]Hist Capex by Asset Class '!$R80</f>
        <v>0.2399337</v>
      </c>
      <c r="S77" s="740">
        <f>'[23]Hist Capex by Asset Class '!$S80</f>
        <v>0.26949902999999981</v>
      </c>
    </row>
    <row r="78" spans="1:21">
      <c r="A78" s="593"/>
      <c r="B78" s="739" t="s">
        <v>356</v>
      </c>
      <c r="C78" s="739" t="s">
        <v>356</v>
      </c>
      <c r="D78" s="740">
        <v>1.1072172199999999</v>
      </c>
      <c r="E78" s="740">
        <v>0.38758884999999998</v>
      </c>
      <c r="F78" s="740">
        <f>'[20]Hist Capex by Asset Class '!$F78</f>
        <v>0.79065718909999994</v>
      </c>
      <c r="G78" s="740">
        <f>'[21]Hist Capex by Asset Class '!$G78</f>
        <v>8.7552235155790221</v>
      </c>
      <c r="H78" s="740">
        <f>'[22]Hist Capex by Asset Class '!$H78</f>
        <v>7.1825262876198162</v>
      </c>
      <c r="I78" s="740">
        <f>'[23]Hist Capex by Asset Class '!$I78</f>
        <v>2.2896663428264836</v>
      </c>
      <c r="M78" s="742" t="s">
        <v>355</v>
      </c>
      <c r="N78" s="741"/>
      <c r="O78" s="740">
        <v>0</v>
      </c>
      <c r="P78" s="740">
        <f>'[20]Hist Capex by Asset Class '!$P80</f>
        <v>0</v>
      </c>
      <c r="Q78" s="740">
        <f>'[22]Hist Capex by Asset Class '!$Q80</f>
        <v>0</v>
      </c>
      <c r="R78" s="740">
        <f>'[22]Hist Capex by Asset Class '!$R81</f>
        <v>0</v>
      </c>
      <c r="S78" s="740">
        <f>'[23]Hist Capex by Asset Class '!$S81</f>
        <v>0</v>
      </c>
    </row>
    <row r="79" spans="1:21">
      <c r="A79" s="593"/>
      <c r="B79" s="742" t="s">
        <v>357</v>
      </c>
      <c r="C79" s="742" t="s">
        <v>357</v>
      </c>
      <c r="D79" s="740">
        <v>0.16535016999999999</v>
      </c>
      <c r="E79" s="740">
        <v>0</v>
      </c>
      <c r="F79" s="740">
        <f>'[20]Hist Capex by Asset Class '!$F79</f>
        <v>0.43664076000000002</v>
      </c>
      <c r="G79" s="740">
        <f>'[21]Hist Capex by Asset Class '!$G79</f>
        <v>1.3215950322629535</v>
      </c>
      <c r="H79" s="740">
        <f>'[22]Hist Capex by Asset Class '!$H79</f>
        <v>5.8684964319306658</v>
      </c>
      <c r="I79" s="740">
        <f>'[23]Hist Capex by Asset Class '!$I79</f>
        <v>2.2892445234256242</v>
      </c>
      <c r="M79" s="739" t="s">
        <v>356</v>
      </c>
      <c r="N79" s="741"/>
      <c r="O79" s="740">
        <v>0</v>
      </c>
      <c r="P79" s="740">
        <f>'[20]Hist Capex by Asset Class '!$P81</f>
        <v>0</v>
      </c>
      <c r="Q79" s="740">
        <f>'[22]Hist Capex by Asset Class '!$Q81</f>
        <v>0</v>
      </c>
      <c r="R79" s="740">
        <f>'[22]Hist Capex by Asset Class '!$R82</f>
        <v>0</v>
      </c>
      <c r="S79" s="740">
        <f>'[23]Hist Capex by Asset Class '!$S82</f>
        <v>0</v>
      </c>
    </row>
    <row r="80" spans="1:21">
      <c r="A80" s="593"/>
      <c r="B80" s="739" t="s">
        <v>358</v>
      </c>
      <c r="C80" s="739" t="s">
        <v>358</v>
      </c>
      <c r="D80" s="740">
        <v>1.1335688799999999</v>
      </c>
      <c r="E80" s="740">
        <v>0</v>
      </c>
      <c r="F80" s="740">
        <f>'[20]Hist Capex by Asset Class '!$F80</f>
        <v>0.17579876120000001</v>
      </c>
      <c r="G80" s="740">
        <f>'[21]Hist Capex by Asset Class '!$G80</f>
        <v>0.22625693879348963</v>
      </c>
      <c r="H80" s="740">
        <f>'[22]Hist Capex by Asset Class '!$H80</f>
        <v>1.1503891363733108</v>
      </c>
      <c r="I80" s="740">
        <f>'[23]Hist Capex by Asset Class '!$I80</f>
        <v>1.1634299631037364</v>
      </c>
      <c r="M80" s="742" t="s">
        <v>357</v>
      </c>
      <c r="N80" s="741"/>
      <c r="O80" s="740">
        <v>0</v>
      </c>
      <c r="P80" s="740">
        <f>'[20]Hist Capex by Asset Class '!$P82</f>
        <v>0</v>
      </c>
      <c r="Q80" s="740">
        <f>'[22]Hist Capex by Asset Class '!$Q82</f>
        <v>0</v>
      </c>
      <c r="R80" s="740">
        <f>'[22]Hist Capex by Asset Class '!$R83</f>
        <v>0</v>
      </c>
      <c r="S80" s="740">
        <f>'[23]Hist Capex by Asset Class '!$S83</f>
        <v>0</v>
      </c>
    </row>
    <row r="81" spans="1:41">
      <c r="A81" s="593"/>
      <c r="B81" s="742" t="s">
        <v>359</v>
      </c>
      <c r="C81" s="742" t="s">
        <v>359</v>
      </c>
      <c r="D81" s="740">
        <v>0.59577568999999997</v>
      </c>
      <c r="E81" s="740">
        <v>1.1864682187782514</v>
      </c>
      <c r="F81" s="740">
        <f>'[20]Hist Capex by Asset Class '!$F81</f>
        <v>9.8070881900000004E-2</v>
      </c>
      <c r="G81" s="740">
        <f>'[21]Hist Capex by Asset Class '!$G81</f>
        <v>0.53998939917452238</v>
      </c>
      <c r="H81" s="740">
        <f>'[22]Hist Capex by Asset Class '!$H81</f>
        <v>0.64706845039909833</v>
      </c>
      <c r="I81" s="740">
        <f>'[23]Hist Capex by Asset Class '!$I81</f>
        <v>3.4949981680390452</v>
      </c>
      <c r="M81" s="739" t="s">
        <v>358</v>
      </c>
      <c r="N81" s="741"/>
      <c r="O81" s="740">
        <v>0</v>
      </c>
      <c r="P81" s="740">
        <f>'[20]Hist Capex by Asset Class '!$P83</f>
        <v>0</v>
      </c>
      <c r="Q81" s="740">
        <f>'[22]Hist Capex by Asset Class '!$Q83</f>
        <v>0</v>
      </c>
      <c r="R81" s="740">
        <f>'[22]Hist Capex by Asset Class '!$R84</f>
        <v>0</v>
      </c>
      <c r="S81" s="740">
        <f>'[23]Hist Capex by Asset Class '!$S84</f>
        <v>0</v>
      </c>
    </row>
    <row r="82" spans="1:41">
      <c r="A82" s="593"/>
      <c r="B82" s="739" t="s">
        <v>360</v>
      </c>
      <c r="C82" s="739" t="s">
        <v>360</v>
      </c>
      <c r="D82" s="740">
        <v>0</v>
      </c>
      <c r="E82" s="740">
        <v>3.0453070455170788</v>
      </c>
      <c r="F82" s="740">
        <f>'[20]Hist Capex by Asset Class '!$F82</f>
        <v>0.81005492319999794</v>
      </c>
      <c r="G82" s="740">
        <f>'[21]Hist Capex by Asset Class '!$G82</f>
        <v>0.2498275409165733</v>
      </c>
      <c r="H82" s="740">
        <f>'[22]Hist Capex by Asset Class '!$H82</f>
        <v>0.72912811163526425</v>
      </c>
      <c r="I82" s="740">
        <f>'[23]Hist Capex by Asset Class '!$I82</f>
        <v>0.31010325759388141</v>
      </c>
      <c r="M82" s="742" t="s">
        <v>359</v>
      </c>
      <c r="N82" s="741"/>
      <c r="O82" s="740">
        <v>0</v>
      </c>
      <c r="P82" s="740">
        <f>'[20]Hist Capex by Asset Class '!$P84</f>
        <v>0</v>
      </c>
      <c r="Q82" s="740">
        <f>'[22]Hist Capex by Asset Class '!$Q84</f>
        <v>0</v>
      </c>
      <c r="R82" s="740">
        <f>'[22]Hist Capex by Asset Class '!$R85</f>
        <v>0</v>
      </c>
      <c r="S82" s="740">
        <f>'[23]Hist Capex by Asset Class '!$S85</f>
        <v>0</v>
      </c>
    </row>
    <row r="83" spans="1:41">
      <c r="A83" s="593"/>
      <c r="B83" s="742" t="s">
        <v>361</v>
      </c>
      <c r="C83" s="742" t="s">
        <v>361</v>
      </c>
      <c r="D83" s="740">
        <v>0</v>
      </c>
      <c r="E83" s="740">
        <v>0</v>
      </c>
      <c r="F83" s="740">
        <f>'[20]Hist Capex by Asset Class '!$F83</f>
        <v>0</v>
      </c>
      <c r="G83" s="740">
        <f>'[21]Hist Capex by Asset Class '!$G83</f>
        <v>2.2186790000000001E-2</v>
      </c>
      <c r="H83" s="740">
        <f>'[22]Hist Capex by Asset Class '!$H83</f>
        <v>0.19586963999999998</v>
      </c>
      <c r="I83" s="740">
        <f>'[23]Hist Capex by Asset Class '!$I83</f>
        <v>2.2776989999999997E-2</v>
      </c>
      <c r="M83" s="739" t="s">
        <v>360</v>
      </c>
      <c r="N83" s="741"/>
      <c r="O83" s="740">
        <v>0</v>
      </c>
      <c r="P83" s="740">
        <f>'[20]Hist Capex by Asset Class '!$P85</f>
        <v>0</v>
      </c>
      <c r="Q83" s="740">
        <f>'[22]Hist Capex by Asset Class '!$Q85</f>
        <v>0</v>
      </c>
      <c r="R83" s="740">
        <f>'[22]Hist Capex by Asset Class '!$R86</f>
        <v>2.1067860000000001E-2</v>
      </c>
      <c r="S83" s="740">
        <f>'[23]Hist Capex by Asset Class '!$S86</f>
        <v>0</v>
      </c>
    </row>
    <row r="84" spans="1:41">
      <c r="A84" s="593"/>
      <c r="B84" s="739" t="s">
        <v>362</v>
      </c>
      <c r="C84" s="739" t="s">
        <v>362</v>
      </c>
      <c r="D84" s="740">
        <v>0</v>
      </c>
      <c r="E84" s="740">
        <v>0</v>
      </c>
      <c r="F84" s="740">
        <f>'[20]Hist Capex by Asset Class '!$F84</f>
        <v>0</v>
      </c>
      <c r="G84" s="740">
        <f>'[21]Hist Capex by Asset Class '!$G84</f>
        <v>2.6306261500000034</v>
      </c>
      <c r="H84" s="740">
        <f>'[22]Hist Capex by Asset Class '!$H84</f>
        <v>2.1250607400000012</v>
      </c>
      <c r="I84" s="740">
        <f>'[23]Hist Capex by Asset Class '!$I84</f>
        <v>1.2894421899999999</v>
      </c>
      <c r="M84" s="742" t="s">
        <v>361</v>
      </c>
      <c r="N84" s="741"/>
      <c r="O84" s="740">
        <v>0</v>
      </c>
      <c r="P84" s="740">
        <f>'[20]Hist Capex by Asset Class '!$P86</f>
        <v>0</v>
      </c>
      <c r="Q84" s="740">
        <f>'[22]Hist Capex by Asset Class '!$Q86</f>
        <v>0</v>
      </c>
      <c r="R84" s="740">
        <f>'[22]Hist Capex by Asset Class '!$R87</f>
        <v>0</v>
      </c>
      <c r="S84" s="740">
        <f>'[23]Hist Capex by Asset Class '!$S87</f>
        <v>0</v>
      </c>
    </row>
    <row r="85" spans="1:41">
      <c r="A85" s="593"/>
      <c r="B85" s="742" t="s">
        <v>363</v>
      </c>
      <c r="C85" s="742" t="s">
        <v>363</v>
      </c>
      <c r="D85" s="740">
        <v>0</v>
      </c>
      <c r="E85" s="740">
        <v>0</v>
      </c>
      <c r="F85" s="740">
        <f>'[20]Hist Capex by Asset Class '!$F85</f>
        <v>0</v>
      </c>
      <c r="G85" s="740">
        <f>'[21]Hist Capex by Asset Class '!$G85</f>
        <v>0</v>
      </c>
      <c r="H85" s="740">
        <f>'[22]Hist Capex by Asset Class '!$H85</f>
        <v>1.0438434999999999</v>
      </c>
      <c r="I85" s="740">
        <f>'[23]Hist Capex by Asset Class '!$I85</f>
        <v>1.30118724</v>
      </c>
      <c r="M85" s="739" t="s">
        <v>362</v>
      </c>
      <c r="N85" s="741"/>
      <c r="O85" s="740">
        <v>0</v>
      </c>
      <c r="P85" s="740">
        <f>'[20]Hist Capex by Asset Class '!$P87</f>
        <v>0</v>
      </c>
      <c r="Q85" s="740">
        <f>'[22]Hist Capex by Asset Class '!$Q87</f>
        <v>0</v>
      </c>
      <c r="R85" s="740">
        <f>'[22]Hist Capex by Asset Class '!$R88</f>
        <v>0</v>
      </c>
      <c r="S85" s="740">
        <f>'[23]Hist Capex by Asset Class '!$S88</f>
        <v>0</v>
      </c>
    </row>
    <row r="86" spans="1:41">
      <c r="A86" s="593"/>
      <c r="B86" s="739" t="s">
        <v>364</v>
      </c>
      <c r="C86" s="739" t="s">
        <v>364</v>
      </c>
      <c r="D86" s="740">
        <v>0</v>
      </c>
      <c r="E86" s="740">
        <v>0</v>
      </c>
      <c r="F86" s="740">
        <f>'[20]Hist Capex by Asset Class '!$F86</f>
        <v>0.27897920000000004</v>
      </c>
      <c r="G86" s="740">
        <f>'[21]Hist Capex by Asset Class '!$G86</f>
        <v>0</v>
      </c>
      <c r="H86" s="740">
        <f>'[22]Hist Capex by Asset Class '!$H86</f>
        <v>0.24865834224173813</v>
      </c>
      <c r="I86" s="740">
        <f>'[23]Hist Capex by Asset Class '!$I86</f>
        <v>0</v>
      </c>
      <c r="M86" s="742" t="s">
        <v>363</v>
      </c>
      <c r="N86" s="741"/>
      <c r="O86" s="740">
        <v>0</v>
      </c>
      <c r="P86" s="740">
        <f>'[20]Hist Capex by Asset Class '!$P88</f>
        <v>0</v>
      </c>
      <c r="Q86" s="740">
        <f>'[22]Hist Capex by Asset Class '!$Q88</f>
        <v>0</v>
      </c>
      <c r="R86" s="740">
        <f>'[22]Hist Capex by Asset Class '!$R89</f>
        <v>0</v>
      </c>
      <c r="S86" s="740">
        <f>'[23]Hist Capex by Asset Class '!$S89</f>
        <v>0</v>
      </c>
    </row>
    <row r="87" spans="1:41">
      <c r="A87" s="593"/>
      <c r="B87" s="742" t="s">
        <v>365</v>
      </c>
      <c r="C87" s="742" t="s">
        <v>365</v>
      </c>
      <c r="D87" s="740">
        <v>0</v>
      </c>
      <c r="E87" s="740">
        <v>0</v>
      </c>
      <c r="F87" s="740">
        <f>'[20]Hist Capex by Asset Class '!$F87</f>
        <v>0</v>
      </c>
      <c r="G87" s="740">
        <f>'[21]Hist Capex by Asset Class '!$G87</f>
        <v>0</v>
      </c>
      <c r="H87" s="740">
        <f>'[22]Hist Capex by Asset Class '!$H87</f>
        <v>0</v>
      </c>
      <c r="I87" s="740">
        <f>'[23]Hist Capex by Asset Class '!$I87</f>
        <v>0</v>
      </c>
      <c r="M87" s="739" t="s">
        <v>364</v>
      </c>
      <c r="N87" s="741"/>
      <c r="O87" s="740">
        <v>0</v>
      </c>
      <c r="P87" s="740">
        <f>'[20]Hist Capex by Asset Class '!$P89</f>
        <v>0</v>
      </c>
      <c r="Q87" s="740">
        <f>'[22]Hist Capex by Asset Class '!$Q89</f>
        <v>0</v>
      </c>
      <c r="R87" s="740">
        <f>'[22]Hist Capex by Asset Class '!$R90</f>
        <v>0</v>
      </c>
      <c r="S87" s="740">
        <f>'[23]Hist Capex by Asset Class '!$S90</f>
        <v>0</v>
      </c>
    </row>
    <row r="88" spans="1:41">
      <c r="A88" s="593"/>
      <c r="B88" s="959"/>
      <c r="C88" s="960"/>
      <c r="D88" s="745"/>
      <c r="E88" s="745"/>
      <c r="F88" s="745"/>
      <c r="G88" s="745"/>
      <c r="H88" s="745"/>
      <c r="I88" s="740"/>
      <c r="J88" s="1" t="s">
        <v>306</v>
      </c>
      <c r="K88" s="1" t="s">
        <v>39</v>
      </c>
      <c r="M88" s="742" t="s">
        <v>365</v>
      </c>
      <c r="N88" s="741"/>
      <c r="O88" s="740">
        <v>0</v>
      </c>
      <c r="P88" s="740">
        <f>'[20]Hist Capex by Asset Class '!$P90</f>
        <v>0</v>
      </c>
      <c r="Q88" s="740">
        <f>'[22]Hist Capex by Asset Class '!$Q90</f>
        <v>0</v>
      </c>
      <c r="R88" s="740">
        <f>'[22]Hist Capex by Asset Class '!$R91</f>
        <v>0</v>
      </c>
      <c r="S88" s="740">
        <f>'[23]Hist Capex by Asset Class '!$S91</f>
        <v>0</v>
      </c>
    </row>
    <row r="89" spans="1:41">
      <c r="A89" s="593"/>
      <c r="B89" s="746" t="s">
        <v>301</v>
      </c>
      <c r="C89" s="593"/>
      <c r="D89" s="747">
        <f>SUM(D70:D88)</f>
        <v>123.52429208999992</v>
      </c>
      <c r="E89" s="747">
        <f>SUM(E70:E88)</f>
        <v>31.098489864295328</v>
      </c>
      <c r="F89" s="747">
        <f>SUM(F70:F88)</f>
        <v>24.925420114299989</v>
      </c>
      <c r="G89" s="747">
        <f t="shared" ref="G89:I89" si="4">SUM(G70:G88)</f>
        <v>27.737785856726571</v>
      </c>
      <c r="H89" s="747">
        <f t="shared" si="4"/>
        <v>47.336276340199895</v>
      </c>
      <c r="I89" s="747">
        <f t="shared" si="4"/>
        <v>64.485204634988847</v>
      </c>
      <c r="J89" s="770">
        <f>SUM(E89:I89)</f>
        <v>195.58317681051062</v>
      </c>
      <c r="K89" s="770">
        <f>SUM(D89:I89)</f>
        <v>319.10746890051053</v>
      </c>
      <c r="M89" s="744"/>
      <c r="N89" s="745"/>
      <c r="O89" s="740"/>
      <c r="P89" s="745"/>
      <c r="Q89" s="745"/>
      <c r="R89" s="745"/>
      <c r="S89" s="745"/>
      <c r="T89" s="1" t="s">
        <v>306</v>
      </c>
      <c r="U89" s="1" t="s">
        <v>39</v>
      </c>
    </row>
    <row r="90" spans="1:41">
      <c r="A90" s="593"/>
      <c r="B90" s="593"/>
      <c r="C90" s="593"/>
      <c r="D90" s="628"/>
      <c r="E90" s="769"/>
      <c r="F90" s="628"/>
      <c r="G90" s="628"/>
      <c r="H90" s="628"/>
      <c r="I90" s="628"/>
      <c r="J90" s="628"/>
      <c r="K90" s="628"/>
      <c r="M90" s="746" t="s">
        <v>301</v>
      </c>
      <c r="N90" s="747">
        <f>SUM(N71:N89)</f>
        <v>0</v>
      </c>
      <c r="O90" s="747">
        <f>SUM(O71:O89)</f>
        <v>0</v>
      </c>
      <c r="P90" s="747">
        <f t="shared" ref="P90:Q90" si="5">SUM(P71:P89)</f>
        <v>0</v>
      </c>
      <c r="Q90" s="747">
        <f t="shared" si="5"/>
        <v>1.251044</v>
      </c>
      <c r="R90" s="747">
        <f>SUM(R71:R89)</f>
        <v>0.67106712999999996</v>
      </c>
      <c r="S90" s="747">
        <f>SUM(S71:S89)</f>
        <v>1.8180987099999999</v>
      </c>
      <c r="T90" s="770">
        <f>SUM(O90:S90)</f>
        <v>3.7402098399999999</v>
      </c>
      <c r="U90" s="770">
        <f>SUM(N90:S90)</f>
        <v>3.7402098399999999</v>
      </c>
    </row>
    <row r="91" spans="1:41" ht="15" customHeight="1">
      <c r="B91" s="593"/>
      <c r="C91" s="593"/>
      <c r="D91" s="593"/>
      <c r="E91" s="593"/>
      <c r="F91" s="593"/>
      <c r="G91" s="593"/>
      <c r="H91" s="593"/>
      <c r="I91" s="593"/>
      <c r="J91" s="593"/>
      <c r="K91" s="593"/>
    </row>
    <row r="92" spans="1:41" ht="15" customHeight="1">
      <c r="A92" s="965" t="s">
        <v>454</v>
      </c>
      <c r="B92" s="965"/>
      <c r="C92" s="965"/>
      <c r="D92" s="965"/>
      <c r="E92" s="965"/>
      <c r="F92" s="965"/>
      <c r="G92" s="965"/>
      <c r="H92" s="965"/>
      <c r="I92" s="965"/>
      <c r="J92" s="965"/>
      <c r="K92" s="965"/>
      <c r="O92" s="73"/>
      <c r="P92" s="73"/>
      <c r="Q92" s="73"/>
      <c r="R92" s="73"/>
      <c r="S92" s="628"/>
      <c r="T92" s="73"/>
      <c r="U92" s="73"/>
      <c r="V92" s="73"/>
      <c r="W92" s="73"/>
      <c r="X92" s="73"/>
      <c r="Y92" s="73"/>
      <c r="Z92" s="73"/>
      <c r="AA92" s="73"/>
      <c r="AB92" s="73"/>
      <c r="AC92" s="73"/>
      <c r="AD92" s="73"/>
      <c r="AE92" s="73"/>
      <c r="AF92" s="628"/>
      <c r="AG92" s="73"/>
      <c r="AH92" s="73"/>
      <c r="AI92" s="73"/>
      <c r="AJ92" s="73"/>
      <c r="AK92" s="73"/>
      <c r="AL92" s="628"/>
      <c r="AM92" s="73"/>
      <c r="AN92" s="73"/>
      <c r="AO92" s="73"/>
    </row>
    <row r="93" spans="1:41" ht="15" customHeight="1">
      <c r="A93" s="965"/>
      <c r="B93" s="965"/>
      <c r="C93" s="965"/>
      <c r="D93" s="965"/>
      <c r="E93" s="965"/>
      <c r="F93" s="965"/>
      <c r="G93" s="965"/>
      <c r="H93" s="965"/>
      <c r="I93" s="965"/>
      <c r="J93" s="965"/>
      <c r="K93" s="965"/>
      <c r="M93" s="964" t="s">
        <v>470</v>
      </c>
      <c r="N93" s="964"/>
      <c r="O93" s="964"/>
      <c r="P93" s="964"/>
      <c r="Q93" s="964"/>
      <c r="R93" s="964"/>
      <c r="S93" s="964"/>
      <c r="T93" s="964"/>
      <c r="U93" s="964"/>
      <c r="V93" s="73"/>
      <c r="W93" s="73"/>
      <c r="X93" s="73"/>
      <c r="Y93" s="73"/>
      <c r="Z93" s="73"/>
      <c r="AA93" s="73"/>
      <c r="AB93" s="73"/>
      <c r="AC93" s="73"/>
      <c r="AD93" s="73"/>
      <c r="AE93" s="73"/>
      <c r="AF93" s="628"/>
      <c r="AG93" s="73"/>
      <c r="AH93" s="73"/>
      <c r="AI93" s="73"/>
      <c r="AJ93" s="73"/>
      <c r="AK93" s="73"/>
      <c r="AL93" s="628"/>
      <c r="AM93" s="73"/>
      <c r="AN93" s="73"/>
      <c r="AO93" s="73"/>
    </row>
    <row r="94" spans="1:41" ht="15" customHeight="1">
      <c r="A94" s="965"/>
      <c r="B94" s="965"/>
      <c r="C94" s="965"/>
      <c r="D94" s="965"/>
      <c r="E94" s="965"/>
      <c r="F94" s="965"/>
      <c r="G94" s="965"/>
      <c r="H94" s="965"/>
      <c r="I94" s="965"/>
      <c r="J94" s="965"/>
      <c r="K94" s="965"/>
      <c r="M94" s="738"/>
      <c r="N94" s="738" t="s">
        <v>458</v>
      </c>
      <c r="O94" s="738" t="s">
        <v>391</v>
      </c>
      <c r="P94" s="738" t="s">
        <v>459</v>
      </c>
      <c r="Q94" s="738" t="s">
        <v>460</v>
      </c>
      <c r="R94" s="738" t="s">
        <v>461</v>
      </c>
      <c r="S94" s="738" t="s">
        <v>462</v>
      </c>
      <c r="V94" s="73"/>
      <c r="W94" s="73"/>
      <c r="X94" s="73"/>
      <c r="Y94" s="73"/>
      <c r="Z94" s="73"/>
      <c r="AA94" s="73"/>
      <c r="AB94" s="73"/>
      <c r="AC94" s="73"/>
      <c r="AD94" s="73"/>
      <c r="AE94" s="73"/>
      <c r="AF94" s="628"/>
      <c r="AG94" s="73"/>
      <c r="AH94" s="73"/>
      <c r="AI94" s="73"/>
      <c r="AJ94" s="73"/>
      <c r="AK94" s="73"/>
      <c r="AL94" s="628"/>
      <c r="AM94" s="73"/>
      <c r="AN94" s="73"/>
      <c r="AO94" s="73"/>
    </row>
    <row r="95" spans="1:41" ht="15" customHeight="1">
      <c r="A95" s="965"/>
      <c r="B95" s="965"/>
      <c r="C95" s="965"/>
      <c r="D95" s="965"/>
      <c r="E95" s="965"/>
      <c r="F95" s="965"/>
      <c r="G95" s="965"/>
      <c r="H95" s="965"/>
      <c r="I95" s="965"/>
      <c r="J95" s="965"/>
      <c r="K95" s="965"/>
      <c r="M95" s="738"/>
      <c r="N95" s="5"/>
      <c r="O95" s="5"/>
      <c r="P95" s="5"/>
      <c r="Q95" s="5"/>
      <c r="R95" s="5"/>
      <c r="V95" s="73"/>
      <c r="W95" s="73"/>
      <c r="X95" s="73"/>
      <c r="Y95" s="73"/>
      <c r="Z95" s="73"/>
      <c r="AA95" s="73"/>
      <c r="AB95" s="73"/>
      <c r="AC95" s="73"/>
      <c r="AD95" s="73"/>
      <c r="AE95" s="73"/>
      <c r="AF95" s="628"/>
      <c r="AG95" s="73"/>
      <c r="AH95" s="73"/>
      <c r="AI95" s="73"/>
      <c r="AJ95" s="73"/>
      <c r="AK95" s="73"/>
      <c r="AL95" s="628"/>
      <c r="AM95" s="73"/>
      <c r="AN95" s="73"/>
      <c r="AO95" s="73"/>
    </row>
    <row r="96" spans="1:41" ht="15" customHeight="1">
      <c r="A96" s="965"/>
      <c r="B96" s="965"/>
      <c r="C96" s="965"/>
      <c r="D96" s="965"/>
      <c r="E96" s="965"/>
      <c r="F96" s="965"/>
      <c r="G96" s="965"/>
      <c r="H96" s="965"/>
      <c r="I96" s="965"/>
      <c r="J96" s="965"/>
      <c r="K96" s="965"/>
      <c r="M96" s="739"/>
      <c r="N96" s="741"/>
      <c r="O96" s="740"/>
      <c r="P96" s="740"/>
      <c r="Q96" s="740"/>
      <c r="R96" s="740"/>
      <c r="S96" s="741"/>
      <c r="T96" s="73"/>
      <c r="U96" s="73"/>
      <c r="V96" s="73"/>
      <c r="W96" s="73"/>
      <c r="X96" s="73"/>
      <c r="Y96" s="73"/>
      <c r="Z96" s="73"/>
      <c r="AA96" s="73"/>
      <c r="AB96" s="73"/>
      <c r="AC96" s="73"/>
      <c r="AD96" s="73"/>
      <c r="AE96" s="73"/>
      <c r="AF96" s="628"/>
      <c r="AG96" s="73"/>
      <c r="AH96" s="73"/>
      <c r="AI96" s="73"/>
      <c r="AJ96" s="73"/>
      <c r="AK96" s="73"/>
      <c r="AL96" s="628"/>
      <c r="AM96" s="73"/>
      <c r="AN96" s="73"/>
      <c r="AO96" s="73"/>
    </row>
    <row r="97" spans="1:41" ht="15" customHeight="1">
      <c r="A97" s="965"/>
      <c r="B97" s="965"/>
      <c r="C97" s="965"/>
      <c r="D97" s="965"/>
      <c r="E97" s="965"/>
      <c r="F97" s="965"/>
      <c r="G97" s="965"/>
      <c r="H97" s="965"/>
      <c r="I97" s="965"/>
      <c r="J97" s="965"/>
      <c r="K97" s="965"/>
      <c r="M97" s="742" t="str">
        <f>'[22]Hist Capex by Asset Class '!$M$99</f>
        <v>Weather Station refurbishment program</v>
      </c>
      <c r="N97" s="741"/>
      <c r="O97" s="740">
        <v>0</v>
      </c>
      <c r="P97" s="740">
        <f>'[20]Hist Capex by Asset Class '!$P$98</f>
        <v>0</v>
      </c>
      <c r="Q97" s="740">
        <f>'[22]Hist Capex by Asset Class '!$Q99</f>
        <v>0.27782600000000002</v>
      </c>
      <c r="R97" s="740">
        <f>'[22]Hist Capex by Asset Class '!$R99</f>
        <v>0.41006556999999993</v>
      </c>
      <c r="S97" s="740">
        <f>'[23]Hist Capex by Asset Class '!$S99</f>
        <v>0</v>
      </c>
      <c r="T97" s="73"/>
      <c r="U97" s="73"/>
      <c r="V97" s="73"/>
      <c r="W97" s="73"/>
      <c r="X97" s="73"/>
      <c r="Y97" s="73"/>
      <c r="Z97" s="73"/>
      <c r="AA97" s="73"/>
      <c r="AB97" s="73"/>
      <c r="AC97" s="73"/>
      <c r="AD97" s="73"/>
      <c r="AE97" s="73"/>
      <c r="AF97" s="628"/>
      <c r="AG97" s="73"/>
      <c r="AH97" s="73"/>
      <c r="AI97" s="73"/>
      <c r="AJ97" s="73"/>
      <c r="AK97" s="73"/>
      <c r="AL97" s="628"/>
      <c r="AM97" s="73"/>
      <c r="AN97" s="73"/>
      <c r="AO97" s="73"/>
    </row>
    <row r="98" spans="1:41" ht="15" customHeight="1">
      <c r="A98" s="965"/>
      <c r="B98" s="965"/>
      <c r="C98" s="965"/>
      <c r="D98" s="965"/>
      <c r="E98" s="965"/>
      <c r="F98" s="965"/>
      <c r="G98" s="965"/>
      <c r="H98" s="965"/>
      <c r="I98" s="965"/>
      <c r="J98" s="965"/>
      <c r="K98" s="965"/>
      <c r="M98" s="743" t="str">
        <f>'[22]Hist Capex by Asset Class '!$M$100</f>
        <v>ND1246 Substandard Clearances Rectification</v>
      </c>
      <c r="N98" s="741"/>
      <c r="O98" s="740">
        <v>0</v>
      </c>
      <c r="P98" s="740">
        <f>'[20]Hist Capex by Asset Class '!$P$98</f>
        <v>0</v>
      </c>
      <c r="Q98" s="740">
        <f>'[22]Hist Capex by Asset Class '!$Q100</f>
        <v>0.97321800000000003</v>
      </c>
      <c r="R98" s="740">
        <f>'[22]Hist Capex by Asset Class '!$R100</f>
        <v>0</v>
      </c>
      <c r="S98" s="740">
        <f>'[23]Hist Capex by Asset Class '!$S100</f>
        <v>1.2121206100000002</v>
      </c>
      <c r="T98" s="749"/>
      <c r="U98" s="628"/>
      <c r="V98" s="73"/>
      <c r="W98" s="73"/>
      <c r="X98" s="73"/>
      <c r="Y98" s="73"/>
      <c r="Z98" s="73"/>
      <c r="AA98" s="73"/>
      <c r="AB98" s="73"/>
      <c r="AC98" s="73"/>
      <c r="AD98" s="73"/>
      <c r="AE98" s="73"/>
      <c r="AF98" s="628"/>
      <c r="AG98" s="73"/>
      <c r="AH98" s="73"/>
      <c r="AI98" s="73"/>
      <c r="AJ98" s="73"/>
      <c r="AK98" s="73"/>
      <c r="AL98" s="628"/>
      <c r="AM98" s="73"/>
      <c r="AN98" s="73"/>
      <c r="AO98" s="73"/>
    </row>
    <row r="99" spans="1:41">
      <c r="A99" s="965"/>
      <c r="B99" s="965"/>
      <c r="C99" s="965"/>
      <c r="D99" s="965"/>
      <c r="E99" s="965"/>
      <c r="F99" s="965"/>
      <c r="G99" s="965"/>
      <c r="H99" s="965"/>
      <c r="I99" s="965"/>
      <c r="J99" s="965"/>
      <c r="K99" s="965"/>
      <c r="M99" s="742" t="str">
        <f>'[22]Hist Capex by Asset Class '!$M$101</f>
        <v>ND1346 George Town Automatic Voltage Control</v>
      </c>
      <c r="N99" s="741"/>
      <c r="O99" s="740">
        <v>0</v>
      </c>
      <c r="P99" s="740">
        <f>'[20]Hist Capex by Asset Class '!$P$98</f>
        <v>0</v>
      </c>
      <c r="Q99" s="740">
        <f>'[22]Hist Capex by Asset Class '!$Q101</f>
        <v>0</v>
      </c>
      <c r="R99" s="740">
        <f>'[22]Hist Capex by Asset Class '!$R101</f>
        <v>0.10689289</v>
      </c>
      <c r="S99" s="740">
        <f>'[23]Hist Capex by Asset Class '!$S101</f>
        <v>0</v>
      </c>
      <c r="T99" s="749"/>
      <c r="U99" s="628"/>
    </row>
    <row r="100" spans="1:41">
      <c r="A100" s="965"/>
      <c r="B100" s="965"/>
      <c r="C100" s="965"/>
      <c r="D100" s="965"/>
      <c r="E100" s="965"/>
      <c r="F100" s="965"/>
      <c r="G100" s="965"/>
      <c r="H100" s="965"/>
      <c r="I100" s="965"/>
      <c r="J100" s="965"/>
      <c r="K100" s="965"/>
      <c r="M100" s="739" t="str">
        <f>'[22]Hist Capex by Asset Class '!$M$102</f>
        <v>ND1351 Implementation of dynamic rating</v>
      </c>
      <c r="N100" s="741"/>
      <c r="O100" s="740">
        <v>0</v>
      </c>
      <c r="P100" s="740">
        <f>'[20]Hist Capex by Asset Class '!$P$98</f>
        <v>0</v>
      </c>
      <c r="Q100" s="740">
        <f>'[22]Hist Capex by Asset Class '!$Q102</f>
        <v>0</v>
      </c>
      <c r="R100" s="740">
        <f>'[22]Hist Capex by Asset Class '!$R102</f>
        <v>0</v>
      </c>
      <c r="S100" s="740">
        <f>'[23]Hist Capex by Asset Class '!$S102</f>
        <v>0</v>
      </c>
      <c r="T100" s="749"/>
      <c r="U100" s="628"/>
    </row>
    <row r="101" spans="1:41">
      <c r="A101" s="965"/>
      <c r="B101" s="965"/>
      <c r="C101" s="965"/>
      <c r="D101" s="965"/>
      <c r="E101" s="965"/>
      <c r="F101" s="965"/>
      <c r="G101" s="965"/>
      <c r="H101" s="965"/>
      <c r="I101" s="965"/>
      <c r="J101" s="965"/>
      <c r="K101" s="965"/>
      <c r="M101" s="742" t="str">
        <f>'[22]Hist Capex by Asset Class '!$M$103</f>
        <v>ND1363 TL Dead End Assembly Upgrade Prog Stg 2</v>
      </c>
      <c r="N101" s="741"/>
      <c r="O101" s="740">
        <v>0</v>
      </c>
      <c r="P101" s="740">
        <f>'[20]Hist Capex by Asset Class '!$P$98</f>
        <v>0</v>
      </c>
      <c r="Q101" s="740">
        <f>'[22]Hist Capex by Asset Class '!$Q103</f>
        <v>0</v>
      </c>
      <c r="R101" s="740">
        <v>0</v>
      </c>
      <c r="S101" s="740">
        <f>'[23]Hist Capex by Asset Class '!$S103</f>
        <v>0.33647906999999999</v>
      </c>
      <c r="T101" s="749"/>
      <c r="U101" s="628"/>
    </row>
    <row r="102" spans="1:41">
      <c r="M102" s="739" t="str">
        <f>'[22]Hist Capex by Asset Class '!$M$104</f>
        <v>ND1364 Power Transformer Dynamic Rating Progra</v>
      </c>
      <c r="N102" s="741"/>
      <c r="O102" s="740">
        <v>0</v>
      </c>
      <c r="P102" s="740">
        <f>'[20]Hist Capex by Asset Class '!$P$98</f>
        <v>0</v>
      </c>
      <c r="Q102" s="740">
        <f>'[22]Hist Capex by Asset Class '!$Q104</f>
        <v>0</v>
      </c>
      <c r="R102" s="740">
        <f>'[22]Hist Capex by Asset Class '!$R$103</f>
        <v>0.13304081000000001</v>
      </c>
      <c r="S102" s="740">
        <f>'[23]Hist Capex by Asset Class '!$S104</f>
        <v>0</v>
      </c>
      <c r="T102" s="73"/>
      <c r="U102" s="73"/>
    </row>
    <row r="103" spans="1:41">
      <c r="A103" s="964" t="s">
        <v>303</v>
      </c>
      <c r="B103" s="964"/>
      <c r="C103" s="964"/>
      <c r="D103" s="964"/>
      <c r="E103" s="964"/>
      <c r="F103" s="964"/>
      <c r="G103" s="964"/>
      <c r="H103" s="964"/>
      <c r="I103" s="964"/>
      <c r="J103" s="964"/>
      <c r="K103" s="964"/>
      <c r="M103" s="742" t="str">
        <f>'[22]Hist Capex by Asset Class '!$M$105</f>
        <v>ND1366 Sheffield Sub 220kV K and L Bay Upgrade</v>
      </c>
      <c r="N103" s="741"/>
      <c r="O103" s="740">
        <v>0</v>
      </c>
      <c r="P103" s="740">
        <f>'[20]Hist Capex by Asset Class '!$P$98</f>
        <v>0</v>
      </c>
      <c r="Q103" s="740">
        <f>'[22]Hist Capex by Asset Class '!$Q105</f>
        <v>0</v>
      </c>
      <c r="R103" s="740">
        <f>'[22]Hist Capex by Asset Class '!$R$104</f>
        <v>2.1067860000000001E-2</v>
      </c>
      <c r="S103" s="740">
        <f>'[23]Hist Capex by Asset Class '!$S105</f>
        <v>0</v>
      </c>
      <c r="T103" s="73"/>
      <c r="U103" s="73"/>
    </row>
    <row r="104" spans="1:41">
      <c r="A104" s="961"/>
      <c r="B104" s="961"/>
      <c r="C104" s="961"/>
      <c r="D104" s="738" t="s">
        <v>458</v>
      </c>
      <c r="E104" s="738" t="s">
        <v>391</v>
      </c>
      <c r="F104" s="738" t="s">
        <v>459</v>
      </c>
      <c r="G104" s="738" t="s">
        <v>460</v>
      </c>
      <c r="H104" s="738" t="s">
        <v>461</v>
      </c>
      <c r="I104" s="738" t="s">
        <v>462</v>
      </c>
      <c r="M104" s="811" t="s">
        <v>468</v>
      </c>
      <c r="N104" s="741"/>
      <c r="O104" s="740">
        <f>'[23]Hist Capex by Asset Class '!$O$106</f>
        <v>0</v>
      </c>
      <c r="P104" s="740">
        <f>'[23]Hist Capex by Asset Class '!$P$106</f>
        <v>0</v>
      </c>
      <c r="Q104" s="740">
        <f>'[23]Hist Capex by Asset Class '!$Q$106</f>
        <v>0</v>
      </c>
      <c r="R104" s="740">
        <f>'[23]Hist Capex by Asset Class '!$R$106</f>
        <v>0</v>
      </c>
      <c r="S104" s="740">
        <f>'[23]Hist Capex by Asset Class '!$S106</f>
        <v>0</v>
      </c>
      <c r="T104" s="73"/>
      <c r="U104" s="73"/>
    </row>
    <row r="105" spans="1:41">
      <c r="A105" s="961" t="s">
        <v>300</v>
      </c>
      <c r="B105" s="961"/>
      <c r="C105" s="961"/>
      <c r="D105" s="5"/>
      <c r="E105" s="5"/>
      <c r="F105" s="5"/>
      <c r="G105" s="5"/>
      <c r="H105" s="5"/>
      <c r="M105" s="742" t="s">
        <v>479</v>
      </c>
      <c r="N105" s="741"/>
      <c r="O105" s="740">
        <v>0</v>
      </c>
      <c r="P105" s="740">
        <f>'[20]Hist Capex by Asset Class '!$P$98</f>
        <v>0</v>
      </c>
      <c r="Q105" s="740">
        <v>0</v>
      </c>
      <c r="R105" s="740">
        <v>0</v>
      </c>
      <c r="S105" s="740">
        <f>'[23]Hist Capex by Asset Class '!$S107</f>
        <v>0.26949902999999981</v>
      </c>
      <c r="T105" s="73"/>
      <c r="U105" s="73"/>
    </row>
    <row r="106" spans="1:41">
      <c r="A106" s="593"/>
      <c r="B106" s="962" t="s">
        <v>304</v>
      </c>
      <c r="C106" s="963"/>
      <c r="D106" s="741"/>
      <c r="E106" s="741"/>
      <c r="F106" s="741"/>
      <c r="G106" s="741"/>
      <c r="H106" s="741"/>
      <c r="I106" s="741"/>
      <c r="M106" s="746" t="s">
        <v>301</v>
      </c>
      <c r="N106" s="747">
        <f t="shared" ref="N106:S106" si="6">SUM(N96:N105)</f>
        <v>0</v>
      </c>
      <c r="O106" s="747">
        <f t="shared" si="6"/>
        <v>0</v>
      </c>
      <c r="P106" s="747">
        <f t="shared" si="6"/>
        <v>0</v>
      </c>
      <c r="Q106" s="747">
        <f t="shared" si="6"/>
        <v>1.251044</v>
      </c>
      <c r="R106" s="747">
        <f t="shared" si="6"/>
        <v>0.67106712999999996</v>
      </c>
      <c r="S106" s="747">
        <f t="shared" si="6"/>
        <v>1.8180987099999999</v>
      </c>
      <c r="T106" s="770">
        <f>SUM(O106:S106)</f>
        <v>3.7402098399999999</v>
      </c>
      <c r="U106" s="770">
        <f>SUM(N106:S106)</f>
        <v>3.7402098399999999</v>
      </c>
    </row>
    <row r="107" spans="1:41">
      <c r="A107" s="593"/>
      <c r="B107" s="959" t="s">
        <v>304</v>
      </c>
      <c r="C107" s="960"/>
      <c r="D107" s="741"/>
      <c r="E107" s="741"/>
      <c r="F107" s="741"/>
      <c r="G107" s="741"/>
      <c r="H107" s="741"/>
      <c r="I107" s="741"/>
    </row>
    <row r="108" spans="1:41">
      <c r="A108" s="593"/>
      <c r="B108" s="959" t="s">
        <v>304</v>
      </c>
      <c r="C108" s="960"/>
      <c r="D108" s="741"/>
      <c r="E108" s="741"/>
      <c r="F108" s="741"/>
      <c r="G108" s="741"/>
      <c r="H108" s="741"/>
      <c r="I108" s="741"/>
    </row>
    <row r="109" spans="1:41">
      <c r="A109" s="593"/>
      <c r="B109" s="959" t="s">
        <v>304</v>
      </c>
      <c r="C109" s="960"/>
      <c r="D109" s="741"/>
      <c r="E109" s="741"/>
      <c r="F109" s="741"/>
      <c r="G109" s="741"/>
      <c r="H109" s="741"/>
      <c r="I109" s="741"/>
    </row>
    <row r="110" spans="1:41">
      <c r="A110" s="593"/>
      <c r="B110" s="959" t="s">
        <v>304</v>
      </c>
      <c r="C110" s="960"/>
      <c r="D110" s="741"/>
      <c r="E110" s="741"/>
      <c r="F110" s="741"/>
      <c r="G110" s="741"/>
      <c r="H110" s="741"/>
      <c r="I110" s="741"/>
    </row>
    <row r="111" spans="1:41">
      <c r="A111" s="593"/>
      <c r="B111" s="959" t="s">
        <v>304</v>
      </c>
      <c r="C111" s="960"/>
      <c r="D111" s="741"/>
      <c r="E111" s="741"/>
      <c r="F111" s="741"/>
      <c r="G111" s="741"/>
      <c r="H111" s="741"/>
      <c r="I111" s="741"/>
    </row>
    <row r="112" spans="1:41">
      <c r="A112" s="593"/>
      <c r="B112" s="959" t="s">
        <v>304</v>
      </c>
      <c r="C112" s="960"/>
      <c r="D112" s="741"/>
      <c r="E112" s="741"/>
      <c r="F112" s="741"/>
      <c r="G112" s="741"/>
      <c r="H112" s="741"/>
      <c r="I112" s="741"/>
    </row>
    <row r="113" spans="1:11">
      <c r="A113" s="593"/>
      <c r="B113" s="959" t="s">
        <v>304</v>
      </c>
      <c r="C113" s="960"/>
      <c r="D113" s="741"/>
      <c r="E113" s="741"/>
      <c r="F113" s="741"/>
      <c r="G113" s="741"/>
      <c r="H113" s="741"/>
      <c r="I113" s="741"/>
    </row>
    <row r="114" spans="1:11">
      <c r="A114" s="593"/>
      <c r="B114" s="959" t="s">
        <v>304</v>
      </c>
      <c r="C114" s="960"/>
      <c r="D114" s="741"/>
      <c r="E114" s="741"/>
      <c r="F114" s="741"/>
      <c r="G114" s="741"/>
      <c r="H114" s="741"/>
      <c r="I114" s="741"/>
    </row>
    <row r="115" spans="1:11">
      <c r="A115" s="593"/>
      <c r="B115" s="959" t="s">
        <v>304</v>
      </c>
      <c r="C115" s="960"/>
      <c r="D115" s="745"/>
      <c r="E115" s="745"/>
      <c r="F115" s="745"/>
      <c r="G115" s="745"/>
      <c r="H115" s="745"/>
      <c r="I115" s="745"/>
      <c r="J115" s="1" t="s">
        <v>306</v>
      </c>
      <c r="K115" s="1" t="s">
        <v>39</v>
      </c>
    </row>
    <row r="116" spans="1:11">
      <c r="A116" s="593"/>
      <c r="B116" s="746" t="s">
        <v>301</v>
      </c>
      <c r="C116" s="593"/>
      <c r="D116" s="747">
        <f t="shared" ref="D116:I116" si="7">SUM(D106:D115)</f>
        <v>0</v>
      </c>
      <c r="E116" s="747">
        <f t="shared" si="7"/>
        <v>0</v>
      </c>
      <c r="F116" s="747">
        <f t="shared" si="7"/>
        <v>0</v>
      </c>
      <c r="G116" s="747">
        <f t="shared" si="7"/>
        <v>0</v>
      </c>
      <c r="H116" s="747">
        <f t="shared" si="7"/>
        <v>0</v>
      </c>
      <c r="I116" s="747">
        <f t="shared" si="7"/>
        <v>0</v>
      </c>
      <c r="J116" s="770">
        <f>SUM(E116:I116)</f>
        <v>0</v>
      </c>
      <c r="K116" s="770">
        <f>SUM(D116:I116)</f>
        <v>0</v>
      </c>
    </row>
    <row r="117" spans="1:11" ht="15" customHeight="1"/>
    <row r="118" spans="1:11" ht="60" customHeight="1">
      <c r="A118" s="957" t="s">
        <v>453</v>
      </c>
      <c r="B118" s="958"/>
      <c r="C118" s="958"/>
      <c r="D118" s="958"/>
      <c r="E118" s="958"/>
      <c r="F118" s="958"/>
      <c r="G118" s="958"/>
      <c r="H118" s="958"/>
      <c r="I118" s="958"/>
      <c r="J118" s="958"/>
      <c r="K118" s="958"/>
    </row>
    <row r="135" ht="27.95" customHeight="1"/>
  </sheetData>
  <mergeCells count="34">
    <mergeCell ref="B1:I1"/>
    <mergeCell ref="B26:C26"/>
    <mergeCell ref="B2:S2"/>
    <mergeCell ref="A5:K5"/>
    <mergeCell ref="M5:U5"/>
    <mergeCell ref="A6:C6"/>
    <mergeCell ref="A7:C7"/>
    <mergeCell ref="M68:U68"/>
    <mergeCell ref="B109:C109"/>
    <mergeCell ref="B110:C110"/>
    <mergeCell ref="A42:C42"/>
    <mergeCell ref="A30:K39"/>
    <mergeCell ref="A69:C69"/>
    <mergeCell ref="B88:C88"/>
    <mergeCell ref="A92:K101"/>
    <mergeCell ref="A68:C68"/>
    <mergeCell ref="M30:U30"/>
    <mergeCell ref="A41:K41"/>
    <mergeCell ref="A43:C43"/>
    <mergeCell ref="A64:K64"/>
    <mergeCell ref="A67:K67"/>
    <mergeCell ref="M93:U93"/>
    <mergeCell ref="A103:K103"/>
    <mergeCell ref="A104:C104"/>
    <mergeCell ref="A105:C105"/>
    <mergeCell ref="B108:C108"/>
    <mergeCell ref="B106:C106"/>
    <mergeCell ref="B107:C107"/>
    <mergeCell ref="A118:K118"/>
    <mergeCell ref="B111:C111"/>
    <mergeCell ref="B112:C112"/>
    <mergeCell ref="B113:C113"/>
    <mergeCell ref="B114:C114"/>
    <mergeCell ref="B115:C115"/>
  </mergeCells>
  <phoneticPr fontId="0" type="noConversion"/>
  <pageMargins left="0.74803149606299213" right="0.74803149606299213" top="0.98425196850393704" bottom="0.98425196850393704" header="0.51181102362204722" footer="0.51181102362204722"/>
  <pageSetup paperSize="9" scale="48" orientation="landscape" r:id="rId1"/>
  <headerFooter alignWithMargins="0">
    <oddFooter>&amp;C&amp;P&amp;RAER Information Guideline (Version 2)</oddFooter>
  </headerFooter>
  <rowBreaks count="1" manualBreakCount="1">
    <brk id="65" max="16383"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8914" r:id="rId5" name="Button 2">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5" r:id="rId6" name="Button 3">
              <controlPr defaultSize="0" print="0" autoFill="0" autoPict="0" macro="[0]!HistoricCa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8" r:id="rId7" name="Button 6">
              <controlPr defaultSize="0" print="0" autoFill="0" autoPict="0" macro="[0]!CommentaryonHistoricCapex">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9" r:id="rId8" name="Button 7">
              <controlPr defaultSize="0" print="0" autoFill="0" autoPict="0" macro="[0]!Macro16">
                <anchor moveWithCells="1" sizeWithCells="1">
                  <from>
                    <xdr:col>1</xdr:col>
                    <xdr:colOff>104775</xdr:colOff>
                    <xdr:row>0</xdr:row>
                    <xdr:rowOff>9525</xdr:rowOff>
                  </from>
                  <to>
                    <xdr:col>1</xdr:col>
                    <xdr:colOff>114300</xdr:colOff>
                    <xdr:row>0</xdr:row>
                    <xdr:rowOff>9525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rgb="FFFF0000"/>
    <pageSetUpPr fitToPage="1"/>
  </sheetPr>
  <dimension ref="A1:T39"/>
  <sheetViews>
    <sheetView zoomScaleNormal="100" zoomScaleSheetLayoutView="75" workbookViewId="0">
      <selection sqref="A1:K1"/>
    </sheetView>
  </sheetViews>
  <sheetFormatPr defaultColWidth="9.140625" defaultRowHeight="12.75"/>
  <cols>
    <col min="1" max="1" width="11.140625" style="1" customWidth="1"/>
    <col min="2" max="2" width="16" style="1" bestFit="1" customWidth="1"/>
    <col min="3" max="3" width="17.5703125" style="1" bestFit="1" customWidth="1"/>
    <col min="4" max="4" width="21.28515625" style="1" customWidth="1"/>
    <col min="5" max="5" width="6.42578125" style="1" customWidth="1"/>
    <col min="6" max="6" width="15.7109375" style="1" customWidth="1"/>
    <col min="7" max="9" width="6" style="1" bestFit="1" customWidth="1"/>
    <col min="10" max="10" width="9" style="1" customWidth="1"/>
    <col min="11" max="12" width="6" style="1" bestFit="1" customWidth="1"/>
    <col min="13" max="13" width="5" style="1" customWidth="1"/>
    <col min="14" max="14" width="18.28515625" style="1" bestFit="1" customWidth="1"/>
    <col min="15" max="16" width="20.140625" style="1" bestFit="1" customWidth="1"/>
    <col min="17" max="17" width="30.140625" style="1" customWidth="1"/>
    <col min="18" max="16384" width="9.140625" style="1"/>
  </cols>
  <sheetData>
    <row r="1" spans="1:20" ht="18.75">
      <c r="A1" s="978" t="s">
        <v>526</v>
      </c>
      <c r="B1" s="978"/>
      <c r="C1" s="978"/>
      <c r="D1" s="978"/>
      <c r="E1" s="978"/>
      <c r="F1" s="978"/>
      <c r="G1" s="978"/>
      <c r="H1" s="978"/>
      <c r="I1" s="980"/>
      <c r="J1" s="980"/>
      <c r="K1" s="976"/>
      <c r="L1" s="976"/>
      <c r="M1" s="976"/>
      <c r="N1" s="976"/>
      <c r="O1" s="976"/>
      <c r="P1" s="976"/>
      <c r="Q1" s="976"/>
      <c r="R1" s="976"/>
      <c r="S1" s="976"/>
      <c r="T1" s="976"/>
    </row>
    <row r="2" spans="1:20" ht="21">
      <c r="B2" s="935" t="s">
        <v>290</v>
      </c>
      <c r="C2" s="953"/>
      <c r="D2" s="953"/>
      <c r="E2" s="953"/>
      <c r="F2" s="953"/>
      <c r="G2" s="953"/>
      <c r="H2" s="953"/>
      <c r="I2" s="953"/>
      <c r="J2" s="953"/>
      <c r="K2" s="911"/>
      <c r="L2" s="911"/>
      <c r="M2" s="911"/>
      <c r="N2" s="911"/>
      <c r="O2" s="911"/>
      <c r="P2" s="911"/>
    </row>
    <row r="6" spans="1:20" ht="12.75" customHeight="1">
      <c r="D6" s="974" t="s">
        <v>321</v>
      </c>
      <c r="E6" s="974"/>
      <c r="F6" s="974"/>
      <c r="G6" s="974"/>
      <c r="H6" s="974"/>
      <c r="I6" s="974"/>
      <c r="J6" s="974"/>
      <c r="K6" s="974"/>
      <c r="L6" s="974"/>
      <c r="M6" s="974"/>
      <c r="N6" s="766"/>
      <c r="O6" s="766"/>
      <c r="P6" s="766"/>
      <c r="Q6" s="766"/>
    </row>
    <row r="7" spans="1:20" ht="12.75" customHeight="1">
      <c r="D7" s="974"/>
      <c r="E7" s="974"/>
      <c r="F7" s="974"/>
      <c r="G7" s="974"/>
      <c r="H7" s="974"/>
      <c r="I7" s="974"/>
      <c r="J7" s="974"/>
      <c r="K7" s="974"/>
      <c r="L7" s="974"/>
      <c r="M7" s="974"/>
      <c r="N7" s="766"/>
      <c r="O7" s="766"/>
      <c r="P7" s="766"/>
      <c r="Q7" s="766"/>
    </row>
    <row r="8" spans="1:20" ht="12.75" customHeight="1">
      <c r="D8" s="974"/>
      <c r="E8" s="974"/>
      <c r="F8" s="974"/>
      <c r="G8" s="974"/>
      <c r="H8" s="974"/>
      <c r="I8" s="974"/>
      <c r="J8" s="974"/>
      <c r="K8" s="974"/>
      <c r="L8" s="974"/>
      <c r="M8" s="974"/>
      <c r="N8" s="766"/>
      <c r="O8" s="766"/>
      <c r="P8" s="766"/>
      <c r="Q8" s="766"/>
    </row>
    <row r="9" spans="1:20" ht="12.75" customHeight="1">
      <c r="J9" s="766"/>
      <c r="K9" s="766"/>
      <c r="L9" s="766"/>
      <c r="M9" s="766"/>
      <c r="N9" s="766"/>
      <c r="O9" s="766"/>
      <c r="P9" s="766"/>
      <c r="Q9" s="766"/>
    </row>
    <row r="11" spans="1:20">
      <c r="E11" s="966"/>
      <c r="F11" s="628"/>
      <c r="G11" s="628"/>
      <c r="H11" s="628"/>
      <c r="I11" s="938"/>
      <c r="J11" s="938"/>
      <c r="K11" s="967"/>
      <c r="L11" s="628"/>
    </row>
    <row r="12" spans="1:20">
      <c r="A12" s="5"/>
      <c r="E12" s="966"/>
      <c r="F12" s="628"/>
      <c r="G12" s="628"/>
      <c r="H12" s="628"/>
      <c r="I12" s="938"/>
      <c r="J12" s="938"/>
      <c r="K12" s="967"/>
      <c r="L12" s="628"/>
    </row>
    <row r="13" spans="1:20">
      <c r="E13" s="628"/>
    </row>
    <row r="14" spans="1:20">
      <c r="A14" s="750" t="s">
        <v>264</v>
      </c>
      <c r="B14" s="750"/>
      <c r="C14" s="593"/>
      <c r="E14" s="628"/>
    </row>
    <row r="15" spans="1:20">
      <c r="C15" s="751"/>
      <c r="E15" s="628"/>
      <c r="F15" s="968" t="s">
        <v>279</v>
      </c>
      <c r="G15" s="969"/>
      <c r="H15" s="969"/>
      <c r="I15" s="969"/>
      <c r="J15" s="969"/>
      <c r="K15" s="969"/>
      <c r="L15" s="970"/>
    </row>
    <row r="16" spans="1:20">
      <c r="E16" s="628"/>
      <c r="F16" s="971"/>
      <c r="G16" s="972"/>
      <c r="H16" s="972"/>
      <c r="I16" s="972"/>
      <c r="J16" s="972"/>
      <c r="K16" s="972"/>
      <c r="L16" s="973"/>
      <c r="M16" s="628"/>
    </row>
    <row r="17" spans="1:17" ht="41.25" customHeight="1">
      <c r="A17" s="752" t="s">
        <v>280</v>
      </c>
      <c r="B17" s="752" t="s">
        <v>281</v>
      </c>
      <c r="C17" s="753" t="s">
        <v>282</v>
      </c>
      <c r="D17" s="754" t="s">
        <v>283</v>
      </c>
      <c r="E17" s="755"/>
      <c r="F17" s="597" t="s">
        <v>256</v>
      </c>
      <c r="G17" s="599" t="s">
        <v>215</v>
      </c>
      <c r="H17" s="599" t="s">
        <v>216</v>
      </c>
      <c r="I17" s="599" t="s">
        <v>217</v>
      </c>
      <c r="J17" s="599" t="s">
        <v>218</v>
      </c>
      <c r="K17" s="599" t="s">
        <v>219</v>
      </c>
      <c r="L17" s="599" t="s">
        <v>262</v>
      </c>
      <c r="M17" s="756"/>
      <c r="N17" s="597" t="s">
        <v>284</v>
      </c>
      <c r="O17" s="597" t="s">
        <v>285</v>
      </c>
      <c r="P17" s="597" t="s">
        <v>286</v>
      </c>
      <c r="Q17" s="597" t="s">
        <v>287</v>
      </c>
    </row>
    <row r="18" spans="1:17">
      <c r="A18" s="720"/>
      <c r="B18" s="757"/>
      <c r="C18" s="720"/>
      <c r="D18" s="757"/>
      <c r="F18" s="585"/>
      <c r="G18" s="585"/>
      <c r="H18" s="585"/>
      <c r="I18" s="585"/>
      <c r="J18" s="585"/>
      <c r="K18" s="585"/>
      <c r="L18" s="585"/>
      <c r="N18" s="758"/>
      <c r="O18" s="758"/>
      <c r="P18" s="758"/>
      <c r="Q18" s="758"/>
    </row>
    <row r="19" spans="1:17">
      <c r="A19" s="725"/>
      <c r="B19" s="705"/>
      <c r="C19" s="725"/>
      <c r="D19" s="759"/>
      <c r="F19" s="585"/>
      <c r="G19" s="585"/>
      <c r="H19" s="585"/>
      <c r="I19" s="585"/>
      <c r="J19" s="585"/>
      <c r="K19" s="585"/>
      <c r="L19" s="585"/>
      <c r="N19" s="585"/>
      <c r="O19" s="585"/>
      <c r="P19" s="585"/>
      <c r="Q19" s="585"/>
    </row>
    <row r="20" spans="1:17">
      <c r="A20" s="725"/>
      <c r="B20" s="705"/>
      <c r="C20" s="725"/>
      <c r="D20" s="759"/>
      <c r="F20" s="585"/>
      <c r="G20" s="585"/>
      <c r="H20" s="585"/>
      <c r="I20" s="585"/>
      <c r="J20" s="585"/>
      <c r="K20" s="585"/>
      <c r="L20" s="585"/>
      <c r="N20" s="585"/>
      <c r="O20" s="585"/>
      <c r="P20" s="585"/>
      <c r="Q20" s="585"/>
    </row>
    <row r="21" spans="1:17">
      <c r="A21" s="725"/>
      <c r="B21" s="705"/>
      <c r="C21" s="725"/>
      <c r="D21" s="705"/>
      <c r="F21" s="585"/>
      <c r="G21" s="585"/>
      <c r="H21" s="585"/>
      <c r="I21" s="585"/>
      <c r="J21" s="585"/>
      <c r="K21" s="585"/>
      <c r="L21" s="585"/>
      <c r="N21" s="585"/>
      <c r="O21" s="585"/>
      <c r="P21" s="585"/>
      <c r="Q21" s="585"/>
    </row>
    <row r="22" spans="1:17">
      <c r="A22" s="725"/>
      <c r="B22" s="705"/>
      <c r="C22" s="725"/>
      <c r="D22" s="705"/>
      <c r="F22" s="585"/>
      <c r="G22" s="585"/>
      <c r="H22" s="585"/>
      <c r="I22" s="585"/>
      <c r="J22" s="585"/>
      <c r="K22" s="585"/>
      <c r="L22" s="585"/>
      <c r="N22" s="585"/>
      <c r="O22" s="585"/>
      <c r="P22" s="585"/>
      <c r="Q22" s="585"/>
    </row>
    <row r="23" spans="1:17">
      <c r="A23" s="725"/>
      <c r="B23" s="705"/>
      <c r="C23" s="725"/>
      <c r="D23" s="705"/>
      <c r="F23" s="585"/>
      <c r="G23" s="585"/>
      <c r="H23" s="585"/>
      <c r="I23" s="585"/>
      <c r="J23" s="585"/>
      <c r="K23" s="585"/>
      <c r="L23" s="585"/>
      <c r="N23" s="585"/>
      <c r="O23" s="585"/>
      <c r="P23" s="585"/>
      <c r="Q23" s="585"/>
    </row>
    <row r="24" spans="1:17">
      <c r="A24" s="725"/>
      <c r="B24" s="705"/>
      <c r="C24" s="725"/>
      <c r="D24" s="705"/>
      <c r="F24" s="585"/>
      <c r="G24" s="585"/>
      <c r="H24" s="585"/>
      <c r="I24" s="585"/>
      <c r="J24" s="585"/>
      <c r="K24" s="585"/>
      <c r="L24" s="585"/>
      <c r="N24" s="585"/>
      <c r="O24" s="585"/>
      <c r="P24" s="585"/>
      <c r="Q24" s="585"/>
    </row>
    <row r="25" spans="1:17">
      <c r="A25" s="725"/>
      <c r="B25" s="705"/>
      <c r="C25" s="725"/>
      <c r="D25" s="705"/>
      <c r="F25" s="585"/>
      <c r="G25" s="585"/>
      <c r="H25" s="585"/>
      <c r="I25" s="585"/>
      <c r="J25" s="585"/>
      <c r="K25" s="585"/>
      <c r="L25" s="585"/>
      <c r="N25" s="585"/>
      <c r="O25" s="585"/>
      <c r="P25" s="585"/>
      <c r="Q25" s="585"/>
    </row>
    <row r="26" spans="1:17">
      <c r="A26" s="725"/>
      <c r="B26" s="705"/>
      <c r="C26" s="725"/>
      <c r="D26" s="705"/>
      <c r="F26" s="585"/>
      <c r="G26" s="585"/>
      <c r="H26" s="585"/>
      <c r="I26" s="585"/>
      <c r="J26" s="585"/>
      <c r="K26" s="585"/>
      <c r="L26" s="585"/>
      <c r="N26" s="585"/>
      <c r="O26" s="585"/>
      <c r="P26" s="585"/>
      <c r="Q26" s="585"/>
    </row>
    <row r="27" spans="1:17">
      <c r="A27" s="725"/>
      <c r="B27" s="705"/>
      <c r="C27" s="725"/>
      <c r="D27" s="705"/>
      <c r="F27" s="585"/>
      <c r="G27" s="585"/>
      <c r="H27" s="585"/>
      <c r="I27" s="585"/>
      <c r="J27" s="585"/>
      <c r="K27" s="585"/>
      <c r="L27" s="585"/>
      <c r="N27" s="585"/>
      <c r="O27" s="585"/>
      <c r="P27" s="585"/>
      <c r="Q27" s="585"/>
    </row>
    <row r="28" spans="1:17">
      <c r="A28" s="725"/>
      <c r="B28" s="705"/>
      <c r="C28" s="725"/>
      <c r="D28" s="705"/>
      <c r="F28" s="585"/>
      <c r="G28" s="585"/>
      <c r="H28" s="585"/>
      <c r="I28" s="585"/>
      <c r="J28" s="585"/>
      <c r="K28" s="585"/>
      <c r="L28" s="585"/>
      <c r="N28" s="585"/>
      <c r="O28" s="585"/>
      <c r="P28" s="585"/>
      <c r="Q28" s="585"/>
    </row>
    <row r="29" spans="1:17">
      <c r="A29" s="725"/>
      <c r="B29" s="705"/>
      <c r="C29" s="725"/>
      <c r="D29" s="705"/>
      <c r="F29" s="585"/>
      <c r="G29" s="585"/>
      <c r="H29" s="585"/>
      <c r="I29" s="585"/>
      <c r="J29" s="585"/>
      <c r="K29" s="585"/>
      <c r="L29" s="585"/>
      <c r="N29" s="585"/>
      <c r="O29" s="585"/>
      <c r="P29" s="585"/>
      <c r="Q29" s="585"/>
    </row>
    <row r="30" spans="1:17">
      <c r="A30" s="725"/>
      <c r="B30" s="705"/>
      <c r="C30" s="725"/>
      <c r="D30" s="705"/>
      <c r="F30" s="585"/>
      <c r="G30" s="585"/>
      <c r="H30" s="585"/>
      <c r="I30" s="585"/>
      <c r="J30" s="585"/>
      <c r="K30" s="585"/>
      <c r="L30" s="585"/>
      <c r="N30" s="585"/>
      <c r="O30" s="585"/>
      <c r="P30" s="585"/>
      <c r="Q30" s="585"/>
    </row>
    <row r="31" spans="1:17">
      <c r="A31" s="725"/>
      <c r="B31" s="705"/>
      <c r="C31" s="725"/>
      <c r="D31" s="705"/>
      <c r="F31" s="585"/>
      <c r="G31" s="585"/>
      <c r="H31" s="585"/>
      <c r="I31" s="585"/>
      <c r="J31" s="585"/>
      <c r="K31" s="585"/>
      <c r="L31" s="585"/>
      <c r="N31" s="585"/>
      <c r="O31" s="585"/>
      <c r="P31" s="585"/>
      <c r="Q31" s="585"/>
    </row>
    <row r="32" spans="1:17">
      <c r="A32" s="725"/>
      <c r="B32" s="705"/>
      <c r="C32" s="725"/>
      <c r="D32" s="705"/>
      <c r="F32" s="585"/>
      <c r="G32" s="585"/>
      <c r="H32" s="585"/>
      <c r="I32" s="585"/>
      <c r="J32" s="585"/>
      <c r="K32" s="585"/>
      <c r="L32" s="585"/>
      <c r="N32" s="585"/>
      <c r="O32" s="585"/>
      <c r="P32" s="585"/>
      <c r="Q32" s="585"/>
    </row>
    <row r="33" spans="1:17">
      <c r="A33" s="725"/>
      <c r="B33" s="705"/>
      <c r="C33" s="725"/>
      <c r="D33" s="705"/>
      <c r="F33" s="585"/>
      <c r="G33" s="585"/>
      <c r="H33" s="585"/>
      <c r="I33" s="585"/>
      <c r="J33" s="585"/>
      <c r="K33" s="585"/>
      <c r="L33" s="585"/>
      <c r="N33" s="585"/>
      <c r="O33" s="585"/>
      <c r="P33" s="585"/>
      <c r="Q33" s="585"/>
    </row>
    <row r="34" spans="1:17">
      <c r="A34" s="725"/>
      <c r="B34" s="705"/>
      <c r="C34" s="725"/>
      <c r="D34" s="705"/>
      <c r="F34" s="585"/>
      <c r="G34" s="585"/>
      <c r="H34" s="585"/>
      <c r="I34" s="585"/>
      <c r="J34" s="585"/>
      <c r="K34" s="585"/>
      <c r="L34" s="585"/>
      <c r="N34" s="585"/>
      <c r="O34" s="585"/>
      <c r="P34" s="585"/>
      <c r="Q34" s="585"/>
    </row>
    <row r="35" spans="1:17">
      <c r="A35" s="760"/>
      <c r="B35" s="708"/>
      <c r="C35" s="760"/>
      <c r="D35" s="708"/>
      <c r="F35" s="626"/>
      <c r="G35" s="626"/>
      <c r="H35" s="626"/>
      <c r="I35" s="626"/>
      <c r="J35" s="626"/>
      <c r="K35" s="626"/>
      <c r="L35" s="626"/>
      <c r="N35" s="626"/>
      <c r="O35" s="626"/>
      <c r="P35" s="626"/>
      <c r="Q35" s="626"/>
    </row>
    <row r="37" spans="1:17">
      <c r="F37" s="761" t="s">
        <v>278</v>
      </c>
      <c r="G37" s="731"/>
      <c r="H37" s="761"/>
      <c r="I37" s="731"/>
      <c r="J37" s="731"/>
      <c r="K37" s="731"/>
      <c r="L37" s="731"/>
      <c r="M37" s="731"/>
    </row>
    <row r="39" spans="1:17">
      <c r="D39" s="1" t="s">
        <v>314</v>
      </c>
      <c r="J39" s="1" t="s">
        <v>288</v>
      </c>
    </row>
  </sheetData>
  <protectedRanges>
    <protectedRange sqref="N22:O22" name="Range5"/>
    <protectedRange sqref="M37 L34:L35 K39:L40 L36:N36 K38:M38" name="Range3"/>
    <protectedRange sqref="F34:H36 F38:H38" name="Range1"/>
  </protectedRanges>
  <mergeCells count="6">
    <mergeCell ref="A1:H1"/>
    <mergeCell ref="E11:E12"/>
    <mergeCell ref="I11:K12"/>
    <mergeCell ref="B2:P2"/>
    <mergeCell ref="F15:L16"/>
    <mergeCell ref="D6:M8"/>
  </mergeCells>
  <phoneticPr fontId="0" type="noConversion"/>
  <pageMargins left="0.74803149606299213" right="0.74803149606299213" top="0.98425196850393704" bottom="0.98425196850393704" header="0.51181102362204722" footer="0.51181102362204722"/>
  <pageSetup paperSize="9" scale="60"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9941" r:id="rId5" name="Button 5">
              <controlPr defaultSize="0" print="0" autoFill="0" autoPict="0" macro="[0]!Macro16">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2" r:id="rId6" name="Button 6">
              <controlPr defaultSize="0" print="0" autoFill="0" autoPict="0" macro="[0]!HistoricCapexInstructions">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3" r:id="rId7" name="Button 7">
              <controlPr defaultSize="0" print="0" autoFill="0" autoPict="0" macro="[0]!CommentaryonHistoricCapex">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4" r:id="rId8" name="Button 8">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00B050"/>
    <pageSetUpPr fitToPage="1"/>
  </sheetPr>
  <dimension ref="A1:T32"/>
  <sheetViews>
    <sheetView zoomScaleNormal="100" workbookViewId="0">
      <selection sqref="A1:T1"/>
    </sheetView>
  </sheetViews>
  <sheetFormatPr defaultColWidth="9.140625" defaultRowHeight="12.75"/>
  <cols>
    <col min="1" max="1" width="10.28515625" style="1" bestFit="1" customWidth="1"/>
    <col min="2" max="2" width="31.28515625" style="1" bestFit="1" customWidth="1"/>
    <col min="3" max="3" width="17.5703125" style="1" bestFit="1" customWidth="1"/>
    <col min="4" max="4" width="21.140625" style="1" customWidth="1"/>
    <col min="5" max="5" width="6.7109375" style="1" customWidth="1"/>
    <col min="6" max="12" width="10.7109375" style="1" customWidth="1"/>
    <col min="13" max="13" width="5.140625" style="1" customWidth="1"/>
    <col min="14" max="14" width="15.140625" style="1" customWidth="1"/>
    <col min="15" max="15" width="17.85546875" style="1" customWidth="1"/>
    <col min="16" max="16" width="15.7109375" style="1" customWidth="1"/>
    <col min="17" max="17" width="25" style="1" bestFit="1" customWidth="1"/>
    <col min="18" max="16384" width="9.140625" style="1"/>
  </cols>
  <sheetData>
    <row r="1" spans="1:20" ht="18.75">
      <c r="A1" s="978" t="s">
        <v>526</v>
      </c>
      <c r="B1" s="978"/>
      <c r="C1" s="978"/>
      <c r="D1" s="978"/>
      <c r="E1" s="978"/>
      <c r="F1" s="978"/>
      <c r="G1" s="978"/>
      <c r="H1" s="978"/>
      <c r="I1" s="980"/>
      <c r="J1" s="980"/>
      <c r="K1" s="976"/>
      <c r="L1" s="976"/>
      <c r="M1" s="976"/>
      <c r="N1" s="976"/>
      <c r="O1" s="976"/>
      <c r="P1" s="976"/>
      <c r="Q1" s="976"/>
      <c r="R1" s="976"/>
      <c r="S1" s="976"/>
      <c r="T1" s="976"/>
    </row>
    <row r="2" spans="1:20" ht="21">
      <c r="B2" s="935" t="s">
        <v>293</v>
      </c>
      <c r="C2" s="953"/>
      <c r="D2" s="953"/>
      <c r="E2" s="953"/>
      <c r="F2" s="953"/>
      <c r="G2" s="953"/>
      <c r="H2" s="953"/>
      <c r="I2" s="953"/>
      <c r="J2" s="953"/>
      <c r="K2" s="911"/>
      <c r="L2" s="911"/>
      <c r="M2" s="911"/>
      <c r="N2" s="911"/>
      <c r="O2" s="911"/>
      <c r="P2" s="911"/>
    </row>
    <row r="11" spans="1:20">
      <c r="E11" s="678"/>
      <c r="F11" s="628"/>
      <c r="G11" s="628"/>
      <c r="H11" s="628"/>
      <c r="I11" s="938"/>
      <c r="J11" s="938"/>
      <c r="K11" s="967"/>
      <c r="L11" s="628"/>
    </row>
    <row r="12" spans="1:20" ht="12.75" customHeight="1">
      <c r="A12" s="5"/>
      <c r="E12" s="678"/>
      <c r="F12" s="628"/>
      <c r="G12" s="628"/>
      <c r="H12" s="628"/>
      <c r="I12" s="938"/>
      <c r="J12" s="938"/>
      <c r="K12" s="967"/>
      <c r="L12" s="628"/>
    </row>
    <row r="13" spans="1:20">
      <c r="E13" s="628"/>
    </row>
    <row r="14" spans="1:20">
      <c r="A14" s="750" t="s">
        <v>264</v>
      </c>
      <c r="B14" s="750"/>
      <c r="C14" s="593"/>
      <c r="E14" s="628"/>
    </row>
    <row r="15" spans="1:20">
      <c r="C15" s="751"/>
      <c r="E15" s="628"/>
      <c r="F15" s="968" t="s">
        <v>279</v>
      </c>
      <c r="G15" s="969"/>
      <c r="H15" s="969"/>
      <c r="I15" s="969"/>
      <c r="J15" s="969"/>
      <c r="K15" s="969"/>
      <c r="L15" s="970"/>
    </row>
    <row r="16" spans="1:20">
      <c r="E16" s="628"/>
      <c r="F16" s="971"/>
      <c r="G16" s="972"/>
      <c r="H16" s="972"/>
      <c r="I16" s="972"/>
      <c r="J16" s="972"/>
      <c r="K16" s="972"/>
      <c r="L16" s="973"/>
      <c r="M16" s="628"/>
    </row>
    <row r="17" spans="1:17" ht="41.25" customHeight="1">
      <c r="A17" s="752" t="s">
        <v>280</v>
      </c>
      <c r="B17" s="752" t="s">
        <v>281</v>
      </c>
      <c r="C17" s="753" t="s">
        <v>282</v>
      </c>
      <c r="D17" s="754" t="s">
        <v>283</v>
      </c>
      <c r="E17" s="755"/>
      <c r="F17" s="597" t="s">
        <v>256</v>
      </c>
      <c r="G17" s="599" t="s">
        <v>391</v>
      </c>
      <c r="H17" s="599" t="s">
        <v>459</v>
      </c>
      <c r="I17" s="599" t="s">
        <v>460</v>
      </c>
      <c r="J17" s="599" t="s">
        <v>461</v>
      </c>
      <c r="K17" s="599" t="s">
        <v>462</v>
      </c>
      <c r="L17" s="599" t="s">
        <v>262</v>
      </c>
      <c r="M17" s="756"/>
      <c r="N17" s="597" t="s">
        <v>284</v>
      </c>
      <c r="O17" s="597" t="s">
        <v>285</v>
      </c>
      <c r="P17" s="597" t="s">
        <v>286</v>
      </c>
      <c r="Q17" s="597" t="s">
        <v>287</v>
      </c>
    </row>
    <row r="18" spans="1:17">
      <c r="A18" s="725" t="s">
        <v>340</v>
      </c>
      <c r="B18" s="762" t="s">
        <v>341</v>
      </c>
      <c r="C18" s="725"/>
      <c r="D18" s="757" t="s">
        <v>342</v>
      </c>
      <c r="F18" s="585"/>
      <c r="G18" s="763">
        <f>'[20]Hist Capex - Non-Network'!$G18</f>
        <v>0.38183004338291998</v>
      </c>
      <c r="H18" s="771">
        <f>'[20]Hist Capex - Non-Network'!$H18</f>
        <v>0</v>
      </c>
      <c r="I18" s="771">
        <f>'[24]Hist Capex - Non-Network'!$I18</f>
        <v>2.047469211935778E-2</v>
      </c>
      <c r="J18" s="771">
        <f>'[22]Hist Capex - Non-Network'!$J18</f>
        <v>1.0415606943297675E-2</v>
      </c>
      <c r="K18" s="771">
        <f>'[23]Hist Capex - Non-Network'!$K$18</f>
        <v>0</v>
      </c>
      <c r="L18" s="771">
        <f>SUM(F18:K18)</f>
        <v>0.41272034244557543</v>
      </c>
      <c r="N18" s="758"/>
      <c r="O18" s="758"/>
      <c r="P18" s="758"/>
      <c r="Q18" s="758"/>
    </row>
    <row r="19" spans="1:17">
      <c r="A19" s="725" t="s">
        <v>97</v>
      </c>
      <c r="B19" s="762" t="s">
        <v>343</v>
      </c>
      <c r="C19" s="725"/>
      <c r="D19" s="759" t="s">
        <v>342</v>
      </c>
      <c r="F19" s="585"/>
      <c r="G19" s="763">
        <f>'[20]Hist Capex - Non-Network'!$G19</f>
        <v>0.67238528521705199</v>
      </c>
      <c r="H19" s="771">
        <f>'[20]Hist Capex - Non-Network'!$H19</f>
        <v>0.62679536310000006</v>
      </c>
      <c r="I19" s="771">
        <f>'[24]Hist Capex - Non-Network'!$I19</f>
        <v>0.65443420916127293</v>
      </c>
      <c r="J19" s="771">
        <f>'[22]Hist Capex - Non-Network'!$J19</f>
        <v>1.0415823449948103</v>
      </c>
      <c r="K19" s="771">
        <f>'[23]Hist Capex - Non-Network'!$K$19</f>
        <v>1.3665522299999999</v>
      </c>
      <c r="L19" s="771">
        <f t="shared" ref="L19:L27" si="0">SUM(F19:K19)</f>
        <v>4.3617494324731352</v>
      </c>
      <c r="N19" s="585"/>
      <c r="O19" s="585"/>
      <c r="P19" s="585"/>
      <c r="Q19" s="585"/>
    </row>
    <row r="20" spans="1:17">
      <c r="A20" s="725" t="s">
        <v>97</v>
      </c>
      <c r="B20" s="762" t="s">
        <v>480</v>
      </c>
      <c r="C20" s="725"/>
      <c r="D20" s="705" t="s">
        <v>342</v>
      </c>
      <c r="F20" s="585"/>
      <c r="G20" s="771">
        <f>'[20]Hist Capex - Non-Network'!$G20</f>
        <v>0</v>
      </c>
      <c r="H20" s="771">
        <f>'[20]Hist Capex - Non-Network'!$H20</f>
        <v>0.24190237550000002</v>
      </c>
      <c r="I20" s="771">
        <f>'[24]Hist Capex - Non-Network'!$I20</f>
        <v>5.8479933897241251E-2</v>
      </c>
      <c r="J20" s="771">
        <f>'[22]Hist Capex - Non-Network'!$J20</f>
        <v>4.0693374902460396E-2</v>
      </c>
      <c r="K20" s="771">
        <f>'[23]Hist Capex - Non-Network'!$K$20</f>
        <v>0</v>
      </c>
      <c r="L20" s="771">
        <f t="shared" si="0"/>
        <v>0.34107568429970164</v>
      </c>
      <c r="N20" s="585"/>
      <c r="O20" s="585"/>
      <c r="P20" s="585"/>
      <c r="Q20" s="585"/>
    </row>
    <row r="21" spans="1:17">
      <c r="A21" s="725" t="s">
        <v>344</v>
      </c>
      <c r="B21" s="705" t="s">
        <v>345</v>
      </c>
      <c r="C21" s="725"/>
      <c r="D21" s="705" t="s">
        <v>342</v>
      </c>
      <c r="F21" s="585"/>
      <c r="G21" s="763">
        <f>'[20]Hist Capex - Non-Network'!$G21</f>
        <v>0.204902</v>
      </c>
      <c r="H21" s="771">
        <f>'[20]Hist Capex - Non-Network'!$H21</f>
        <v>0.2476781841</v>
      </c>
      <c r="I21" s="771">
        <f>'[24]Hist Capex - Non-Network'!$I21</f>
        <v>0.85942646785828836</v>
      </c>
      <c r="J21" s="771">
        <f>'[22]Hist Capex - Non-Network'!$J21</f>
        <v>0.66756894403644929</v>
      </c>
      <c r="K21" s="771">
        <f>'[23]Hist Capex - Non-Network'!$K$21</f>
        <v>0.52454725999999996</v>
      </c>
      <c r="L21" s="771">
        <f t="shared" si="0"/>
        <v>2.5041228559947375</v>
      </c>
      <c r="N21" s="585"/>
      <c r="O21" s="585"/>
      <c r="P21" s="585"/>
      <c r="Q21" s="585"/>
    </row>
    <row r="22" spans="1:17">
      <c r="A22" s="725"/>
      <c r="B22" s="705"/>
      <c r="C22" s="725"/>
      <c r="D22" s="705"/>
      <c r="F22" s="585"/>
      <c r="G22" s="763"/>
      <c r="H22" s="771"/>
      <c r="I22" s="771"/>
      <c r="J22" s="585"/>
      <c r="K22" s="585"/>
      <c r="L22" s="771"/>
      <c r="N22" s="585"/>
      <c r="O22" s="585"/>
      <c r="P22" s="585"/>
      <c r="Q22" s="585"/>
    </row>
    <row r="23" spans="1:17">
      <c r="A23" s="725"/>
      <c r="B23" s="764"/>
      <c r="C23" s="725"/>
      <c r="D23" s="705"/>
      <c r="F23" s="585"/>
      <c r="G23" s="763"/>
      <c r="H23" s="771"/>
      <c r="I23" s="771"/>
      <c r="J23" s="585"/>
      <c r="K23" s="585"/>
      <c r="L23" s="771"/>
      <c r="N23" s="585"/>
      <c r="O23" s="585"/>
      <c r="P23" s="585"/>
      <c r="Q23" s="585"/>
    </row>
    <row r="24" spans="1:17">
      <c r="A24" s="725" t="s">
        <v>97</v>
      </c>
      <c r="B24" s="705" t="s">
        <v>481</v>
      </c>
      <c r="C24" s="725"/>
      <c r="D24" s="705" t="s">
        <v>272</v>
      </c>
      <c r="F24" s="585"/>
      <c r="G24" s="763">
        <f>'[20]Hist Capex - Non-Network'!$G24</f>
        <v>0.44677913877283504</v>
      </c>
      <c r="H24" s="771">
        <f>'[20]Hist Capex - Non-Network'!$H24</f>
        <v>3.5226964647000001</v>
      </c>
      <c r="I24" s="771">
        <f>'[24]Hist Capex - Non-Network'!$I24</f>
        <v>5.0253439779564983</v>
      </c>
      <c r="J24" s="771">
        <f>'[22]Hist Capex - Non-Network'!$J24</f>
        <v>4.0615583924618939</v>
      </c>
      <c r="K24" s="771">
        <f>'[23]Hist Capex - Non-Network'!$K$24</f>
        <v>0</v>
      </c>
      <c r="L24" s="771">
        <f t="shared" si="0"/>
        <v>13.056377973891227</v>
      </c>
      <c r="N24" s="585"/>
      <c r="O24" s="585"/>
      <c r="P24" s="585"/>
      <c r="Q24" s="585"/>
    </row>
    <row r="25" spans="1:17">
      <c r="A25" s="725" t="s">
        <v>346</v>
      </c>
      <c r="B25" s="705" t="s">
        <v>347</v>
      </c>
      <c r="C25" s="725"/>
      <c r="D25" s="705" t="s">
        <v>272</v>
      </c>
      <c r="F25" s="585"/>
      <c r="G25" s="763">
        <f>'[20]Hist Capex - Non-Network'!$G25</f>
        <v>0.24280921577612702</v>
      </c>
      <c r="H25" s="771">
        <f>'[20]Hist Capex - Non-Network'!$H25</f>
        <v>2.4283565000000002E-3</v>
      </c>
      <c r="I25" s="771">
        <f>'[24]Hist Capex - Non-Network'!$I25</f>
        <v>0</v>
      </c>
      <c r="J25" s="771">
        <f>'[22]Hist Capex - Non-Network'!$J25</f>
        <v>0</v>
      </c>
      <c r="K25" s="771">
        <f>'[23]Hist Capex - Non-Network'!$K$25</f>
        <v>0</v>
      </c>
      <c r="L25" s="771">
        <f t="shared" si="0"/>
        <v>0.24523757227612702</v>
      </c>
      <c r="N25" s="585"/>
      <c r="O25" s="585"/>
      <c r="P25" s="585"/>
      <c r="Q25" s="585"/>
    </row>
    <row r="26" spans="1:17">
      <c r="A26" s="807" t="s">
        <v>498</v>
      </c>
      <c r="B26" s="808" t="s">
        <v>499</v>
      </c>
      <c r="C26" s="807"/>
      <c r="D26" s="808" t="s">
        <v>272</v>
      </c>
      <c r="F26" s="585"/>
      <c r="G26" s="771">
        <f>'[23]Hist Capex - Non-Network'!$G$26</f>
        <v>0</v>
      </c>
      <c r="H26" s="771">
        <f>'[23]Hist Capex - Non-Network'!$H$26</f>
        <v>0</v>
      </c>
      <c r="I26" s="771">
        <f>'[23]Hist Capex - Non-Network'!$I$26</f>
        <v>0</v>
      </c>
      <c r="J26" s="771">
        <f>'[23]Hist Capex - Non-Network'!$J$26</f>
        <v>0</v>
      </c>
      <c r="K26" s="771">
        <f>'[23]Hist Capex - Non-Network'!$K$26</f>
        <v>0.64716525194778551</v>
      </c>
      <c r="L26" s="771">
        <f t="shared" si="0"/>
        <v>0.64716525194778551</v>
      </c>
      <c r="N26" s="585"/>
      <c r="O26" s="585"/>
      <c r="P26" s="585"/>
      <c r="Q26" s="585"/>
    </row>
    <row r="27" spans="1:17" ht="12.75" customHeight="1">
      <c r="A27" s="725" t="s">
        <v>344</v>
      </c>
      <c r="B27" s="705" t="s">
        <v>345</v>
      </c>
      <c r="C27" s="725"/>
      <c r="D27" s="705" t="s">
        <v>272</v>
      </c>
      <c r="F27" s="585"/>
      <c r="G27" s="763">
        <f>'[20]Hist Capex - Non-Network'!$G26</f>
        <v>1.2288779999999999</v>
      </c>
      <c r="H27" s="771">
        <f>'[20]Hist Capex - Non-Network'!$H26</f>
        <v>0.70984425749999991</v>
      </c>
      <c r="I27" s="771">
        <f>'[24]Hist Capex - Non-Network'!$I26</f>
        <v>3.4284570743860887</v>
      </c>
      <c r="J27" s="771">
        <f>'[22]Hist Capex - Non-Network'!$J26</f>
        <v>3.7590915924408423</v>
      </c>
      <c r="K27" s="771">
        <f>'[23]Hist Capex - Non-Network'!$K$27</f>
        <v>2.2587678280522145</v>
      </c>
      <c r="L27" s="771">
        <f t="shared" si="0"/>
        <v>11.385038752379145</v>
      </c>
      <c r="N27" s="585"/>
      <c r="O27" s="585"/>
      <c r="P27" s="585"/>
      <c r="Q27" s="585"/>
    </row>
    <row r="28" spans="1:17">
      <c r="A28" s="760"/>
      <c r="B28" s="708"/>
      <c r="C28" s="760"/>
      <c r="D28" s="708"/>
      <c r="F28" s="626"/>
      <c r="G28" s="626"/>
      <c r="H28" s="626"/>
      <c r="I28" s="626"/>
      <c r="J28" s="626"/>
      <c r="K28" s="626"/>
      <c r="L28" s="772"/>
      <c r="N28" s="626"/>
      <c r="O28" s="626"/>
      <c r="P28" s="626"/>
      <c r="Q28" s="626"/>
    </row>
    <row r="29" spans="1:17">
      <c r="M29" s="593"/>
    </row>
    <row r="30" spans="1:17">
      <c r="F30" s="761" t="s">
        <v>278</v>
      </c>
      <c r="G30" s="765">
        <f>SUM(G18:G29)</f>
        <v>3.1775836831489341</v>
      </c>
      <c r="H30" s="765">
        <f t="shared" ref="H30:L30" si="1">SUM(H18:H29)</f>
        <v>5.3513450014000004</v>
      </c>
      <c r="I30" s="765">
        <f t="shared" si="1"/>
        <v>10.046616355378747</v>
      </c>
      <c r="J30" s="765">
        <f t="shared" si="1"/>
        <v>9.5809102557797541</v>
      </c>
      <c r="K30" s="765">
        <f t="shared" si="1"/>
        <v>4.7970325699999998</v>
      </c>
      <c r="L30" s="765">
        <f t="shared" si="1"/>
        <v>32.953487865707437</v>
      </c>
      <c r="M30" s="628"/>
      <c r="N30" s="73"/>
    </row>
    <row r="31" spans="1:17">
      <c r="M31" s="628"/>
    </row>
    <row r="32" spans="1:17">
      <c r="D32" s="1" t="s">
        <v>314</v>
      </c>
      <c r="J32" s="1" t="s">
        <v>288</v>
      </c>
    </row>
  </sheetData>
  <protectedRanges>
    <protectedRange sqref="L29:N29 M30 K32:L33 K31:M31" name="Range3_1"/>
    <protectedRange sqref="F31:H31 F28:H29" name="Range1_1"/>
    <protectedRange sqref="F24:F26" name="Range1_1_1"/>
  </protectedRanges>
  <mergeCells count="4">
    <mergeCell ref="B2:P2"/>
    <mergeCell ref="I11:K12"/>
    <mergeCell ref="F15:L16"/>
    <mergeCell ref="A1:H1"/>
  </mergeCells>
  <phoneticPr fontId="0" type="noConversion"/>
  <pageMargins left="0.74803149606299213" right="0.74803149606299213" top="0.98425196850393704" bottom="0.98425196850393704" header="0.51181102362204722" footer="0.51181102362204722"/>
  <pageSetup paperSize="9" scale="55"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68" r:id="rId5" name="Button 8">
              <controlPr defaultSize="0" print="0" autoFill="0" autoPict="0" macro="[0]!Macro16">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69" r:id="rId6" name="Button 9">
              <controlPr defaultSize="0" print="0" autoFill="0" autoPict="0" macro="[0]!HistoricCapexInstructions">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70" r:id="rId7" name="Button 10">
              <controlPr defaultSize="0" print="0" autoFill="0" autoPict="0" macro="[0]!CommentaryonHistoricCapex">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71" r:id="rId8" name="Button 11">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32"/>
  <sheetViews>
    <sheetView workbookViewId="0">
      <selection activeCell="G8" sqref="G8"/>
    </sheetView>
  </sheetViews>
  <sheetFormatPr defaultColWidth="9.140625" defaultRowHeight="12.75"/>
  <cols>
    <col min="1" max="1" width="3.5703125" style="1" customWidth="1"/>
    <col min="2" max="2" width="3.28515625" style="1" customWidth="1"/>
    <col min="3" max="3" width="45.5703125" style="1" customWidth="1"/>
    <col min="4" max="4" width="30.85546875" style="1" customWidth="1"/>
    <col min="5" max="16384" width="9.140625" style="1"/>
  </cols>
  <sheetData>
    <row r="1" spans="1:15" ht="18.75">
      <c r="A1" s="978" t="s">
        <v>526</v>
      </c>
      <c r="B1" s="978"/>
      <c r="C1" s="978"/>
      <c r="D1" s="978"/>
      <c r="E1" s="978"/>
      <c r="F1" s="978"/>
      <c r="G1" s="978"/>
      <c r="H1" s="978"/>
      <c r="I1" s="980"/>
      <c r="J1" s="980"/>
      <c r="K1" s="976"/>
    </row>
    <row r="2" spans="1:15" s="7" customFormat="1" ht="23.25">
      <c r="A2" s="975" t="s">
        <v>370</v>
      </c>
      <c r="B2" s="975"/>
      <c r="C2" s="975"/>
      <c r="D2" s="975"/>
      <c r="E2" s="6"/>
      <c r="F2" s="6"/>
      <c r="G2" s="6"/>
      <c r="H2" s="6"/>
      <c r="I2" s="6"/>
      <c r="J2" s="6"/>
      <c r="K2" s="6"/>
      <c r="L2" s="6"/>
      <c r="M2" s="6"/>
      <c r="N2" s="6"/>
      <c r="O2" s="6"/>
    </row>
    <row r="4" spans="1:15" ht="15.75">
      <c r="A4" s="3" t="s">
        <v>371</v>
      </c>
      <c r="B4" s="3"/>
      <c r="C4" s="3"/>
      <c r="D4" s="3"/>
    </row>
    <row r="5" spans="1:15" ht="15.75">
      <c r="A5" s="3"/>
      <c r="B5" s="3"/>
      <c r="C5" s="3"/>
      <c r="D5" s="3"/>
    </row>
    <row r="6" spans="1:15" s="8" customFormat="1" ht="66.599999999999994" customHeight="1">
      <c r="A6" s="12" t="s">
        <v>372</v>
      </c>
      <c r="B6" s="851" t="s">
        <v>488</v>
      </c>
      <c r="C6" s="851"/>
      <c r="D6" s="851"/>
    </row>
    <row r="7" spans="1:15" ht="15" customHeight="1">
      <c r="A7" s="13"/>
      <c r="B7" s="14"/>
      <c r="C7" s="14"/>
      <c r="D7" s="3"/>
    </row>
    <row r="8" spans="1:15" s="10" customFormat="1" ht="30" customHeight="1">
      <c r="A8" s="15"/>
      <c r="B8" s="15" t="s">
        <v>372</v>
      </c>
      <c r="C8" s="851" t="s">
        <v>500</v>
      </c>
      <c r="D8" s="851"/>
    </row>
    <row r="9" spans="1:15" ht="15" customHeight="1">
      <c r="A9" s="13"/>
      <c r="B9" s="3"/>
      <c r="C9" s="3"/>
      <c r="D9" s="3"/>
    </row>
    <row r="10" spans="1:15" ht="30" customHeight="1">
      <c r="A10" s="13"/>
      <c r="B10" s="15" t="s">
        <v>372</v>
      </c>
      <c r="C10" s="852" t="s">
        <v>501</v>
      </c>
      <c r="D10" s="852"/>
    </row>
    <row r="11" spans="1:15" ht="15" customHeight="1">
      <c r="A11" s="13"/>
      <c r="B11" s="3"/>
      <c r="C11" s="3"/>
      <c r="D11" s="3"/>
    </row>
    <row r="12" spans="1:15" s="11" customFormat="1" ht="32.25" customHeight="1">
      <c r="A12" s="12" t="s">
        <v>372</v>
      </c>
      <c r="B12" s="851" t="s">
        <v>373</v>
      </c>
      <c r="C12" s="851"/>
      <c r="D12" s="851"/>
    </row>
    <row r="13" spans="1:15" ht="15" customHeight="1">
      <c r="A13" s="13"/>
      <c r="B13" s="3"/>
      <c r="C13" s="3"/>
      <c r="D13" s="3"/>
    </row>
    <row r="14" spans="1:15" s="11" customFormat="1" ht="35.25" customHeight="1">
      <c r="A14" s="12" t="s">
        <v>372</v>
      </c>
      <c r="B14" s="851" t="s">
        <v>374</v>
      </c>
      <c r="C14" s="851"/>
      <c r="D14" s="851"/>
    </row>
    <row r="15" spans="1:15" ht="15" customHeight="1">
      <c r="A15" s="13"/>
      <c r="B15" s="3"/>
      <c r="C15" s="3"/>
      <c r="D15" s="3"/>
    </row>
    <row r="16" spans="1:15" ht="33" customHeight="1">
      <c r="A16" s="12" t="s">
        <v>372</v>
      </c>
      <c r="B16" s="851" t="s">
        <v>375</v>
      </c>
      <c r="C16" s="851"/>
      <c r="D16" s="851"/>
    </row>
    <row r="17" spans="1:4" ht="15" customHeight="1">
      <c r="A17" s="3"/>
      <c r="B17" s="3"/>
      <c r="C17" s="3"/>
      <c r="D17" s="3"/>
    </row>
    <row r="18" spans="1:4" ht="45" customHeight="1">
      <c r="A18" s="851" t="s">
        <v>376</v>
      </c>
      <c r="B18" s="851"/>
      <c r="C18" s="851"/>
      <c r="D18" s="851"/>
    </row>
    <row r="19" spans="1:4" ht="15" customHeight="1">
      <c r="A19" s="3"/>
      <c r="B19" s="3"/>
      <c r="C19" s="3"/>
      <c r="D19" s="3"/>
    </row>
    <row r="20" spans="1:4" ht="15" customHeight="1">
      <c r="A20" s="3" t="s">
        <v>377</v>
      </c>
      <c r="B20" s="3"/>
      <c r="C20" s="3"/>
      <c r="D20" s="3"/>
    </row>
    <row r="21" spans="1:4" ht="15" customHeight="1">
      <c r="A21" s="3"/>
      <c r="B21" s="3"/>
      <c r="C21" s="3"/>
      <c r="D21" s="3"/>
    </row>
    <row r="22" spans="1:4" ht="15" customHeight="1">
      <c r="A22" s="3"/>
      <c r="B22" s="3"/>
      <c r="C22" s="3"/>
      <c r="D22" s="3"/>
    </row>
    <row r="23" spans="1:4" ht="15" customHeight="1">
      <c r="A23" s="3"/>
      <c r="B23" s="3"/>
      <c r="C23" s="3"/>
      <c r="D23" s="3"/>
    </row>
    <row r="24" spans="1:4" ht="15" customHeight="1">
      <c r="A24" s="3"/>
      <c r="B24" s="3"/>
      <c r="C24" s="3"/>
      <c r="D24" s="3"/>
    </row>
    <row r="25" spans="1:4" ht="15" customHeight="1">
      <c r="A25" s="3"/>
      <c r="B25" s="3"/>
      <c r="C25" s="3"/>
      <c r="D25" s="3"/>
    </row>
    <row r="26" spans="1:4" ht="15" customHeight="1">
      <c r="A26" s="3"/>
      <c r="B26" s="3"/>
      <c r="C26" s="3"/>
      <c r="D26" s="3"/>
    </row>
    <row r="27" spans="1:4" ht="15.75">
      <c r="A27" s="3" t="s">
        <v>378</v>
      </c>
      <c r="B27" s="3"/>
      <c r="C27" s="3"/>
      <c r="D27" s="3" t="s">
        <v>419</v>
      </c>
    </row>
    <row r="28" spans="1:4" ht="15.75">
      <c r="A28" s="3" t="s">
        <v>473</v>
      </c>
      <c r="B28" s="3"/>
      <c r="C28" s="3"/>
      <c r="D28" s="3" t="s">
        <v>482</v>
      </c>
    </row>
    <row r="29" spans="1:4" ht="15.75">
      <c r="A29" s="3"/>
      <c r="B29" s="3"/>
      <c r="C29" s="3"/>
      <c r="D29" s="3"/>
    </row>
    <row r="30" spans="1:4" ht="15.75">
      <c r="A30" s="800" t="s">
        <v>502</v>
      </c>
      <c r="B30" s="801"/>
      <c r="C30" s="801"/>
      <c r="D30" s="802" t="s">
        <v>502</v>
      </c>
    </row>
    <row r="31" spans="1:4" ht="15.75">
      <c r="A31" s="3"/>
      <c r="B31" s="3"/>
      <c r="C31" s="3"/>
      <c r="D31" s="3"/>
    </row>
    <row r="32" spans="1:4" ht="15.75">
      <c r="A32" s="3"/>
      <c r="B32" s="3"/>
      <c r="C32" s="3"/>
      <c r="D32" s="3"/>
    </row>
  </sheetData>
  <mergeCells count="9">
    <mergeCell ref="A1:H1"/>
    <mergeCell ref="B16:D16"/>
    <mergeCell ref="A18:D18"/>
    <mergeCell ref="A2:D2"/>
    <mergeCell ref="B6:D6"/>
    <mergeCell ref="C8:D8"/>
    <mergeCell ref="C10:D10"/>
    <mergeCell ref="B12:D12"/>
    <mergeCell ref="B14:D14"/>
  </mergeCells>
  <pageMargins left="0.70866141732283472" right="0.70866141732283472" top="0.74803149606299213" bottom="0.74803149606299213" header="0.31496062992125984" footer="0.31496062992125984"/>
  <pageSetup paperSize="9" orientation="portrait" r:id="rId1"/>
  <headerFooter>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61441" r:id="rId5" name="Button 1">
              <controlPr defaultSize="0" print="0" autoFill="0" autoPict="0" macro="[0]!Macro16">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42" r:id="rId6" name="Button 2">
              <controlPr defaultSize="0" print="0" autoFill="0" autoPict="0" macro="[0]!HistoricCapexInstructions">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43" r:id="rId7" name="Button 3">
              <controlPr defaultSize="0" print="0" autoFill="0" autoPict="0" macro="[0]!CommentaryonHistoricCapex">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44" r:id="rId8" name="Button 4">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H19"/>
  <sheetViews>
    <sheetView zoomScaleNormal="100" workbookViewId="0">
      <selection activeCell="M10" sqref="M10"/>
    </sheetView>
  </sheetViews>
  <sheetFormatPr defaultColWidth="9.140625" defaultRowHeight="12.75"/>
  <cols>
    <col min="1" max="1" width="4.42578125" style="1" customWidth="1"/>
    <col min="2" max="7" width="9.140625" style="1"/>
    <col min="8" max="8" width="26" style="1" customWidth="1"/>
    <col min="9" max="16384" width="9.140625" style="1"/>
  </cols>
  <sheetData>
    <row r="1" spans="1:8" ht="18.75">
      <c r="A1" s="977" t="s">
        <v>526</v>
      </c>
      <c r="B1" s="977"/>
      <c r="C1" s="977"/>
      <c r="D1" s="977"/>
      <c r="E1" s="976"/>
      <c r="F1" s="976"/>
      <c r="G1" s="976"/>
      <c r="H1" s="976"/>
    </row>
    <row r="2" spans="1:8" ht="18.75">
      <c r="A2" s="853" t="s">
        <v>411</v>
      </c>
      <c r="B2" s="854"/>
      <c r="C2" s="854"/>
      <c r="D2" s="854"/>
      <c r="E2" s="854"/>
      <c r="F2" s="854"/>
      <c r="G2" s="854"/>
      <c r="H2" s="854"/>
    </row>
    <row r="4" spans="1:8" ht="45" customHeight="1">
      <c r="A4" s="852" t="s">
        <v>496</v>
      </c>
      <c r="B4" s="852"/>
      <c r="C4" s="852"/>
      <c r="D4" s="852"/>
      <c r="E4" s="852"/>
      <c r="F4" s="852"/>
      <c r="G4" s="852"/>
      <c r="H4" s="852"/>
    </row>
    <row r="5" spans="1:8" ht="15" customHeight="1">
      <c r="A5" s="3"/>
      <c r="B5" s="3"/>
      <c r="C5" s="3"/>
      <c r="D5" s="3"/>
      <c r="E5" s="3"/>
      <c r="F5" s="3"/>
      <c r="G5" s="3"/>
      <c r="H5" s="3"/>
    </row>
    <row r="6" spans="1:8" s="5" customFormat="1" ht="15" customHeight="1">
      <c r="A6" s="4" t="s">
        <v>412</v>
      </c>
      <c r="B6" s="850" t="s">
        <v>417</v>
      </c>
      <c r="C6" s="850"/>
      <c r="D6" s="850"/>
      <c r="E6" s="850"/>
      <c r="F6" s="850"/>
      <c r="G6" s="850"/>
      <c r="H6" s="850"/>
    </row>
    <row r="7" spans="1:8" ht="15" customHeight="1">
      <c r="A7" s="3"/>
      <c r="B7" s="3"/>
      <c r="C7" s="3"/>
      <c r="D7" s="3"/>
      <c r="E7" s="3"/>
      <c r="F7" s="3"/>
      <c r="G7" s="3"/>
      <c r="H7" s="3"/>
    </row>
    <row r="8" spans="1:8" ht="30" customHeight="1">
      <c r="A8" s="852" t="s">
        <v>413</v>
      </c>
      <c r="B8" s="852"/>
      <c r="C8" s="852"/>
      <c r="D8" s="852"/>
      <c r="E8" s="852"/>
      <c r="F8" s="852"/>
      <c r="G8" s="852"/>
      <c r="H8" s="852"/>
    </row>
    <row r="9" spans="1:8" ht="15" customHeight="1">
      <c r="A9" s="3"/>
      <c r="B9" s="3"/>
      <c r="C9" s="3"/>
      <c r="D9" s="3"/>
      <c r="E9" s="3"/>
      <c r="F9" s="3"/>
      <c r="G9" s="3"/>
      <c r="H9" s="3"/>
    </row>
    <row r="10" spans="1:8" ht="45" customHeight="1">
      <c r="A10" s="852" t="s">
        <v>414</v>
      </c>
      <c r="B10" s="852"/>
      <c r="C10" s="852"/>
      <c r="D10" s="852"/>
      <c r="E10" s="852"/>
      <c r="F10" s="852"/>
      <c r="G10" s="852"/>
      <c r="H10" s="852"/>
    </row>
    <row r="11" spans="1:8" ht="15" customHeight="1">
      <c r="A11" s="3"/>
      <c r="B11" s="3"/>
      <c r="C11" s="3"/>
      <c r="D11" s="3"/>
      <c r="E11" s="3"/>
      <c r="F11" s="3"/>
      <c r="G11" s="3"/>
      <c r="H11" s="3"/>
    </row>
    <row r="12" spans="1:8" s="5" customFormat="1" ht="15" customHeight="1">
      <c r="A12" s="4" t="s">
        <v>415</v>
      </c>
      <c r="B12" s="850" t="s">
        <v>418</v>
      </c>
      <c r="C12" s="850"/>
      <c r="D12" s="850"/>
      <c r="E12" s="850"/>
      <c r="F12" s="850"/>
      <c r="G12" s="850"/>
      <c r="H12" s="850"/>
    </row>
    <row r="13" spans="1:8" ht="15" customHeight="1">
      <c r="A13" s="3"/>
      <c r="B13" s="3"/>
      <c r="C13" s="3"/>
      <c r="D13" s="3"/>
      <c r="E13" s="3"/>
      <c r="F13" s="3"/>
      <c r="G13" s="3"/>
      <c r="H13" s="3"/>
    </row>
    <row r="14" spans="1:8" ht="45" customHeight="1">
      <c r="A14" s="852" t="s">
        <v>416</v>
      </c>
      <c r="B14" s="852"/>
      <c r="C14" s="852"/>
      <c r="D14" s="852"/>
      <c r="E14" s="852"/>
      <c r="F14" s="852"/>
      <c r="G14" s="852"/>
      <c r="H14" s="852"/>
    </row>
    <row r="17" spans="1:8" ht="15.75">
      <c r="A17" s="4" t="s">
        <v>520</v>
      </c>
      <c r="B17" s="850" t="s">
        <v>521</v>
      </c>
      <c r="C17" s="850"/>
      <c r="D17" s="850"/>
      <c r="E17" s="850"/>
      <c r="F17" s="850"/>
      <c r="G17" s="850"/>
      <c r="H17" s="850"/>
    </row>
    <row r="19" spans="1:8" ht="47.25" customHeight="1">
      <c r="A19" s="851" t="s">
        <v>525</v>
      </c>
      <c r="B19" s="851"/>
      <c r="C19" s="851"/>
      <c r="D19" s="851"/>
      <c r="E19" s="851"/>
      <c r="F19" s="851"/>
      <c r="G19" s="851"/>
      <c r="H19" s="851"/>
    </row>
  </sheetData>
  <mergeCells count="9">
    <mergeCell ref="B17:H17"/>
    <mergeCell ref="A19:H19"/>
    <mergeCell ref="A14:H14"/>
    <mergeCell ref="A2:H2"/>
    <mergeCell ref="A4:H4"/>
    <mergeCell ref="B6:H6"/>
    <mergeCell ref="A8:H8"/>
    <mergeCell ref="A10:H10"/>
    <mergeCell ref="B12:H12"/>
  </mergeCells>
  <pageMargins left="0.70866141732283472" right="0.70866141732283472" top="0.74803149606299213" bottom="0.74803149606299213" header="0.31496062992125984" footer="0.31496062992125984"/>
  <pageSetup paperSize="9" orientation="portrait" r:id="rId1"/>
  <headerFooter>
    <oddFooter>&amp;C&amp;P&amp;RAER Information Guideline (Version 2)</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P58"/>
  <sheetViews>
    <sheetView showGridLines="0" showZeros="0" zoomScaleNormal="100" zoomScaleSheetLayoutView="100" workbookViewId="0">
      <selection activeCell="C16" sqref="C16"/>
    </sheetView>
  </sheetViews>
  <sheetFormatPr defaultColWidth="8.140625" defaultRowHeight="12.75"/>
  <cols>
    <col min="1" max="1" width="14.42578125" style="87" customWidth="1"/>
    <col min="2" max="2" width="1.85546875" style="88" customWidth="1"/>
    <col min="3" max="3" width="59.140625" style="88" customWidth="1"/>
    <col min="4" max="4" width="12.85546875" style="86" bestFit="1" customWidth="1"/>
    <col min="5" max="5" width="17.7109375" style="100" customWidth="1"/>
    <col min="6" max="8" width="17.7109375" style="86" customWidth="1"/>
    <col min="9" max="9" width="5.7109375" style="86" customWidth="1"/>
    <col min="10" max="10" width="18.85546875" style="86" customWidth="1"/>
    <col min="11" max="11" width="5.85546875" style="86" customWidth="1"/>
    <col min="12" max="12" width="9.5703125" style="86" customWidth="1"/>
    <col min="13" max="13" width="5.85546875" style="86" customWidth="1"/>
    <col min="14" max="15" width="9.5703125" style="86" customWidth="1"/>
    <col min="16" max="16384" width="8.140625" style="86"/>
  </cols>
  <sheetData>
    <row r="1" spans="1:16" ht="18.75">
      <c r="A1" s="978" t="s">
        <v>526</v>
      </c>
      <c r="B1" s="978"/>
      <c r="C1" s="978"/>
      <c r="D1" s="978"/>
      <c r="E1" s="978"/>
      <c r="F1" s="978"/>
      <c r="G1" s="978"/>
      <c r="H1" s="978"/>
    </row>
    <row r="2" spans="1:16" ht="18.75">
      <c r="A2" s="853" t="s">
        <v>199</v>
      </c>
      <c r="B2" s="854"/>
      <c r="C2" s="854"/>
      <c r="D2" s="854"/>
      <c r="E2" s="854"/>
      <c r="F2" s="854"/>
      <c r="G2" s="854"/>
      <c r="H2" s="854"/>
    </row>
    <row r="3" spans="1:16" ht="15">
      <c r="D3" s="89"/>
      <c r="E3" s="89"/>
      <c r="F3" s="89"/>
      <c r="G3" s="90"/>
      <c r="H3" s="90"/>
    </row>
    <row r="5" spans="1:16" ht="15.75">
      <c r="A5" s="855"/>
      <c r="B5" s="855"/>
      <c r="C5" s="855"/>
      <c r="D5" s="855"/>
      <c r="E5" s="855"/>
      <c r="F5" s="855"/>
      <c r="G5" s="855"/>
      <c r="H5" s="855"/>
    </row>
    <row r="6" spans="1:16" ht="12.75" customHeight="1">
      <c r="B6" s="91"/>
      <c r="D6" s="92"/>
      <c r="E6" s="93"/>
      <c r="F6" s="92"/>
      <c r="H6" s="94"/>
    </row>
    <row r="7" spans="1:16" ht="14.25" customHeight="1">
      <c r="A7" s="95" t="s">
        <v>497</v>
      </c>
      <c r="B7" s="91"/>
      <c r="D7" s="96"/>
      <c r="E7" s="93"/>
      <c r="F7" s="92"/>
      <c r="G7" s="97"/>
      <c r="H7" s="97"/>
    </row>
    <row r="8" spans="1:16" ht="15">
      <c r="A8" s="98"/>
      <c r="B8" s="99"/>
      <c r="C8" s="99"/>
    </row>
    <row r="9" spans="1:16" s="107" customFormat="1" ht="84.75" customHeight="1">
      <c r="A9" s="101" t="s">
        <v>35</v>
      </c>
      <c r="B9" s="102"/>
      <c r="C9" s="103" t="s">
        <v>90</v>
      </c>
      <c r="D9" s="104" t="s">
        <v>1</v>
      </c>
      <c r="E9" s="105" t="s">
        <v>91</v>
      </c>
      <c r="F9" s="106" t="s">
        <v>92</v>
      </c>
      <c r="G9" s="105" t="s">
        <v>89</v>
      </c>
      <c r="H9" s="105" t="s">
        <v>93</v>
      </c>
      <c r="I9" s="86"/>
      <c r="J9" s="86"/>
      <c r="K9" s="86"/>
      <c r="L9" s="86"/>
      <c r="M9" s="86"/>
      <c r="N9" s="86"/>
      <c r="O9" s="86"/>
      <c r="P9" s="86"/>
    </row>
    <row r="10" spans="1:16" ht="14.1" customHeight="1">
      <c r="A10" s="108"/>
      <c r="B10" s="109"/>
      <c r="C10" s="110"/>
      <c r="D10" s="111" t="s">
        <v>94</v>
      </c>
      <c r="E10" s="112"/>
      <c r="F10" s="113" t="s">
        <v>94</v>
      </c>
      <c r="G10" s="114" t="s">
        <v>94</v>
      </c>
      <c r="H10" s="112"/>
    </row>
    <row r="11" spans="1:16" ht="14.1" customHeight="1">
      <c r="A11" s="108"/>
      <c r="B11" s="115"/>
      <c r="C11" s="116"/>
      <c r="D11" s="117"/>
      <c r="E11" s="118"/>
      <c r="F11" s="119" t="s">
        <v>333</v>
      </c>
      <c r="G11" s="120"/>
      <c r="H11" s="118"/>
    </row>
    <row r="12" spans="1:16" ht="6" customHeight="1">
      <c r="A12" s="108"/>
      <c r="B12" s="115"/>
      <c r="C12" s="116"/>
      <c r="D12" s="117"/>
      <c r="E12" s="121"/>
      <c r="F12" s="122"/>
      <c r="G12" s="123"/>
      <c r="H12" s="124"/>
    </row>
    <row r="13" spans="1:16" ht="14.1" customHeight="1">
      <c r="A13" s="108"/>
      <c r="B13" s="125" t="s">
        <v>95</v>
      </c>
      <c r="C13" s="126"/>
      <c r="D13" s="127">
        <f>'DISAGG Inc'!F12</f>
        <v>166075.29378000001</v>
      </c>
      <c r="E13" s="128"/>
      <c r="F13" s="129"/>
      <c r="G13" s="130">
        <f>D13-F13</f>
        <v>166075.29378000001</v>
      </c>
      <c r="H13" s="124"/>
    </row>
    <row r="14" spans="1:16" ht="14.1" customHeight="1">
      <c r="A14" s="108"/>
      <c r="B14" s="125" t="s">
        <v>96</v>
      </c>
      <c r="C14" s="126"/>
      <c r="D14" s="127">
        <f>'DISAGG Inc'!F14</f>
        <v>0</v>
      </c>
      <c r="E14" s="128"/>
      <c r="F14" s="129"/>
      <c r="G14" s="130">
        <f t="shared" ref="G14:G15" si="0">D14-F14</f>
        <v>0</v>
      </c>
      <c r="H14" s="124"/>
    </row>
    <row r="15" spans="1:16" ht="14.1" customHeight="1">
      <c r="A15" s="108"/>
      <c r="B15" s="125" t="s">
        <v>421</v>
      </c>
      <c r="C15" s="126"/>
      <c r="D15" s="127">
        <f>'DISAGG Inc'!F15+'DISAGG Inc'!F16+'DISAGG Inc'!F17</f>
        <v>2265.1540800000002</v>
      </c>
      <c r="E15" s="145">
        <v>83</v>
      </c>
      <c r="F15" s="129">
        <f>'PTS Adj'!D28</f>
        <v>2265.1540800000002</v>
      </c>
      <c r="G15" s="130">
        <f t="shared" si="0"/>
        <v>0</v>
      </c>
      <c r="H15" s="124"/>
    </row>
    <row r="16" spans="1:16" ht="14.1" customHeight="1">
      <c r="A16" s="108"/>
      <c r="B16" s="125"/>
      <c r="C16" s="126"/>
      <c r="D16" s="127"/>
      <c r="E16" s="128"/>
      <c r="F16" s="129"/>
      <c r="G16" s="130"/>
      <c r="H16" s="124"/>
    </row>
    <row r="17" spans="1:8" ht="14.1" customHeight="1" thickBot="1">
      <c r="A17" s="108"/>
      <c r="B17" s="131" t="s">
        <v>10</v>
      </c>
      <c r="C17" s="132"/>
      <c r="D17" s="133">
        <f>SUM(D13:D16)</f>
        <v>168340.44786000001</v>
      </c>
      <c r="E17" s="134"/>
      <c r="F17" s="133">
        <f>SUM(F12:F16)</f>
        <v>2265.1540800000002</v>
      </c>
      <c r="G17" s="135">
        <f>SUM(G12:G16)</f>
        <v>166075.29378000001</v>
      </c>
      <c r="H17" s="124"/>
    </row>
    <row r="18" spans="1:8" ht="14.1" customHeight="1" thickTop="1">
      <c r="A18" s="108"/>
      <c r="B18" s="125"/>
      <c r="C18" s="126"/>
      <c r="D18" s="136"/>
      <c r="E18" s="134"/>
      <c r="F18" s="137"/>
      <c r="G18" s="138"/>
      <c r="H18" s="124"/>
    </row>
    <row r="19" spans="1:8" ht="6" customHeight="1">
      <c r="A19" s="108"/>
      <c r="B19" s="125"/>
      <c r="C19" s="126"/>
      <c r="D19" s="136"/>
      <c r="E19" s="134"/>
      <c r="F19" s="137"/>
      <c r="G19" s="138"/>
      <c r="H19" s="124"/>
    </row>
    <row r="20" spans="1:8" ht="14.1" customHeight="1">
      <c r="A20" s="108"/>
      <c r="B20" s="139" t="s">
        <v>316</v>
      </c>
      <c r="C20" s="126"/>
      <c r="D20" s="136"/>
      <c r="E20" s="134"/>
      <c r="F20" s="137"/>
      <c r="G20" s="138"/>
      <c r="H20" s="124"/>
    </row>
    <row r="21" spans="1:8" ht="14.1" customHeight="1">
      <c r="A21" s="108"/>
      <c r="B21" s="125" t="s">
        <v>97</v>
      </c>
      <c r="C21" s="126" t="s">
        <v>317</v>
      </c>
      <c r="D21" s="136">
        <f>-'DISAGG Inc'!F23</f>
        <v>15996.23769</v>
      </c>
      <c r="E21" s="134"/>
      <c r="F21" s="137"/>
      <c r="G21" s="138">
        <f>D21+F21</f>
        <v>15996.23769</v>
      </c>
      <c r="H21" s="124"/>
    </row>
    <row r="22" spans="1:8" ht="14.1" customHeight="1">
      <c r="A22" s="108"/>
      <c r="B22" s="125" t="s">
        <v>97</v>
      </c>
      <c r="C22" s="140" t="s">
        <v>505</v>
      </c>
      <c r="D22" s="136">
        <f>-'DISAGG Inc'!F25</f>
        <v>6432.5121836481121</v>
      </c>
      <c r="E22" s="134"/>
      <c r="F22" s="137"/>
      <c r="G22" s="138">
        <f t="shared" ref="G22:G26" si="1">D22+F22</f>
        <v>6432.5121836481121</v>
      </c>
      <c r="H22" s="124"/>
    </row>
    <row r="23" spans="1:8" ht="14.1" customHeight="1">
      <c r="A23" s="108"/>
      <c r="B23" s="125" t="s">
        <v>318</v>
      </c>
      <c r="C23" s="141" t="s">
        <v>506</v>
      </c>
      <c r="D23" s="136">
        <f>-'DISAGG Inc'!F26</f>
        <v>599.29732191552409</v>
      </c>
      <c r="E23" s="134"/>
      <c r="F23" s="142"/>
      <c r="G23" s="138">
        <f t="shared" si="1"/>
        <v>599.29732191552409</v>
      </c>
      <c r="H23" s="124"/>
    </row>
    <row r="24" spans="1:8" ht="14.1" customHeight="1">
      <c r="A24" s="108"/>
      <c r="B24" s="86" t="s">
        <v>97</v>
      </c>
      <c r="C24" s="141" t="s">
        <v>237</v>
      </c>
      <c r="D24" s="136">
        <f>-'DISAGG Inc'!F27</f>
        <v>112.18791985557468</v>
      </c>
      <c r="E24" s="134"/>
      <c r="F24" s="142"/>
      <c r="G24" s="138">
        <f t="shared" si="1"/>
        <v>112.18791985557468</v>
      </c>
      <c r="H24" s="124"/>
    </row>
    <row r="25" spans="1:8" ht="14.1" customHeight="1">
      <c r="A25" s="108"/>
      <c r="B25" s="86" t="s">
        <v>97</v>
      </c>
      <c r="C25" s="139" t="s">
        <v>319</v>
      </c>
      <c r="D25" s="136">
        <f>-'DISAGG Inc'!F28</f>
        <v>7191.098629991583</v>
      </c>
      <c r="E25" s="134"/>
      <c r="F25" s="142"/>
      <c r="G25" s="138">
        <f t="shared" si="1"/>
        <v>7191.098629991583</v>
      </c>
      <c r="H25" s="124"/>
    </row>
    <row r="26" spans="1:8" ht="14.1" customHeight="1">
      <c r="A26" s="108"/>
      <c r="B26" s="86" t="s">
        <v>97</v>
      </c>
      <c r="C26" s="139" t="s">
        <v>366</v>
      </c>
      <c r="D26" s="136">
        <f>-'DISAGG Inc'!F29</f>
        <v>0</v>
      </c>
      <c r="E26" s="134"/>
      <c r="F26" s="142"/>
      <c r="G26" s="138">
        <f t="shared" si="1"/>
        <v>0</v>
      </c>
      <c r="H26" s="124"/>
    </row>
    <row r="27" spans="1:8" ht="14.1" customHeight="1">
      <c r="A27" s="108"/>
      <c r="B27" s="86" t="s">
        <v>330</v>
      </c>
      <c r="C27" s="139"/>
      <c r="D27" s="136">
        <v>0</v>
      </c>
      <c r="E27" s="143" t="s">
        <v>523</v>
      </c>
      <c r="F27" s="142">
        <f>'PTS Adj'!D18</f>
        <v>783.9861747655068</v>
      </c>
      <c r="G27" s="138">
        <f>D27+F27</f>
        <v>783.9861747655068</v>
      </c>
      <c r="H27" s="124"/>
    </row>
    <row r="28" spans="1:8" ht="14.1" customHeight="1">
      <c r="A28" s="108"/>
      <c r="B28" s="86" t="s">
        <v>98</v>
      </c>
      <c r="C28" s="144"/>
      <c r="D28" s="136">
        <f>-'DISAGG Inc'!F31</f>
        <v>65363.985591997938</v>
      </c>
      <c r="E28" s="145" t="s">
        <v>524</v>
      </c>
      <c r="F28" s="142">
        <f>-'PTS Adj'!E24</f>
        <v>-2573.3652799090778</v>
      </c>
      <c r="G28" s="138">
        <f>D28+F28</f>
        <v>62790.62031208886</v>
      </c>
      <c r="H28" s="124"/>
    </row>
    <row r="29" spans="1:8" ht="14.1" customHeight="1">
      <c r="A29" s="108"/>
      <c r="B29" s="125"/>
      <c r="C29" s="126"/>
      <c r="D29" s="136"/>
      <c r="E29" s="145"/>
      <c r="F29" s="142"/>
      <c r="G29" s="138"/>
      <c r="H29" s="124"/>
    </row>
    <row r="30" spans="1:8" ht="14.1" customHeight="1">
      <c r="A30" s="108"/>
      <c r="C30" s="126"/>
      <c r="D30" s="136"/>
      <c r="E30" s="134"/>
      <c r="F30" s="142"/>
      <c r="G30" s="138"/>
      <c r="H30" s="146"/>
    </row>
    <row r="31" spans="1:8" ht="14.1" customHeight="1" thickBot="1">
      <c r="A31" s="108"/>
      <c r="B31" s="132" t="s">
        <v>9</v>
      </c>
      <c r="C31" s="132"/>
      <c r="D31" s="133">
        <f>D17-SUM(D18:D30)</f>
        <v>72645.128522591287</v>
      </c>
      <c r="E31" s="134"/>
      <c r="F31" s="133">
        <f>SUM(F18:F30)</f>
        <v>-1789.379105143571</v>
      </c>
      <c r="G31" s="133">
        <f>G17-SUM(G18:G30)</f>
        <v>72169.353547734849</v>
      </c>
      <c r="H31" s="124"/>
    </row>
    <row r="32" spans="1:8" ht="14.1" customHeight="1" thickTop="1">
      <c r="A32" s="108"/>
      <c r="B32" s="125"/>
      <c r="C32" s="126"/>
      <c r="D32" s="136"/>
      <c r="E32" s="134"/>
      <c r="F32" s="142"/>
      <c r="G32" s="138"/>
      <c r="H32" s="147"/>
    </row>
    <row r="33" spans="1:8" ht="14.1" customHeight="1">
      <c r="A33" s="108"/>
      <c r="B33" s="131"/>
      <c r="C33" s="125"/>
      <c r="D33" s="148"/>
      <c r="E33" s="134"/>
      <c r="F33" s="149"/>
      <c r="G33" s="148"/>
      <c r="H33" s="147"/>
    </row>
    <row r="34" spans="1:8" ht="14.1" customHeight="1">
      <c r="A34" s="108"/>
      <c r="B34" s="131"/>
      <c r="C34" s="125"/>
      <c r="D34" s="148"/>
      <c r="E34" s="134"/>
      <c r="F34" s="149"/>
      <c r="G34" s="150"/>
      <c r="H34" s="147"/>
    </row>
    <row r="35" spans="1:8" ht="14.1" customHeight="1" thickBot="1">
      <c r="A35" s="108"/>
      <c r="B35" s="131" t="s">
        <v>8</v>
      </c>
      <c r="C35" s="125"/>
      <c r="D35" s="135">
        <f>D31*0.3</f>
        <v>21793.538556777385</v>
      </c>
      <c r="E35" s="134"/>
      <c r="F35" s="151">
        <f>F31*0.3</f>
        <v>-536.8137315430713</v>
      </c>
      <c r="G35" s="152">
        <f>G31*0.3</f>
        <v>21650.806064320455</v>
      </c>
      <c r="H35" s="147"/>
    </row>
    <row r="36" spans="1:8" ht="13.5" thickTop="1">
      <c r="A36" s="153"/>
      <c r="B36" s="154"/>
      <c r="C36" s="154"/>
      <c r="D36" s="155"/>
      <c r="E36" s="156"/>
      <c r="F36" s="157"/>
      <c r="G36" s="158"/>
      <c r="H36" s="159"/>
    </row>
    <row r="37" spans="1:8">
      <c r="A37" s="86"/>
      <c r="B37" s="86"/>
      <c r="C37" s="86"/>
      <c r="E37" s="86"/>
      <c r="H37" s="160"/>
    </row>
    <row r="38" spans="1:8" ht="15" customHeight="1">
      <c r="A38" s="107" t="s">
        <v>99</v>
      </c>
      <c r="B38" s="86"/>
      <c r="C38" s="86"/>
      <c r="H38" s="160"/>
    </row>
    <row r="39" spans="1:8" s="161" customFormat="1" ht="30" customHeight="1">
      <c r="A39" s="856" t="s">
        <v>422</v>
      </c>
      <c r="B39" s="857"/>
      <c r="C39" s="857"/>
      <c r="D39" s="857"/>
      <c r="E39" s="857"/>
      <c r="F39" s="857"/>
      <c r="G39" s="857"/>
      <c r="H39" s="857"/>
    </row>
    <row r="40" spans="1:8" s="161" customFormat="1" ht="15" customHeight="1">
      <c r="A40" s="162" t="s">
        <v>423</v>
      </c>
    </row>
    <row r="41" spans="1:8" s="161" customFormat="1" ht="15" customHeight="1">
      <c r="A41" s="162" t="s">
        <v>424</v>
      </c>
    </row>
    <row r="42" spans="1:8" s="161" customFormat="1" ht="15" customHeight="1">
      <c r="A42" s="163" t="s">
        <v>100</v>
      </c>
    </row>
    <row r="43" spans="1:8" s="161" customFormat="1" ht="15" customHeight="1">
      <c r="A43" s="163" t="s">
        <v>101</v>
      </c>
    </row>
    <row r="44" spans="1:8">
      <c r="A44" s="86"/>
      <c r="B44" s="86"/>
      <c r="C44" s="86"/>
      <c r="E44" s="86"/>
      <c r="H44" s="160"/>
    </row>
    <row r="45" spans="1:8">
      <c r="A45" s="86"/>
      <c r="B45" s="86"/>
      <c r="C45" s="86"/>
      <c r="E45" s="86"/>
      <c r="H45" s="160"/>
    </row>
    <row r="46" spans="1:8">
      <c r="A46" s="86"/>
      <c r="B46" s="86"/>
      <c r="C46" s="86"/>
      <c r="E46" s="86"/>
      <c r="H46" s="160"/>
    </row>
    <row r="47" spans="1:8">
      <c r="A47" s="86"/>
      <c r="B47" s="86"/>
      <c r="C47" s="86"/>
      <c r="E47" s="86"/>
      <c r="H47" s="160"/>
    </row>
    <row r="48" spans="1:8">
      <c r="A48" s="86"/>
      <c r="B48" s="86"/>
      <c r="E48" s="86"/>
      <c r="H48" s="160"/>
    </row>
    <row r="49" spans="2:5">
      <c r="E49" s="86"/>
    </row>
    <row r="56" spans="2:5">
      <c r="B56" s="164"/>
    </row>
    <row r="57" spans="2:5">
      <c r="B57" s="164"/>
    </row>
    <row r="58" spans="2:5">
      <c r="B58" s="164"/>
    </row>
  </sheetData>
  <mergeCells count="4">
    <mergeCell ref="A5:H5"/>
    <mergeCell ref="A2:H2"/>
    <mergeCell ref="A39:H39"/>
    <mergeCell ref="A1:H1"/>
  </mergeCells>
  <phoneticPr fontId="5" type="noConversion"/>
  <printOptions horizontalCentered="1" gridLinesSet="0"/>
  <pageMargins left="0.39370078740157483" right="0.39370078740157483" top="0.11811023622047245" bottom="0.11811023622047245" header="0.51181102362204722" footer="0.11811023622047245"/>
  <pageSetup paperSize="9" scale="81" orientation="landscape" r:id="rId1"/>
  <headerFooter alignWithMargins="0">
    <oddHeader xml:space="preserve">&amp;R&amp;"Times,Bold"&amp;12
</oddHeader>
    <oddFooter>&amp;C&amp;P&amp;RAER Information Guideline (Version 2)</oddFooter>
  </headerFooter>
  <colBreaks count="1" manualBreakCount="1">
    <brk id="8" max="1048575" man="1"/>
  </colBreaks>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3"/>
  <sheetViews>
    <sheetView showGridLines="0" showZeros="0" view="pageBreakPreview" zoomScale="90" zoomScaleNormal="100" zoomScaleSheetLayoutView="90" workbookViewId="0">
      <selection activeCell="C3" sqref="C3"/>
    </sheetView>
  </sheetViews>
  <sheetFormatPr defaultColWidth="8.140625" defaultRowHeight="12.75"/>
  <cols>
    <col min="1" max="1" width="12.7109375" style="87" customWidth="1"/>
    <col min="2" max="2" width="3" style="88" customWidth="1"/>
    <col min="3" max="3" width="43.85546875" style="88" customWidth="1"/>
    <col min="4" max="4" width="14.5703125" style="86" bestFit="1" customWidth="1"/>
    <col min="5" max="5" width="4.140625" style="86" customWidth="1"/>
    <col min="6" max="9" width="15.7109375" style="86" customWidth="1"/>
    <col min="10" max="10" width="17.7109375" style="227" customWidth="1"/>
    <col min="11" max="12" width="9.5703125" style="86" customWidth="1"/>
    <col min="13" max="13" width="6" style="100" customWidth="1"/>
    <col min="14" max="14" width="9.5703125" style="86" customWidth="1"/>
    <col min="15" max="15" width="11.7109375" style="100" bestFit="1" customWidth="1"/>
    <col min="16" max="16" width="11.7109375" style="86" bestFit="1" customWidth="1"/>
    <col min="17" max="18" width="9.5703125" style="86" customWidth="1"/>
    <col min="19" max="20" width="8.140625" style="86" customWidth="1"/>
    <col min="21" max="21" width="5.85546875" style="86" customWidth="1"/>
    <col min="22" max="22" width="9.5703125" style="86" customWidth="1"/>
    <col min="23" max="23" width="5.85546875" style="86" customWidth="1"/>
    <col min="24" max="25" width="9.5703125" style="86" customWidth="1"/>
    <col min="26" max="16384" width="8.140625" style="86"/>
  </cols>
  <sheetData>
    <row r="1" spans="1:26" ht="18.75">
      <c r="A1" s="978" t="s">
        <v>526</v>
      </c>
      <c r="B1" s="978"/>
      <c r="C1" s="978"/>
      <c r="D1" s="978"/>
      <c r="E1" s="978"/>
      <c r="F1" s="978"/>
      <c r="G1" s="978"/>
      <c r="H1" s="978"/>
      <c r="I1" s="976"/>
      <c r="J1" s="979"/>
    </row>
    <row r="2" spans="1:26" ht="18.75">
      <c r="A2" s="853" t="s">
        <v>200</v>
      </c>
      <c r="B2" s="854"/>
      <c r="C2" s="854"/>
      <c r="D2" s="854"/>
      <c r="E2" s="854"/>
      <c r="F2" s="854"/>
      <c r="G2" s="854"/>
      <c r="H2" s="854"/>
      <c r="I2" s="854"/>
      <c r="J2" s="858"/>
    </row>
    <row r="3" spans="1:26" ht="15">
      <c r="D3" s="89"/>
      <c r="E3" s="89"/>
      <c r="F3" s="89"/>
      <c r="G3" s="90"/>
      <c r="H3" s="90"/>
      <c r="I3" s="90"/>
      <c r="J3" s="86"/>
      <c r="M3" s="86"/>
      <c r="O3" s="86"/>
    </row>
    <row r="4" spans="1:26">
      <c r="E4" s="100"/>
      <c r="J4" s="86"/>
      <c r="M4" s="86"/>
      <c r="O4" s="86"/>
    </row>
    <row r="5" spans="1:26" ht="15.75">
      <c r="A5" s="855"/>
      <c r="B5" s="855"/>
      <c r="C5" s="855"/>
      <c r="D5" s="855"/>
      <c r="E5" s="855"/>
      <c r="F5" s="855"/>
      <c r="G5" s="855"/>
      <c r="H5" s="855"/>
      <c r="I5" s="855"/>
      <c r="J5" s="859"/>
      <c r="M5" s="86"/>
      <c r="O5" s="86"/>
    </row>
    <row r="6" spans="1:26" ht="12.75" customHeight="1">
      <c r="B6" s="91"/>
      <c r="D6" s="92"/>
      <c r="E6" s="93"/>
      <c r="F6" s="92"/>
      <c r="H6" s="94"/>
      <c r="I6" s="94"/>
      <c r="J6" s="86"/>
      <c r="M6" s="86"/>
      <c r="O6" s="86"/>
    </row>
    <row r="7" spans="1:26" ht="12.75" customHeight="1">
      <c r="A7" s="95" t="s">
        <v>497</v>
      </c>
      <c r="D7" s="96"/>
      <c r="E7" s="165"/>
      <c r="F7" s="166"/>
      <c r="J7" s="86"/>
      <c r="M7" s="86"/>
      <c r="O7" s="86"/>
    </row>
    <row r="8" spans="1:26">
      <c r="A8" s="167"/>
      <c r="B8" s="168"/>
      <c r="C8" s="168"/>
      <c r="E8" s="100"/>
      <c r="J8" s="86"/>
      <c r="M8" s="86"/>
      <c r="O8" s="86"/>
    </row>
    <row r="9" spans="1:26" s="107" customFormat="1" ht="51">
      <c r="A9" s="169" t="s">
        <v>35</v>
      </c>
      <c r="B9" s="102"/>
      <c r="C9" s="103" t="s">
        <v>90</v>
      </c>
      <c r="D9" s="105" t="s">
        <v>102</v>
      </c>
      <c r="E9" s="170"/>
      <c r="F9" s="171" t="s">
        <v>70</v>
      </c>
      <c r="G9" s="105" t="s">
        <v>13</v>
      </c>
      <c r="H9" s="172" t="s">
        <v>14</v>
      </c>
      <c r="I9" s="172" t="s">
        <v>22</v>
      </c>
      <c r="J9" s="173" t="s">
        <v>103</v>
      </c>
      <c r="K9" s="86"/>
      <c r="L9" s="86"/>
      <c r="M9" s="86"/>
      <c r="N9" s="86"/>
      <c r="O9" s="86"/>
      <c r="P9" s="86"/>
      <c r="Q9" s="86"/>
      <c r="R9" s="86"/>
      <c r="S9" s="86"/>
      <c r="T9" s="86"/>
      <c r="U9" s="86"/>
      <c r="V9" s="86"/>
      <c r="W9" s="86"/>
      <c r="X9" s="86"/>
      <c r="Y9" s="86"/>
      <c r="Z9" s="86"/>
    </row>
    <row r="10" spans="1:26" ht="14.1" customHeight="1">
      <c r="A10" s="108"/>
      <c r="B10" s="109"/>
      <c r="C10" s="110"/>
      <c r="D10" s="112" t="s">
        <v>94</v>
      </c>
      <c r="E10" s="166"/>
      <c r="F10" s="111" t="s">
        <v>94</v>
      </c>
      <c r="G10" s="112" t="s">
        <v>94</v>
      </c>
      <c r="H10" s="113" t="s">
        <v>94</v>
      </c>
      <c r="I10" s="113" t="s">
        <v>94</v>
      </c>
      <c r="J10" s="174"/>
      <c r="M10" s="86"/>
      <c r="O10" s="86"/>
    </row>
    <row r="11" spans="1:26" ht="14.1" customHeight="1">
      <c r="A11" s="108"/>
      <c r="B11" s="115"/>
      <c r="C11" s="116"/>
      <c r="D11" s="175"/>
      <c r="E11" s="166"/>
      <c r="F11" s="117"/>
      <c r="G11" s="176"/>
      <c r="H11" s="177"/>
      <c r="I11" s="177"/>
      <c r="J11" s="174"/>
      <c r="M11" s="86"/>
      <c r="O11" s="86"/>
    </row>
    <row r="12" spans="1:26" ht="14.1" customHeight="1">
      <c r="A12" s="108"/>
      <c r="B12" s="125" t="s">
        <v>483</v>
      </c>
      <c r="C12" s="126"/>
      <c r="D12" s="178">
        <f>'[6]Summary P&amp;L'!$B$12</f>
        <v>169682.77409000002</v>
      </c>
      <c r="E12" s="179"/>
      <c r="F12" s="180">
        <f>'[6]Summary P&amp;L'!$L$12</f>
        <v>166075.29378000001</v>
      </c>
      <c r="G12" s="181">
        <f>'[6]Summary P&amp;L'!$N$12</f>
        <v>3607.4803099999999</v>
      </c>
      <c r="H12" s="182">
        <v>0</v>
      </c>
      <c r="I12" s="181">
        <f>D12-SUM(F12:H12)</f>
        <v>0</v>
      </c>
      <c r="J12" s="174"/>
      <c r="M12" s="86"/>
      <c r="O12" s="86"/>
    </row>
    <row r="13" spans="1:26" ht="14.1" customHeight="1">
      <c r="A13" s="108"/>
      <c r="B13" s="86" t="s">
        <v>484</v>
      </c>
      <c r="C13" s="126"/>
      <c r="D13" s="178">
        <f>'[6]Summary P&amp;L'!$B$11</f>
        <v>257238.19794999997</v>
      </c>
      <c r="E13" s="179"/>
      <c r="F13" s="180">
        <v>0</v>
      </c>
      <c r="G13" s="181">
        <v>0</v>
      </c>
      <c r="H13" s="183">
        <v>0</v>
      </c>
      <c r="I13" s="181">
        <f t="shared" ref="I13:I14" si="0">D13-SUM(F13:H13)</f>
        <v>257238.19794999997</v>
      </c>
      <c r="J13" s="174"/>
      <c r="M13" s="86"/>
      <c r="O13" s="86"/>
    </row>
    <row r="14" spans="1:26" ht="14.1" customHeight="1">
      <c r="A14" s="108"/>
      <c r="B14" s="125"/>
      <c r="C14" s="126"/>
      <c r="D14" s="188"/>
      <c r="E14" s="179"/>
      <c r="F14" s="180">
        <v>0</v>
      </c>
      <c r="G14" s="181">
        <v>0</v>
      </c>
      <c r="H14" s="183">
        <v>0</v>
      </c>
      <c r="I14" s="181">
        <f t="shared" si="0"/>
        <v>0</v>
      </c>
      <c r="J14" s="174"/>
      <c r="M14" s="86"/>
      <c r="O14" s="86"/>
    </row>
    <row r="15" spans="1:26" ht="14.1" customHeight="1">
      <c r="A15" s="108"/>
      <c r="B15" s="125" t="s">
        <v>315</v>
      </c>
      <c r="C15" s="126"/>
      <c r="D15" s="178"/>
      <c r="E15" s="179"/>
      <c r="F15" s="180"/>
      <c r="G15" s="181"/>
      <c r="H15" s="183"/>
      <c r="I15" s="181"/>
      <c r="J15" s="174"/>
      <c r="M15" s="86"/>
      <c r="O15" s="86"/>
    </row>
    <row r="16" spans="1:26" ht="14.1" customHeight="1">
      <c r="A16" s="108"/>
      <c r="B16" s="125"/>
      <c r="C16" s="126" t="s">
        <v>492</v>
      </c>
      <c r="D16" s="178">
        <f>'[6]Summary P&amp;L'!$B$13+'[6]Summary P&amp;L'!$B$14</f>
        <v>32532.686549999999</v>
      </c>
      <c r="E16" s="179"/>
      <c r="F16" s="180">
        <v>0</v>
      </c>
      <c r="G16" s="181">
        <v>0</v>
      </c>
      <c r="H16" s="183">
        <f>'[7]Summary P&amp;L'!$M$14</f>
        <v>8065.78647</v>
      </c>
      <c r="I16" s="181">
        <f t="shared" ref="I16:I17" si="1">D16-SUM(F16:H16)</f>
        <v>24466.900079999999</v>
      </c>
      <c r="J16" s="174"/>
      <c r="M16" s="86"/>
      <c r="O16" s="86"/>
    </row>
    <row r="17" spans="1:18" ht="14.1" customHeight="1">
      <c r="A17" s="108"/>
      <c r="B17" s="125"/>
      <c r="C17" s="126" t="s">
        <v>485</v>
      </c>
      <c r="D17" s="178">
        <f>'[6]Summary P&amp;L'!$B$15</f>
        <v>19383.945219999998</v>
      </c>
      <c r="E17" s="179"/>
      <c r="F17" s="180">
        <f>'[6]Summary P&amp;L'!$L$15</f>
        <v>2265.1540800000002</v>
      </c>
      <c r="G17" s="181">
        <f>'[6]Summary P&amp;L'!$N$15</f>
        <v>1522.2789600000001</v>
      </c>
      <c r="H17" s="183">
        <f>'[8]Summary P&amp;L'!$M$13</f>
        <v>0</v>
      </c>
      <c r="I17" s="181">
        <f t="shared" si="1"/>
        <v>15596.512179999998</v>
      </c>
      <c r="J17" s="174"/>
      <c r="M17" s="86"/>
      <c r="O17" s="86"/>
    </row>
    <row r="18" spans="1:18" ht="14.1" customHeight="1">
      <c r="A18" s="108"/>
      <c r="B18" s="125"/>
      <c r="C18" s="126"/>
      <c r="D18" s="178"/>
      <c r="E18" s="179"/>
      <c r="F18" s="180"/>
      <c r="G18" s="181"/>
      <c r="H18" s="183"/>
      <c r="I18" s="181"/>
      <c r="J18" s="174"/>
      <c r="M18" s="86"/>
      <c r="O18" s="86"/>
    </row>
    <row r="19" spans="1:18" ht="14.1" customHeight="1">
      <c r="A19" s="108"/>
      <c r="B19" s="125"/>
      <c r="C19" s="126"/>
      <c r="D19" s="178"/>
      <c r="E19" s="179"/>
      <c r="F19" s="180"/>
      <c r="G19" s="181"/>
      <c r="H19" s="183"/>
      <c r="I19" s="183"/>
      <c r="J19" s="174"/>
      <c r="M19" s="86"/>
      <c r="O19" s="86"/>
    </row>
    <row r="20" spans="1:18" ht="14.1" customHeight="1" thickBot="1">
      <c r="A20" s="108"/>
      <c r="B20" s="131" t="s">
        <v>10</v>
      </c>
      <c r="C20" s="132"/>
      <c r="D20" s="184">
        <f>SUM(D12:D19)</f>
        <v>478837.60381</v>
      </c>
      <c r="E20" s="185"/>
      <c r="F20" s="186">
        <f>SUM(F12:F19)</f>
        <v>168340.44786000001</v>
      </c>
      <c r="G20" s="184">
        <f>SUM(G12:G19)</f>
        <v>5129.7592700000005</v>
      </c>
      <c r="H20" s="187">
        <f>SUM(H12:H19)</f>
        <v>8065.78647</v>
      </c>
      <c r="I20" s="187">
        <f>SUM(I12:I19)</f>
        <v>297301.61021000001</v>
      </c>
      <c r="J20" s="174"/>
      <c r="M20" s="86"/>
      <c r="O20" s="86"/>
    </row>
    <row r="21" spans="1:18" ht="14.1" customHeight="1" thickTop="1">
      <c r="A21" s="108"/>
      <c r="B21" s="125"/>
      <c r="C21" s="126"/>
      <c r="D21" s="188"/>
      <c r="E21" s="185"/>
      <c r="F21" s="189"/>
      <c r="G21" s="190"/>
      <c r="H21" s="191"/>
      <c r="I21" s="191"/>
      <c r="J21" s="174"/>
      <c r="M21" s="86"/>
      <c r="O21" s="86"/>
    </row>
    <row r="22" spans="1:18" ht="14.1" customHeight="1">
      <c r="A22" s="108"/>
      <c r="B22" s="139" t="s">
        <v>316</v>
      </c>
      <c r="C22" s="126"/>
      <c r="D22" s="188"/>
      <c r="E22" s="185"/>
      <c r="F22" s="189"/>
      <c r="G22" s="190"/>
      <c r="H22" s="191"/>
      <c r="I22" s="191"/>
      <c r="J22" s="174"/>
      <c r="M22" s="86"/>
      <c r="O22" s="86"/>
    </row>
    <row r="23" spans="1:18" ht="14.1" customHeight="1">
      <c r="A23" s="108"/>
      <c r="B23" s="125" t="s">
        <v>97</v>
      </c>
      <c r="C23" s="126" t="s">
        <v>317</v>
      </c>
      <c r="D23" s="188">
        <f>-'[9]Work Category by LMCO'!$W$479/1000</f>
        <v>-15996.23769</v>
      </c>
      <c r="E23" s="185"/>
      <c r="F23" s="189">
        <f>D23</f>
        <v>-15996.23769</v>
      </c>
      <c r="G23" s="190">
        <v>0</v>
      </c>
      <c r="H23" s="191">
        <v>0</v>
      </c>
      <c r="I23" s="191">
        <f>D23-SUM(F23:H23)</f>
        <v>0</v>
      </c>
      <c r="J23" s="174" t="s">
        <v>490</v>
      </c>
      <c r="M23" s="86"/>
      <c r="O23" s="86"/>
    </row>
    <row r="24" spans="1:18" ht="14.1" customHeight="1">
      <c r="A24" s="108"/>
      <c r="B24" s="125" t="s">
        <v>318</v>
      </c>
      <c r="C24" s="126" t="s">
        <v>367</v>
      </c>
      <c r="D24" s="188">
        <f>SUM(F24:I24)</f>
        <v>-4503.0838400000011</v>
      </c>
      <c r="E24" s="185"/>
      <c r="F24" s="189">
        <v>0</v>
      </c>
      <c r="G24" s="190">
        <f>-'[9]Work Category by LMCO'!$U$462/1000</f>
        <v>-395.08528000000007</v>
      </c>
      <c r="H24" s="191">
        <f>-'[9]Work Category by LMCO'!$U$457/1000</f>
        <v>-12779.170770000002</v>
      </c>
      <c r="I24" s="191">
        <f>-'[9]Work Category by LMCO'!$U$467/1000</f>
        <v>8671.1722100000006</v>
      </c>
      <c r="J24" s="174" t="s">
        <v>490</v>
      </c>
      <c r="M24" s="86"/>
      <c r="O24" s="86"/>
    </row>
    <row r="25" spans="1:18" ht="14.1" customHeight="1">
      <c r="A25" s="108"/>
      <c r="B25" s="125" t="s">
        <v>97</v>
      </c>
      <c r="C25" s="140" t="s">
        <v>505</v>
      </c>
      <c r="D25" s="188" t="e">
        <f>SUM(F25:I25)</f>
        <v>#REF!</v>
      </c>
      <c r="E25" s="185"/>
      <c r="F25" s="189">
        <f>-'[10]Reconciliation and Summary'!$F$361/1000</f>
        <v>-6432.5121836481121</v>
      </c>
      <c r="G25" s="190">
        <f>-('[10]Reconciliation and Summary'!$P$441*'[10]Reconciliation and Summary'!$F$447)/1000</f>
        <v>-191.5363922250769</v>
      </c>
      <c r="H25" s="191">
        <f>-('[10]Reconciliation and Summary'!$Q$399*'[10]Reconciliation and Summary'!$F$405)/1000</f>
        <v>-726.54875493518841</v>
      </c>
      <c r="I25" s="191" t="e">
        <f>-GETPIVOTDATA("OH",[10]Reconciliation!$B$4,"Distribution / Transmission","Transmission","Service Classification
(SCM2)","OTHER_NON_DIST_TRANS_SERVICES","Opex/ Capex","Opex")/1000+GETPIVOTDATA("OH",[10]Reconciliation!$B$4,"Distribution / Transmission","Shared Business Services","Service Classification
(SCM2)","OTHER_NON_DIST_TRANS_SERVICES","Opex/ Capex","Opex")/1000-I28</f>
        <v>#REF!</v>
      </c>
      <c r="J25" s="174" t="s">
        <v>507</v>
      </c>
      <c r="M25" s="86"/>
      <c r="O25" s="1"/>
      <c r="P25" s="1"/>
      <c r="Q25" s="1"/>
      <c r="R25" s="1"/>
    </row>
    <row r="26" spans="1:18" ht="14.1" customHeight="1">
      <c r="A26" s="108"/>
      <c r="B26" s="125" t="s">
        <v>318</v>
      </c>
      <c r="C26" s="141" t="s">
        <v>506</v>
      </c>
      <c r="D26" s="188">
        <f t="shared" ref="D26:D27" si="2">SUM(F26:I26)</f>
        <v>-599.29732191552409</v>
      </c>
      <c r="E26" s="185"/>
      <c r="F26" s="189">
        <f>-'[10]Reconciliation and Summary'!$F$362/1000</f>
        <v>-599.29732191552409</v>
      </c>
      <c r="G26" s="190">
        <f>-SUM('[10]Reconciliation and Summary'!$K$441:$M$441)/1000</f>
        <v>0</v>
      </c>
      <c r="H26" s="191">
        <f>-SUM('[10]Reconciliation and Summary'!$K$399:$M$399)/1000</f>
        <v>0</v>
      </c>
      <c r="I26" s="191">
        <v>0</v>
      </c>
      <c r="J26" s="174" t="s">
        <v>507</v>
      </c>
      <c r="M26" s="86"/>
      <c r="O26" s="86"/>
    </row>
    <row r="27" spans="1:18" ht="14.1" customHeight="1">
      <c r="A27" s="108"/>
      <c r="B27" s="86" t="s">
        <v>97</v>
      </c>
      <c r="C27" s="141" t="s">
        <v>237</v>
      </c>
      <c r="D27" s="188">
        <f t="shared" si="2"/>
        <v>-112.18791985557468</v>
      </c>
      <c r="E27" s="185"/>
      <c r="F27" s="189">
        <f>-'[10]Reconciliation and Summary'!$F$363/1000</f>
        <v>-112.18791985557468</v>
      </c>
      <c r="G27" s="190">
        <f>-SUM('[10]Reconciliation and Summary'!$N$441:$O$441)</f>
        <v>0</v>
      </c>
      <c r="H27" s="191">
        <f>-SUM('[10]Reconciliation and Summary'!$N$399:$O$399)/1000</f>
        <v>0</v>
      </c>
      <c r="I27" s="191">
        <v>0</v>
      </c>
      <c r="J27" s="174" t="s">
        <v>507</v>
      </c>
      <c r="M27" s="86"/>
      <c r="O27" s="192"/>
      <c r="P27" s="192">
        <f>O27+O28</f>
        <v>0</v>
      </c>
    </row>
    <row r="28" spans="1:18" ht="14.1" customHeight="1">
      <c r="A28" s="108"/>
      <c r="B28" s="86" t="s">
        <v>97</v>
      </c>
      <c r="C28" s="139" t="s">
        <v>319</v>
      </c>
      <c r="D28" s="188">
        <f>SUM(F28:I28)</f>
        <v>-10195.913892831319</v>
      </c>
      <c r="E28" s="185"/>
      <c r="F28" s="189">
        <f>-'[10]Net Corp splits'!$I$15/1000</f>
        <v>-7191.098629991583</v>
      </c>
      <c r="G28" s="190">
        <f>-('[10]Reconciliation and Summary'!$Q$441/1000)-G25</f>
        <v>-275.96020777492299</v>
      </c>
      <c r="H28" s="190">
        <f>-('[10]Reconciliation and Summary'!$Q$399/1000)-H25</f>
        <v>-946.36910506481161</v>
      </c>
      <c r="I28" s="191">
        <f>-SUM([11]CAM!$D$244:$AR$244,[11]CAM!$CS$244:$CV$244)/1000</f>
        <v>-1782.4859500000005</v>
      </c>
      <c r="J28" s="174" t="s">
        <v>507</v>
      </c>
      <c r="M28" s="86"/>
      <c r="O28" s="192"/>
    </row>
    <row r="29" spans="1:18" ht="14.1" customHeight="1">
      <c r="A29" s="108"/>
      <c r="B29" s="86" t="s">
        <v>97</v>
      </c>
      <c r="C29" s="139" t="s">
        <v>339</v>
      </c>
      <c r="D29" s="188"/>
      <c r="E29" s="185"/>
      <c r="F29" s="189">
        <v>0</v>
      </c>
      <c r="G29" s="190">
        <v>0</v>
      </c>
      <c r="H29" s="191">
        <v>0</v>
      </c>
      <c r="I29" s="191">
        <f t="shared" ref="I29:I30" si="3">D29-SUM(F29:H29)</f>
        <v>0</v>
      </c>
      <c r="J29" s="174"/>
      <c r="M29" s="86"/>
      <c r="O29" s="192"/>
    </row>
    <row r="30" spans="1:18" ht="14.1" customHeight="1">
      <c r="A30" s="108"/>
      <c r="B30" s="86" t="s">
        <v>325</v>
      </c>
      <c r="C30" s="139"/>
      <c r="D30" s="188" t="e">
        <f>-'[7]Summary P&amp;L'!$C$18-'[7]Summary P&amp;L'!$C$19-I24-I25-I28-1547</f>
        <v>#REF!</v>
      </c>
      <c r="E30" s="185"/>
      <c r="F30" s="189">
        <v>0</v>
      </c>
      <c r="G30" s="190">
        <v>0</v>
      </c>
      <c r="H30" s="191">
        <v>0</v>
      </c>
      <c r="I30" s="191" t="e">
        <f t="shared" si="3"/>
        <v>#REF!</v>
      </c>
      <c r="J30" s="174"/>
      <c r="M30" s="86"/>
      <c r="O30" s="192"/>
      <c r="P30" s="192"/>
    </row>
    <row r="31" spans="1:18" ht="14.1" customHeight="1">
      <c r="A31" s="108"/>
      <c r="B31" s="125" t="s">
        <v>104</v>
      </c>
      <c r="C31" s="126"/>
      <c r="D31" s="188">
        <f>-'[6]Summary P&amp;L'!$B$21</f>
        <v>-164066.50662</v>
      </c>
      <c r="E31" s="185"/>
      <c r="F31" s="189">
        <f>-'[12]Depn Split'!$E$10</f>
        <v>-65363.985591997938</v>
      </c>
      <c r="G31" s="190">
        <f>-'[12]Depn Split'!$F$10</f>
        <v>-2060.1444159257708</v>
      </c>
      <c r="H31" s="191">
        <f>-'[12]Depn Split'!$G$10</f>
        <v>-246.34965968432337</v>
      </c>
      <c r="I31" s="191">
        <f>D31-SUM(F31:H31)</f>
        <v>-96396.026952391971</v>
      </c>
      <c r="J31" s="174"/>
      <c r="M31" s="86"/>
      <c r="O31" s="86"/>
    </row>
    <row r="32" spans="1:18" ht="14.1" customHeight="1">
      <c r="A32" s="108"/>
      <c r="B32" s="125"/>
      <c r="C32" s="126"/>
      <c r="D32" s="188"/>
      <c r="E32" s="185"/>
      <c r="F32" s="189"/>
      <c r="G32" s="190"/>
      <c r="H32" s="191"/>
      <c r="I32" s="191"/>
      <c r="J32" s="174"/>
      <c r="M32" s="86"/>
      <c r="O32" s="304"/>
    </row>
    <row r="33" spans="1:15" ht="14.1" customHeight="1">
      <c r="A33" s="108"/>
      <c r="B33" s="125"/>
      <c r="C33" s="126"/>
      <c r="D33" s="188"/>
      <c r="E33" s="185"/>
      <c r="F33" s="189"/>
      <c r="G33" s="190"/>
      <c r="H33" s="191"/>
      <c r="I33" s="191"/>
      <c r="J33" s="174"/>
      <c r="M33" s="86"/>
      <c r="O33" s="192"/>
    </row>
    <row r="34" spans="1:15" ht="14.1" customHeight="1">
      <c r="A34" s="108"/>
      <c r="B34" s="125"/>
      <c r="C34" s="126"/>
      <c r="D34" s="188"/>
      <c r="E34" s="185"/>
      <c r="F34" s="189"/>
      <c r="G34" s="190"/>
      <c r="H34" s="191"/>
      <c r="I34" s="191"/>
      <c r="J34" s="193"/>
      <c r="M34" s="86"/>
      <c r="O34" s="192"/>
    </row>
    <row r="35" spans="1:15" ht="14.1" customHeight="1" thickBot="1">
      <c r="A35" s="108"/>
      <c r="B35" s="132" t="s">
        <v>9</v>
      </c>
      <c r="C35" s="132"/>
      <c r="D35" s="194" t="e">
        <f>SUM(D20:D34)</f>
        <v>#REF!</v>
      </c>
      <c r="E35" s="185"/>
      <c r="F35" s="195">
        <f>SUM(F20:F34)</f>
        <v>72645.128522591287</v>
      </c>
      <c r="G35" s="194">
        <f>SUM(G20:G34)</f>
        <v>2207.0329740742291</v>
      </c>
      <c r="H35" s="196">
        <f>SUM(H20:H34)</f>
        <v>-6632.6518196843253</v>
      </c>
      <c r="I35" s="196" t="e">
        <f>SUM(I20:I34)</f>
        <v>#REF!</v>
      </c>
      <c r="J35" s="193"/>
      <c r="M35" s="86"/>
      <c r="N35" s="304"/>
      <c r="O35" s="86"/>
    </row>
    <row r="36" spans="1:15" ht="14.1" customHeight="1" thickTop="1">
      <c r="A36" s="108"/>
      <c r="B36" s="125"/>
      <c r="C36" s="126"/>
      <c r="D36" s="178"/>
      <c r="E36" s="179"/>
      <c r="F36" s="197"/>
      <c r="G36" s="198"/>
      <c r="H36" s="191"/>
      <c r="I36" s="191"/>
      <c r="J36" s="193"/>
      <c r="L36" s="304"/>
      <c r="M36" s="86"/>
      <c r="O36" s="86"/>
    </row>
    <row r="37" spans="1:15" ht="14.1" customHeight="1">
      <c r="A37" s="108"/>
      <c r="B37" s="141" t="s">
        <v>105</v>
      </c>
      <c r="C37" s="126"/>
      <c r="D37" s="178"/>
      <c r="E37" s="179"/>
      <c r="F37" s="197"/>
      <c r="G37" s="198"/>
      <c r="H37" s="191"/>
      <c r="I37" s="191">
        <f>D37-SUM(H37)</f>
        <v>0</v>
      </c>
      <c r="J37" s="199"/>
      <c r="M37" s="86"/>
      <c r="O37" s="86"/>
    </row>
    <row r="38" spans="1:15" ht="14.1" customHeight="1">
      <c r="A38" s="108"/>
      <c r="B38" s="125" t="s">
        <v>106</v>
      </c>
      <c r="C38" s="126"/>
      <c r="D38" s="178">
        <f>-'[6]Summary P&amp;L'!$B$23</f>
        <v>-87270.698680000016</v>
      </c>
      <c r="E38" s="179"/>
      <c r="F38" s="197"/>
      <c r="G38" s="198"/>
      <c r="H38" s="191"/>
      <c r="I38" s="191">
        <f>D38-SUM(H38)</f>
        <v>-87270.698680000016</v>
      </c>
      <c r="J38" s="199"/>
      <c r="K38" s="200"/>
      <c r="M38" s="86"/>
      <c r="O38" s="86"/>
    </row>
    <row r="39" spans="1:15" ht="14.1" customHeight="1">
      <c r="A39" s="120"/>
      <c r="B39" s="115"/>
      <c r="C39" s="110"/>
      <c r="D39" s="201"/>
      <c r="E39" s="179"/>
      <c r="F39" s="202"/>
      <c r="G39" s="203"/>
      <c r="H39" s="204"/>
      <c r="I39" s="204"/>
      <c r="J39" s="205"/>
      <c r="K39" s="200"/>
      <c r="M39" s="86"/>
      <c r="O39" s="86"/>
    </row>
    <row r="40" spans="1:15" ht="14.1" customHeight="1" thickBot="1">
      <c r="A40" s="108"/>
      <c r="B40" s="131" t="s">
        <v>11</v>
      </c>
      <c r="C40" s="132"/>
      <c r="D40" s="194" t="e">
        <f>SUM(D35:D39)</f>
        <v>#REF!</v>
      </c>
      <c r="E40" s="179"/>
      <c r="F40" s="206"/>
      <c r="G40" s="207"/>
      <c r="H40" s="208"/>
      <c r="I40" s="208"/>
      <c r="J40" s="193"/>
      <c r="K40" s="200"/>
      <c r="M40" s="86"/>
      <c r="O40" s="86"/>
    </row>
    <row r="41" spans="1:15" ht="14.1" customHeight="1" thickTop="1">
      <c r="A41" s="108"/>
      <c r="B41" s="131"/>
      <c r="C41" s="132"/>
      <c r="D41" s="188"/>
      <c r="E41" s="179"/>
      <c r="F41" s="189"/>
      <c r="G41" s="190"/>
      <c r="H41" s="191"/>
      <c r="I41" s="191"/>
      <c r="J41" s="193"/>
      <c r="K41" s="200"/>
      <c r="M41" s="86"/>
      <c r="O41" s="86"/>
    </row>
    <row r="42" spans="1:15" ht="14.1" customHeight="1">
      <c r="A42" s="108"/>
      <c r="B42" s="125" t="s">
        <v>107</v>
      </c>
      <c r="C42" s="126"/>
      <c r="D42" s="188">
        <f>-'[6]Summary P&amp;L'!$B$27</f>
        <v>-17765</v>
      </c>
      <c r="E42" s="179"/>
      <c r="F42" s="197"/>
      <c r="G42" s="198"/>
      <c r="H42" s="191"/>
      <c r="I42" s="191">
        <f>D42-H42</f>
        <v>-17765</v>
      </c>
      <c r="J42" s="199"/>
      <c r="K42" s="200"/>
      <c r="M42" s="86"/>
      <c r="O42" s="86"/>
    </row>
    <row r="43" spans="1:15" ht="14.1" customHeight="1">
      <c r="A43" s="108"/>
      <c r="B43" s="125" t="s">
        <v>108</v>
      </c>
      <c r="C43" s="126"/>
      <c r="D43" s="188"/>
      <c r="E43" s="179"/>
      <c r="F43" s="197"/>
      <c r="G43" s="198"/>
      <c r="H43" s="191"/>
      <c r="I43" s="191">
        <f t="shared" ref="I43:I44" si="4">D43-H43</f>
        <v>0</v>
      </c>
      <c r="J43" s="199"/>
      <c r="K43" s="200"/>
      <c r="M43" s="86"/>
      <c r="O43" s="86"/>
    </row>
    <row r="44" spans="1:15" ht="13.5" customHeight="1">
      <c r="A44" s="108"/>
      <c r="B44" s="125" t="s">
        <v>170</v>
      </c>
      <c r="C44" s="126"/>
      <c r="D44" s="188"/>
      <c r="E44" s="179"/>
      <c r="F44" s="197"/>
      <c r="G44" s="198"/>
      <c r="H44" s="191"/>
      <c r="I44" s="191">
        <f t="shared" si="4"/>
        <v>0</v>
      </c>
      <c r="J44" s="199"/>
      <c r="K44" s="200"/>
      <c r="M44" s="86"/>
      <c r="O44" s="86"/>
    </row>
    <row r="45" spans="1:15" ht="14.1" customHeight="1">
      <c r="A45" s="108"/>
      <c r="B45" s="125"/>
      <c r="C45" s="126"/>
      <c r="D45" s="188"/>
      <c r="E45" s="179"/>
      <c r="F45" s="189"/>
      <c r="G45" s="190"/>
      <c r="H45" s="191"/>
      <c r="I45" s="191"/>
      <c r="J45" s="193"/>
      <c r="K45" s="200"/>
      <c r="M45" s="86"/>
      <c r="O45" s="86"/>
    </row>
    <row r="46" spans="1:15" ht="14.1" customHeight="1" thickBot="1">
      <c r="A46" s="108"/>
      <c r="B46" s="131" t="s">
        <v>109</v>
      </c>
      <c r="C46" s="132"/>
      <c r="D46" s="194" t="e">
        <f>SUM(D40:D45)</f>
        <v>#REF!</v>
      </c>
      <c r="E46" s="179"/>
      <c r="F46" s="206"/>
      <c r="G46" s="207"/>
      <c r="H46" s="208"/>
      <c r="I46" s="208"/>
      <c r="J46" s="193"/>
      <c r="K46" s="200"/>
      <c r="M46" s="86"/>
      <c r="O46" s="86"/>
    </row>
    <row r="47" spans="1:15" ht="14.1" customHeight="1" thickTop="1">
      <c r="A47" s="209"/>
      <c r="B47" s="125"/>
      <c r="C47" s="126"/>
      <c r="D47" s="188"/>
      <c r="E47" s="179"/>
      <c r="F47" s="189"/>
      <c r="G47" s="190"/>
      <c r="H47" s="191"/>
      <c r="I47" s="191"/>
      <c r="J47" s="193"/>
      <c r="K47" s="200"/>
      <c r="M47" s="86"/>
      <c r="O47" s="86"/>
    </row>
    <row r="48" spans="1:15" ht="14.1" customHeight="1">
      <c r="A48" s="108"/>
      <c r="B48" s="125" t="s">
        <v>110</v>
      </c>
      <c r="C48" s="126"/>
      <c r="D48" s="190"/>
      <c r="E48" s="179"/>
      <c r="F48" s="197"/>
      <c r="G48" s="198"/>
      <c r="H48" s="191"/>
      <c r="I48" s="191">
        <f>D48-H48</f>
        <v>0</v>
      </c>
      <c r="J48" s="199"/>
      <c r="K48" s="200"/>
      <c r="M48" s="86"/>
      <c r="O48" s="86"/>
    </row>
    <row r="49" spans="1:15" ht="14.1" customHeight="1">
      <c r="A49" s="108"/>
      <c r="B49" s="125"/>
      <c r="C49" s="126"/>
      <c r="D49" s="190"/>
      <c r="E49" s="179"/>
      <c r="F49" s="189"/>
      <c r="G49" s="190"/>
      <c r="H49" s="191"/>
      <c r="I49" s="191"/>
      <c r="J49" s="193"/>
      <c r="K49" s="200"/>
      <c r="M49" s="86"/>
      <c r="O49" s="86"/>
    </row>
    <row r="50" spans="1:15" ht="14.1" customHeight="1" thickBot="1">
      <c r="A50" s="209"/>
      <c r="B50" s="131" t="s">
        <v>12</v>
      </c>
      <c r="C50" s="126"/>
      <c r="D50" s="184" t="e">
        <f>SUM(D46:D49)</f>
        <v>#REF!</v>
      </c>
      <c r="E50" s="179"/>
      <c r="F50" s="210"/>
      <c r="G50" s="211"/>
      <c r="H50" s="212"/>
      <c r="I50" s="212"/>
      <c r="J50" s="193"/>
      <c r="K50" s="200"/>
      <c r="M50" s="86"/>
      <c r="O50" s="304"/>
    </row>
    <row r="51" spans="1:15" ht="14.1" customHeight="1" thickTop="1">
      <c r="A51" s="213"/>
      <c r="B51" s="214"/>
      <c r="C51" s="215"/>
      <c r="D51" s="216"/>
      <c r="E51" s="166"/>
      <c r="F51" s="217"/>
      <c r="G51" s="218"/>
      <c r="H51" s="219"/>
      <c r="I51" s="220"/>
      <c r="J51" s="221"/>
      <c r="K51" s="200"/>
      <c r="M51" s="86"/>
      <c r="O51" s="86"/>
    </row>
    <row r="52" spans="1:15" ht="14.1" customHeight="1">
      <c r="A52" s="222"/>
      <c r="B52" s="131"/>
      <c r="C52" s="125"/>
      <c r="D52" s="223"/>
      <c r="E52" s="166"/>
      <c r="F52" s="224"/>
      <c r="G52" s="224"/>
      <c r="H52" s="225"/>
      <c r="I52" s="225"/>
      <c r="J52" s="226"/>
      <c r="K52" s="200"/>
      <c r="M52" s="86"/>
      <c r="O52" s="86"/>
    </row>
    <row r="53" spans="1:15">
      <c r="A53" s="107" t="s">
        <v>99</v>
      </c>
      <c r="E53" s="166"/>
      <c r="K53" s="166"/>
      <c r="M53" s="86"/>
      <c r="O53" s="86"/>
    </row>
    <row r="54" spans="1:15" s="228" customFormat="1" ht="36.75" customHeight="1">
      <c r="A54" s="856" t="s">
        <v>425</v>
      </c>
      <c r="B54" s="860"/>
      <c r="C54" s="860"/>
      <c r="D54" s="860"/>
      <c r="E54" s="860"/>
      <c r="F54" s="860"/>
      <c r="G54" s="860"/>
      <c r="H54" s="860"/>
      <c r="I54" s="860"/>
      <c r="J54" s="860"/>
    </row>
    <row r="55" spans="1:15" s="161" customFormat="1" ht="18" customHeight="1">
      <c r="A55" s="162" t="s">
        <v>423</v>
      </c>
      <c r="B55" s="229"/>
      <c r="C55" s="229"/>
      <c r="J55" s="230"/>
      <c r="M55" s="231"/>
      <c r="O55" s="231"/>
    </row>
    <row r="56" spans="1:15" s="161" customFormat="1" ht="18" customHeight="1">
      <c r="A56" s="162" t="s">
        <v>426</v>
      </c>
      <c r="B56" s="229"/>
      <c r="C56" s="229"/>
      <c r="J56" s="230"/>
      <c r="M56" s="231"/>
      <c r="O56" s="231"/>
    </row>
    <row r="57" spans="1:15" s="161" customFormat="1" ht="16.5" customHeight="1">
      <c r="A57" s="163" t="s">
        <v>100</v>
      </c>
      <c r="B57" s="229"/>
      <c r="C57" s="229"/>
      <c r="J57" s="230"/>
      <c r="M57" s="231"/>
      <c r="O57" s="231"/>
    </row>
    <row r="58" spans="1:15" s="161" customFormat="1">
      <c r="A58" s="163" t="s">
        <v>101</v>
      </c>
      <c r="B58" s="229"/>
      <c r="C58" s="229"/>
      <c r="J58" s="230"/>
      <c r="M58" s="231"/>
      <c r="O58" s="231"/>
    </row>
    <row r="61" spans="1:15">
      <c r="B61" s="164"/>
    </row>
    <row r="62" spans="1:15">
      <c r="A62" s="86"/>
      <c r="B62" s="164"/>
      <c r="C62" s="86"/>
      <c r="J62" s="86"/>
      <c r="M62" s="86"/>
      <c r="O62" s="86"/>
    </row>
    <row r="63" spans="1:15">
      <c r="A63" s="86"/>
      <c r="B63" s="164"/>
      <c r="C63" s="86"/>
      <c r="J63" s="86"/>
      <c r="M63" s="86"/>
      <c r="O63" s="86"/>
    </row>
  </sheetData>
  <mergeCells count="4">
    <mergeCell ref="A2:J2"/>
    <mergeCell ref="A5:J5"/>
    <mergeCell ref="A54:J54"/>
    <mergeCell ref="A1:H1"/>
  </mergeCells>
  <phoneticPr fontId="5" type="noConversion"/>
  <printOptions horizontalCentered="1" gridLinesSet="0"/>
  <pageMargins left="0.15748031496062992" right="0.15748031496062992" top="0.11811023622047245" bottom="0.11811023622047245" header="0.11811023622047245" footer="0.11811023622047245"/>
  <pageSetup paperSize="9" scale="65" orientation="landscape" r:id="rId1"/>
  <headerFooter alignWithMargins="0">
    <oddFooter>&amp;C&amp;P&amp;RAER Information Guideline (Version 2)</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46"/>
  <sheetViews>
    <sheetView showGridLines="0" showZeros="0" view="pageBreakPreview" zoomScaleNormal="100" zoomScaleSheetLayoutView="100" workbookViewId="0">
      <selection activeCell="A3" sqref="A3"/>
    </sheetView>
  </sheetViews>
  <sheetFormatPr defaultColWidth="8.140625" defaultRowHeight="12.75"/>
  <cols>
    <col min="1" max="1" width="11.85546875" style="115" customWidth="1"/>
    <col min="2" max="2" width="1.42578125" style="115" customWidth="1"/>
    <col min="3" max="3" width="1.85546875" style="115" customWidth="1"/>
    <col min="4" max="4" width="25.28515625" style="115" customWidth="1"/>
    <col min="5" max="5" width="11.42578125" style="115" customWidth="1"/>
    <col min="6" max="6" width="8.42578125" style="115" customWidth="1"/>
    <col min="7" max="7" width="15.28515625" style="115" customWidth="1"/>
    <col min="8" max="8" width="5.140625" style="115" customWidth="1"/>
    <col min="9" max="13" width="17.7109375" style="115" customWidth="1"/>
    <col min="14" max="16384" width="8.140625" style="115"/>
  </cols>
  <sheetData>
    <row r="1" spans="1:31" ht="18.75">
      <c r="A1" s="978" t="s">
        <v>526</v>
      </c>
      <c r="B1" s="978"/>
      <c r="C1" s="978"/>
      <c r="D1" s="978"/>
      <c r="E1" s="978"/>
      <c r="F1" s="978"/>
      <c r="G1" s="978"/>
      <c r="H1" s="978"/>
      <c r="I1" s="976"/>
      <c r="J1" s="979"/>
      <c r="K1" s="980"/>
      <c r="L1" s="980"/>
      <c r="M1" s="980"/>
    </row>
    <row r="2" spans="1:31" s="163" customFormat="1" ht="18.75">
      <c r="A2" s="862" t="s">
        <v>201</v>
      </c>
      <c r="B2" s="863"/>
      <c r="C2" s="863"/>
      <c r="D2" s="863"/>
      <c r="E2" s="863"/>
      <c r="F2" s="863"/>
      <c r="G2" s="863"/>
      <c r="H2" s="863"/>
      <c r="I2" s="864"/>
      <c r="J2" s="864"/>
      <c r="K2" s="864"/>
      <c r="L2" s="864"/>
      <c r="M2" s="864"/>
    </row>
    <row r="3" spans="1:31" s="235" customFormat="1" ht="18.75">
      <c r="A3" s="232"/>
      <c r="B3" s="233"/>
      <c r="C3" s="233"/>
      <c r="D3" s="233"/>
      <c r="E3" s="233"/>
      <c r="F3" s="233"/>
      <c r="G3" s="233"/>
      <c r="H3" s="233"/>
      <c r="I3" s="234"/>
      <c r="J3" s="234"/>
      <c r="K3" s="234"/>
      <c r="L3" s="234"/>
      <c r="M3" s="234"/>
    </row>
    <row r="5" spans="1:31" ht="15.75">
      <c r="A5" s="861"/>
      <c r="B5" s="861"/>
      <c r="C5" s="861"/>
      <c r="D5" s="861"/>
      <c r="E5" s="861"/>
      <c r="F5" s="861"/>
      <c r="G5" s="861"/>
      <c r="H5" s="861"/>
      <c r="I5" s="861"/>
      <c r="J5" s="861"/>
      <c r="K5" s="861"/>
      <c r="L5" s="861"/>
      <c r="M5" s="861"/>
    </row>
    <row r="6" spans="1:31" ht="12.75" customHeight="1">
      <c r="A6" s="236"/>
      <c r="B6" s="236"/>
      <c r="C6" s="236"/>
      <c r="D6" s="236"/>
      <c r="E6" s="236"/>
      <c r="F6" s="236"/>
      <c r="G6" s="236"/>
      <c r="H6" s="236"/>
      <c r="I6" s="236"/>
      <c r="J6" s="236"/>
      <c r="K6" s="236"/>
      <c r="L6" s="236"/>
      <c r="M6" s="236"/>
    </row>
    <row r="7" spans="1:31" ht="12.75" customHeight="1">
      <c r="A7" s="95" t="s">
        <v>497</v>
      </c>
      <c r="I7" s="96"/>
      <c r="J7" s="165"/>
      <c r="K7" s="165"/>
      <c r="L7" s="165"/>
    </row>
    <row r="8" spans="1:31">
      <c r="A8" s="95"/>
      <c r="I8" s="165"/>
      <c r="J8" s="165"/>
      <c r="K8" s="165"/>
      <c r="L8" s="165"/>
      <c r="M8" s="86"/>
      <c r="N8" s="86"/>
      <c r="O8" s="86"/>
      <c r="P8" s="86"/>
      <c r="Q8" s="86"/>
      <c r="R8" s="86"/>
      <c r="S8" s="86"/>
      <c r="T8" s="86"/>
      <c r="U8" s="86"/>
      <c r="V8" s="86"/>
      <c r="W8" s="86"/>
      <c r="X8" s="86"/>
      <c r="Y8" s="86"/>
      <c r="Z8" s="86"/>
      <c r="AA8" s="86"/>
      <c r="AB8" s="86"/>
      <c r="AC8" s="86"/>
      <c r="AD8" s="86"/>
    </row>
    <row r="9" spans="1:31" ht="51">
      <c r="A9" s="237" t="s">
        <v>111</v>
      </c>
      <c r="B9" s="238"/>
      <c r="C9" s="238"/>
      <c r="D9" s="239" t="s">
        <v>112</v>
      </c>
      <c r="E9" s="240"/>
      <c r="F9" s="240"/>
      <c r="G9" s="241" t="s">
        <v>113</v>
      </c>
      <c r="H9" s="242"/>
      <c r="I9" s="171" t="s">
        <v>70</v>
      </c>
      <c r="J9" s="105" t="s">
        <v>13</v>
      </c>
      <c r="K9" s="172" t="s">
        <v>14</v>
      </c>
      <c r="L9" s="172" t="s">
        <v>22</v>
      </c>
      <c r="M9" s="243" t="s">
        <v>39</v>
      </c>
      <c r="N9" s="86"/>
      <c r="O9" s="86"/>
      <c r="P9" s="86"/>
      <c r="Q9" s="86"/>
      <c r="R9" s="86"/>
      <c r="S9" s="86"/>
      <c r="T9" s="86"/>
      <c r="U9" s="86"/>
      <c r="V9" s="86"/>
      <c r="W9" s="86"/>
      <c r="X9" s="86"/>
      <c r="Y9" s="86"/>
      <c r="Z9" s="86"/>
      <c r="AA9" s="86"/>
      <c r="AB9" s="86"/>
      <c r="AC9" s="86"/>
      <c r="AD9" s="86"/>
      <c r="AE9" s="86"/>
    </row>
    <row r="10" spans="1:31" ht="13.5" customHeight="1">
      <c r="A10" s="244"/>
      <c r="D10" s="245"/>
      <c r="E10" s="246"/>
      <c r="F10" s="246"/>
      <c r="G10" s="246"/>
      <c r="H10" s="247"/>
      <c r="I10" s="112" t="s">
        <v>94</v>
      </c>
      <c r="J10" s="112" t="s">
        <v>94</v>
      </c>
      <c r="K10" s="112" t="s">
        <v>94</v>
      </c>
      <c r="L10" s="112" t="s">
        <v>94</v>
      </c>
      <c r="M10" s="118" t="s">
        <v>94</v>
      </c>
      <c r="N10" s="86"/>
      <c r="O10" s="86"/>
      <c r="P10" s="86"/>
      <c r="Q10" s="86"/>
      <c r="R10" s="86"/>
      <c r="S10" s="86"/>
      <c r="T10" s="86"/>
      <c r="U10" s="86"/>
      <c r="V10" s="86"/>
      <c r="W10" s="86"/>
      <c r="X10" s="86"/>
      <c r="Y10" s="86"/>
      <c r="Z10" s="86"/>
      <c r="AA10" s="86"/>
      <c r="AB10" s="86"/>
      <c r="AC10" s="86"/>
      <c r="AD10" s="86"/>
      <c r="AE10" s="86"/>
    </row>
    <row r="11" spans="1:31" ht="6" customHeight="1">
      <c r="A11" s="244"/>
      <c r="D11" s="248"/>
      <c r="H11" s="110"/>
      <c r="I11" s="118"/>
      <c r="J11" s="118"/>
      <c r="K11" s="118"/>
      <c r="L11" s="118"/>
      <c r="M11" s="118"/>
      <c r="N11" s="86"/>
      <c r="O11" s="86"/>
      <c r="P11" s="86"/>
      <c r="Q11" s="86"/>
      <c r="R11" s="86"/>
      <c r="S11" s="86"/>
      <c r="T11" s="86"/>
      <c r="U11" s="86"/>
      <c r="V11" s="86"/>
      <c r="W11" s="86"/>
      <c r="X11" s="86"/>
      <c r="Y11" s="86"/>
      <c r="Z11" s="86"/>
      <c r="AA11" s="86"/>
      <c r="AB11" s="86"/>
      <c r="AC11" s="86"/>
      <c r="AD11" s="86"/>
      <c r="AE11" s="86"/>
    </row>
    <row r="12" spans="1:31">
      <c r="A12" s="248"/>
      <c r="D12" s="249" t="s">
        <v>114</v>
      </c>
      <c r="H12" s="110"/>
      <c r="I12" s="250"/>
      <c r="J12" s="250"/>
      <c r="K12" s="250"/>
      <c r="L12" s="250"/>
      <c r="M12" s="250"/>
      <c r="N12" s="86"/>
      <c r="O12" s="86"/>
      <c r="P12" s="86"/>
      <c r="Q12" s="86"/>
      <c r="R12" s="86"/>
      <c r="S12" s="86"/>
      <c r="T12" s="86"/>
      <c r="U12" s="86"/>
      <c r="V12" s="86"/>
      <c r="W12" s="86"/>
      <c r="X12" s="86"/>
      <c r="Y12" s="86"/>
      <c r="Z12" s="86"/>
      <c r="AA12" s="86"/>
      <c r="AB12" s="86"/>
      <c r="AC12" s="86"/>
      <c r="AD12" s="86"/>
      <c r="AE12" s="86"/>
    </row>
    <row r="13" spans="1:31" s="163" customFormat="1" ht="15" customHeight="1">
      <c r="A13" s="251"/>
      <c r="B13" s="252"/>
      <c r="D13" s="253" t="s">
        <v>316</v>
      </c>
      <c r="E13" s="125"/>
      <c r="H13" s="254"/>
      <c r="I13" s="255"/>
      <c r="J13" s="255"/>
      <c r="K13" s="255"/>
      <c r="L13" s="255"/>
      <c r="M13" s="255"/>
      <c r="N13" s="161"/>
      <c r="O13" s="161"/>
      <c r="P13" s="161"/>
      <c r="Q13" s="161"/>
      <c r="R13" s="161"/>
      <c r="S13" s="161"/>
      <c r="T13" s="161"/>
      <c r="U13" s="161"/>
      <c r="V13" s="161"/>
      <c r="W13" s="161"/>
      <c r="X13" s="161"/>
      <c r="Y13" s="161"/>
      <c r="Z13" s="161"/>
      <c r="AA13" s="161"/>
      <c r="AB13" s="161"/>
      <c r="AC13" s="161"/>
      <c r="AD13" s="161"/>
      <c r="AE13" s="161"/>
    </row>
    <row r="14" spans="1:31" s="163" customFormat="1" ht="15" customHeight="1">
      <c r="A14" s="251"/>
      <c r="B14" s="252"/>
      <c r="D14" s="479" t="s">
        <v>317</v>
      </c>
      <c r="H14" s="254"/>
      <c r="I14" s="256">
        <f>-'DISAGG Inc'!F23</f>
        <v>15996.23769</v>
      </c>
      <c r="J14" s="256">
        <f>-'DISAGG Inc'!G23</f>
        <v>0</v>
      </c>
      <c r="K14" s="256">
        <f>-'DISAGG Inc'!H23</f>
        <v>0</v>
      </c>
      <c r="L14" s="256">
        <f>-'DISAGG Inc'!I23</f>
        <v>0</v>
      </c>
      <c r="M14" s="256">
        <f>SUM(I14:L14)</f>
        <v>15996.23769</v>
      </c>
      <c r="N14" s="161"/>
      <c r="O14" s="161"/>
      <c r="P14" s="161"/>
      <c r="Q14" s="161"/>
      <c r="R14" s="161"/>
      <c r="S14" s="161"/>
      <c r="T14" s="161"/>
      <c r="U14" s="161"/>
      <c r="V14" s="161"/>
      <c r="W14" s="161"/>
      <c r="X14" s="161"/>
      <c r="Y14" s="161"/>
      <c r="Z14" s="161"/>
      <c r="AA14" s="161"/>
      <c r="AB14" s="161"/>
      <c r="AC14" s="161"/>
      <c r="AD14" s="161"/>
      <c r="AE14" s="161"/>
    </row>
    <row r="15" spans="1:31" s="163" customFormat="1" ht="15" customHeight="1">
      <c r="A15" s="251"/>
      <c r="B15" s="252"/>
      <c r="D15" s="253" t="s">
        <v>368</v>
      </c>
      <c r="H15" s="254"/>
      <c r="I15" s="256">
        <v>0</v>
      </c>
      <c r="J15" s="256">
        <f>-'DISAGG Inc'!G24</f>
        <v>395.08528000000007</v>
      </c>
      <c r="K15" s="256">
        <f>-'DISAGG Inc'!H24</f>
        <v>12779.170770000002</v>
      </c>
      <c r="L15" s="256">
        <f>-'DISAGG Inc'!I24</f>
        <v>-8671.1722100000006</v>
      </c>
      <c r="M15" s="256">
        <f t="shared" ref="M15" si="0">SUM(I15:L15)</f>
        <v>4503.0838400000011</v>
      </c>
      <c r="N15" s="161"/>
      <c r="O15" s="161"/>
      <c r="P15" s="161"/>
      <c r="Q15" s="161"/>
      <c r="R15" s="161"/>
      <c r="S15" s="161"/>
      <c r="T15" s="161"/>
      <c r="U15" s="161"/>
      <c r="V15" s="161"/>
      <c r="W15" s="161"/>
      <c r="X15" s="161"/>
      <c r="Y15" s="161"/>
      <c r="Z15" s="161"/>
      <c r="AA15" s="161"/>
      <c r="AB15" s="161"/>
      <c r="AC15" s="161"/>
      <c r="AD15" s="161"/>
      <c r="AE15" s="161"/>
    </row>
    <row r="16" spans="1:31">
      <c r="A16" s="244"/>
      <c r="B16" s="257"/>
      <c r="C16" s="258"/>
      <c r="D16" s="248"/>
      <c r="H16" s="110"/>
      <c r="I16" s="259"/>
      <c r="J16" s="256"/>
      <c r="K16" s="256"/>
      <c r="L16" s="259"/>
      <c r="M16" s="259"/>
      <c r="N16" s="86"/>
      <c r="O16" s="86"/>
      <c r="P16" s="86"/>
      <c r="Q16" s="86"/>
      <c r="R16" s="86"/>
      <c r="S16" s="86"/>
      <c r="T16" s="86"/>
      <c r="U16" s="86"/>
      <c r="V16" s="86"/>
      <c r="W16" s="86"/>
      <c r="X16" s="86"/>
      <c r="Y16" s="86"/>
      <c r="Z16" s="86"/>
      <c r="AA16" s="86"/>
      <c r="AB16" s="86"/>
      <c r="AC16" s="86"/>
      <c r="AD16" s="86"/>
      <c r="AE16" s="86"/>
    </row>
    <row r="17" spans="1:31" s="163" customFormat="1" ht="12.75" customHeight="1">
      <c r="A17" s="251"/>
      <c r="C17" s="260"/>
      <c r="D17" s="261"/>
      <c r="G17" s="262" t="s">
        <v>427</v>
      </c>
      <c r="H17" s="254"/>
      <c r="I17" s="263">
        <f>SUM(I14:I16)</f>
        <v>15996.23769</v>
      </c>
      <c r="J17" s="263">
        <f>SUM(J14:J16)</f>
        <v>395.08528000000007</v>
      </c>
      <c r="K17" s="263">
        <f>SUM(K14:K16)</f>
        <v>12779.170770000002</v>
      </c>
      <c r="L17" s="263">
        <f>SUM(L14:L16)</f>
        <v>-8671.1722100000006</v>
      </c>
      <c r="M17" s="263">
        <f>SUM(M14:M16)</f>
        <v>20499.321530000001</v>
      </c>
      <c r="N17" s="161"/>
      <c r="O17" s="161"/>
      <c r="P17" s="161"/>
      <c r="Q17" s="161"/>
      <c r="R17" s="161"/>
      <c r="S17" s="161"/>
      <c r="T17" s="161"/>
      <c r="U17" s="161"/>
      <c r="V17" s="161"/>
      <c r="W17" s="161"/>
      <c r="X17" s="161"/>
      <c r="Y17" s="161"/>
      <c r="Z17" s="161"/>
      <c r="AA17" s="161"/>
      <c r="AB17" s="161"/>
      <c r="AC17" s="161"/>
      <c r="AD17" s="161"/>
      <c r="AE17" s="161"/>
    </row>
    <row r="18" spans="1:31" ht="19.5" customHeight="1">
      <c r="A18" s="244"/>
      <c r="C18" s="258"/>
      <c r="D18" s="248"/>
      <c r="G18" s="264"/>
      <c r="H18" s="110"/>
      <c r="I18" s="265"/>
      <c r="J18" s="265"/>
      <c r="K18" s="265"/>
      <c r="L18" s="265"/>
      <c r="M18" s="265"/>
      <c r="N18" s="86"/>
      <c r="O18" s="86"/>
      <c r="P18" s="86"/>
      <c r="Q18" s="86"/>
      <c r="R18" s="86"/>
      <c r="S18" s="86"/>
      <c r="T18" s="86"/>
      <c r="U18" s="86"/>
      <c r="V18" s="86"/>
      <c r="W18" s="86"/>
      <c r="X18" s="86"/>
      <c r="Y18" s="86"/>
      <c r="Z18" s="86"/>
      <c r="AA18" s="86"/>
      <c r="AB18" s="86"/>
      <c r="AC18" s="86"/>
      <c r="AD18" s="86"/>
      <c r="AE18" s="86"/>
    </row>
    <row r="19" spans="1:31" s="163" customFormat="1" ht="15" customHeight="1">
      <c r="A19" s="261"/>
      <c r="D19" s="267" t="s">
        <v>115</v>
      </c>
      <c r="E19" s="260" t="s">
        <v>116</v>
      </c>
      <c r="G19" s="266" t="s">
        <v>117</v>
      </c>
      <c r="H19" s="254"/>
      <c r="I19" s="268"/>
      <c r="J19" s="268"/>
      <c r="K19" s="268"/>
      <c r="L19" s="268"/>
      <c r="M19" s="269"/>
      <c r="N19" s="161"/>
      <c r="O19" s="161"/>
      <c r="P19" s="161"/>
      <c r="Q19" s="161"/>
      <c r="R19" s="161"/>
      <c r="S19" s="161"/>
      <c r="T19" s="161"/>
      <c r="U19" s="161"/>
      <c r="V19" s="161"/>
      <c r="W19" s="161"/>
      <c r="X19" s="161"/>
      <c r="Y19" s="161"/>
      <c r="Z19" s="161"/>
      <c r="AA19" s="161"/>
      <c r="AB19" s="161"/>
      <c r="AC19" s="161"/>
      <c r="AD19" s="161"/>
      <c r="AE19" s="161"/>
    </row>
    <row r="20" spans="1:31" s="163" customFormat="1" ht="15" customHeight="1">
      <c r="A20" s="251"/>
      <c r="B20" s="252"/>
      <c r="D20" s="253" t="s">
        <v>505</v>
      </c>
      <c r="E20" s="270" t="s">
        <v>326</v>
      </c>
      <c r="F20" s="270"/>
      <c r="G20" s="163" t="s">
        <v>193</v>
      </c>
      <c r="H20" s="254"/>
      <c r="I20" s="256">
        <f>-'DISAGG Inc'!F25</f>
        <v>6432.5121836481121</v>
      </c>
      <c r="J20" s="256">
        <f>-'DISAGG Inc'!G25</f>
        <v>191.5363922250769</v>
      </c>
      <c r="K20" s="256">
        <f>-'DISAGG Inc'!H25</f>
        <v>726.54875493518841</v>
      </c>
      <c r="L20" s="256" t="e">
        <f>-'DISAGG Inc'!I25</f>
        <v>#REF!</v>
      </c>
      <c r="M20" s="256" t="e">
        <f>SUM(I20:L20)</f>
        <v>#REF!</v>
      </c>
      <c r="N20" s="161"/>
      <c r="O20" s="271"/>
      <c r="P20" s="161"/>
      <c r="Q20" s="271"/>
      <c r="R20" s="161"/>
      <c r="S20" s="161"/>
      <c r="T20" s="161"/>
      <c r="U20" s="161"/>
      <c r="V20" s="161"/>
      <c r="W20" s="161"/>
      <c r="X20" s="161"/>
      <c r="Y20" s="161"/>
      <c r="Z20" s="161"/>
      <c r="AA20" s="161"/>
      <c r="AB20" s="161"/>
      <c r="AC20" s="161"/>
      <c r="AD20" s="161"/>
      <c r="AE20" s="161"/>
    </row>
    <row r="21" spans="1:31" s="163" customFormat="1" ht="15" customHeight="1">
      <c r="A21" s="251"/>
      <c r="B21" s="252"/>
      <c r="C21" s="272"/>
      <c r="D21" s="273" t="s">
        <v>506</v>
      </c>
      <c r="E21" s="270" t="s">
        <v>326</v>
      </c>
      <c r="F21" s="270"/>
      <c r="G21" s="163" t="s">
        <v>193</v>
      </c>
      <c r="H21" s="254"/>
      <c r="I21" s="256">
        <f>-'DISAGG Inc'!F26</f>
        <v>599.29732191552409</v>
      </c>
      <c r="J21" s="256">
        <f>-'DISAGG Inc'!G26</f>
        <v>0</v>
      </c>
      <c r="K21" s="256">
        <f>-'DISAGG Inc'!H26</f>
        <v>0</v>
      </c>
      <c r="L21" s="256">
        <f>-'DISAGG Inc'!I26</f>
        <v>0</v>
      </c>
      <c r="M21" s="256">
        <f t="shared" ref="M21:M23" si="1">SUM(I21:L21)</f>
        <v>599.29732191552409</v>
      </c>
      <c r="N21" s="161"/>
      <c r="O21" s="271"/>
      <c r="P21" s="161"/>
      <c r="Q21" s="271"/>
      <c r="R21" s="161"/>
      <c r="S21" s="161"/>
      <c r="T21" s="161"/>
      <c r="U21" s="161"/>
      <c r="V21" s="161"/>
      <c r="W21" s="161"/>
      <c r="X21" s="161"/>
      <c r="Y21" s="161"/>
      <c r="Z21" s="161"/>
      <c r="AA21" s="161"/>
      <c r="AB21" s="161"/>
      <c r="AC21" s="161"/>
      <c r="AD21" s="161"/>
      <c r="AE21" s="161"/>
    </row>
    <row r="22" spans="1:31" s="163" customFormat="1" ht="15" customHeight="1">
      <c r="A22" s="251"/>
      <c r="B22" s="252"/>
      <c r="C22" s="272"/>
      <c r="D22" s="273" t="s">
        <v>237</v>
      </c>
      <c r="E22" s="270" t="s">
        <v>326</v>
      </c>
      <c r="F22" s="270"/>
      <c r="G22" s="163" t="s">
        <v>511</v>
      </c>
      <c r="H22" s="254"/>
      <c r="I22" s="256">
        <f>-'DISAGG Inc'!F27</f>
        <v>112.18791985557468</v>
      </c>
      <c r="J22" s="256">
        <f>-'DISAGG Inc'!G27</f>
        <v>0</v>
      </c>
      <c r="K22" s="256">
        <f>-'DISAGG Inc'!H27</f>
        <v>0</v>
      </c>
      <c r="L22" s="256">
        <f>-'DISAGG Inc'!I27</f>
        <v>0</v>
      </c>
      <c r="M22" s="256">
        <f t="shared" si="1"/>
        <v>112.18791985557468</v>
      </c>
      <c r="N22" s="161"/>
      <c r="O22" s="271"/>
      <c r="P22" s="161"/>
      <c r="Q22" s="271"/>
      <c r="R22" s="161"/>
      <c r="S22" s="161"/>
      <c r="T22" s="161"/>
      <c r="U22" s="161"/>
      <c r="V22" s="161"/>
      <c r="W22" s="161"/>
      <c r="X22" s="161"/>
      <c r="Y22" s="161"/>
      <c r="Z22" s="161"/>
      <c r="AA22" s="161"/>
      <c r="AB22" s="161"/>
      <c r="AC22" s="161"/>
      <c r="AD22" s="161"/>
      <c r="AE22" s="161"/>
    </row>
    <row r="23" spans="1:31" s="163" customFormat="1" ht="15" customHeight="1">
      <c r="A23" s="251"/>
      <c r="D23" s="253" t="s">
        <v>319</v>
      </c>
      <c r="E23" s="270" t="s">
        <v>394</v>
      </c>
      <c r="F23" s="270"/>
      <c r="G23" s="163" t="s">
        <v>395</v>
      </c>
      <c r="H23" s="254"/>
      <c r="I23" s="256">
        <f>-'DISAGG Inc'!F28</f>
        <v>7191.098629991583</v>
      </c>
      <c r="J23" s="256">
        <f>-'DISAGG Inc'!G28</f>
        <v>275.96020777492299</v>
      </c>
      <c r="K23" s="256">
        <f>-'DISAGG Inc'!H28</f>
        <v>946.36910506481161</v>
      </c>
      <c r="L23" s="256">
        <f>-'DISAGG Inc'!I28</f>
        <v>1782.4859500000005</v>
      </c>
      <c r="M23" s="256">
        <f t="shared" si="1"/>
        <v>10195.913892831319</v>
      </c>
      <c r="N23" s="161"/>
      <c r="O23" s="271"/>
      <c r="P23" s="161"/>
      <c r="Q23" s="271"/>
      <c r="R23" s="161"/>
      <c r="S23" s="161"/>
      <c r="T23" s="161"/>
      <c r="U23" s="161"/>
      <c r="V23" s="161"/>
      <c r="W23" s="161"/>
      <c r="X23" s="161"/>
      <c r="Y23" s="161"/>
      <c r="Z23" s="161"/>
      <c r="AA23" s="161"/>
      <c r="AB23" s="161"/>
      <c r="AC23" s="161"/>
      <c r="AD23" s="161"/>
      <c r="AE23" s="161"/>
    </row>
    <row r="24" spans="1:31" s="163" customFormat="1" ht="15" customHeight="1">
      <c r="A24" s="251"/>
      <c r="C24" s="274"/>
      <c r="D24" s="261"/>
      <c r="E24" s="270"/>
      <c r="H24" s="254"/>
      <c r="I24" s="275"/>
      <c r="J24" s="275"/>
      <c r="K24" s="275"/>
      <c r="L24" s="275"/>
      <c r="M24" s="275"/>
      <c r="N24" s="161"/>
      <c r="O24" s="161"/>
      <c r="P24" s="161"/>
      <c r="Q24" s="161"/>
      <c r="R24" s="161"/>
      <c r="S24" s="161"/>
      <c r="T24" s="161"/>
      <c r="U24" s="161"/>
      <c r="V24" s="161"/>
      <c r="W24" s="161"/>
      <c r="X24" s="161"/>
      <c r="Y24" s="161"/>
      <c r="Z24" s="161"/>
      <c r="AA24" s="161"/>
      <c r="AB24" s="161"/>
      <c r="AC24" s="161"/>
      <c r="AD24" s="161"/>
      <c r="AE24" s="161"/>
    </row>
    <row r="25" spans="1:31" s="163" customFormat="1" ht="15" customHeight="1">
      <c r="A25" s="251"/>
      <c r="C25" s="274"/>
      <c r="D25" s="261"/>
      <c r="E25" s="270"/>
      <c r="H25" s="254"/>
      <c r="I25" s="276"/>
      <c r="J25" s="276"/>
      <c r="K25" s="276"/>
      <c r="L25" s="276"/>
      <c r="M25" s="277"/>
      <c r="N25" s="161"/>
      <c r="O25" s="161"/>
      <c r="P25" s="161"/>
      <c r="Q25" s="161"/>
      <c r="R25" s="161"/>
      <c r="S25" s="161"/>
      <c r="T25" s="161"/>
      <c r="U25" s="161"/>
      <c r="V25" s="161"/>
      <c r="W25" s="161"/>
      <c r="X25" s="161"/>
      <c r="Y25" s="161"/>
      <c r="Z25" s="161"/>
      <c r="AA25" s="161"/>
      <c r="AB25" s="161"/>
      <c r="AC25" s="161"/>
      <c r="AD25" s="161"/>
      <c r="AE25" s="161"/>
    </row>
    <row r="26" spans="1:31" s="163" customFormat="1">
      <c r="A26" s="251"/>
      <c r="C26" s="260"/>
      <c r="D26" s="261"/>
      <c r="G26" s="262" t="s">
        <v>118</v>
      </c>
      <c r="H26" s="254"/>
      <c r="I26" s="263">
        <f>SUM(I19:I24)</f>
        <v>14335.096055410793</v>
      </c>
      <c r="J26" s="263">
        <f>SUM(J19:J24)</f>
        <v>467.49659999999989</v>
      </c>
      <c r="K26" s="263">
        <f>SUM(K19:K24)</f>
        <v>1672.91786</v>
      </c>
      <c r="L26" s="263" t="e">
        <f>SUM(L19:L24)</f>
        <v>#REF!</v>
      </c>
      <c r="M26" s="263" t="e">
        <f>SUM(M19:M24)</f>
        <v>#REF!</v>
      </c>
      <c r="N26" s="161"/>
      <c r="O26" s="161"/>
      <c r="P26" s="161"/>
      <c r="Q26" s="161"/>
      <c r="R26" s="161"/>
      <c r="S26" s="161"/>
      <c r="T26" s="161"/>
      <c r="U26" s="161"/>
      <c r="V26" s="161"/>
      <c r="W26" s="161"/>
      <c r="X26" s="161"/>
      <c r="Y26" s="161"/>
      <c r="Z26" s="161"/>
      <c r="AA26" s="161"/>
      <c r="AB26" s="161"/>
      <c r="AC26" s="161"/>
      <c r="AD26" s="161"/>
      <c r="AE26" s="161"/>
    </row>
    <row r="27" spans="1:31" s="163" customFormat="1" ht="15" customHeight="1">
      <c r="A27" s="261"/>
      <c r="D27" s="261"/>
      <c r="H27" s="254"/>
      <c r="I27" s="275"/>
      <c r="J27" s="275"/>
      <c r="K27" s="275"/>
      <c r="L27" s="275"/>
      <c r="M27" s="275"/>
      <c r="N27" s="161"/>
      <c r="O27" s="161"/>
      <c r="P27" s="161"/>
      <c r="Q27" s="161"/>
      <c r="R27" s="161"/>
      <c r="S27" s="161"/>
      <c r="T27" s="161"/>
      <c r="U27" s="161"/>
      <c r="V27" s="161"/>
      <c r="W27" s="161"/>
      <c r="X27" s="161"/>
      <c r="Y27" s="161"/>
      <c r="Z27" s="161"/>
      <c r="AA27" s="161"/>
      <c r="AB27" s="161"/>
      <c r="AC27" s="161"/>
      <c r="AD27" s="161"/>
      <c r="AE27" s="161"/>
    </row>
    <row r="28" spans="1:31" s="163" customFormat="1" ht="15" customHeight="1" thickBot="1">
      <c r="A28" s="261"/>
      <c r="D28" s="261"/>
      <c r="E28" s="278"/>
      <c r="F28" s="278"/>
      <c r="G28" s="278" t="s">
        <v>329</v>
      </c>
      <c r="H28" s="279"/>
      <c r="I28" s="280">
        <f>I17+I26</f>
        <v>30331.333745410793</v>
      </c>
      <c r="J28" s="280">
        <f>J17+J26</f>
        <v>862.58187999999996</v>
      </c>
      <c r="K28" s="280">
        <f>K17+K26</f>
        <v>14452.088630000002</v>
      </c>
      <c r="L28" s="280" t="e">
        <f>L17+L26</f>
        <v>#REF!</v>
      </c>
      <c r="M28" s="281"/>
      <c r="N28" s="161"/>
      <c r="O28" s="161"/>
      <c r="P28" s="161"/>
      <c r="Q28" s="161"/>
      <c r="R28" s="161"/>
      <c r="S28" s="161"/>
      <c r="T28" s="161"/>
      <c r="U28" s="161"/>
      <c r="V28" s="161"/>
      <c r="W28" s="161"/>
      <c r="X28" s="161"/>
      <c r="Y28" s="161"/>
      <c r="Z28" s="161"/>
      <c r="AA28" s="161"/>
      <c r="AB28" s="161"/>
      <c r="AC28" s="161"/>
      <c r="AD28" s="161"/>
      <c r="AE28" s="161"/>
    </row>
    <row r="29" spans="1:31" s="163" customFormat="1" ht="15" customHeight="1" thickTop="1">
      <c r="A29" s="261"/>
      <c r="D29" s="261"/>
      <c r="H29" s="254"/>
      <c r="I29" s="282"/>
      <c r="J29" s="282"/>
      <c r="K29" s="282"/>
      <c r="L29" s="282"/>
      <c r="M29" s="256"/>
      <c r="N29" s="161"/>
      <c r="O29" s="161"/>
      <c r="P29" s="161"/>
      <c r="Q29" s="161"/>
      <c r="R29" s="161"/>
      <c r="S29" s="161"/>
      <c r="T29" s="161"/>
      <c r="U29" s="161"/>
      <c r="V29" s="161"/>
      <c r="W29" s="161"/>
      <c r="X29" s="161"/>
      <c r="Y29" s="161"/>
      <c r="Z29" s="161"/>
      <c r="AA29" s="161"/>
      <c r="AB29" s="161"/>
      <c r="AC29" s="161"/>
      <c r="AD29" s="161"/>
      <c r="AE29" s="161"/>
    </row>
    <row r="30" spans="1:31">
      <c r="A30" s="248"/>
      <c r="D30" s="248"/>
      <c r="H30" s="110"/>
      <c r="I30" s="265"/>
      <c r="J30" s="265"/>
      <c r="K30" s="265"/>
      <c r="L30" s="265"/>
      <c r="M30" s="259"/>
      <c r="N30" s="86"/>
      <c r="O30" s="86"/>
      <c r="P30" s="86"/>
      <c r="Q30" s="86"/>
      <c r="R30" s="86"/>
      <c r="S30" s="86"/>
      <c r="T30" s="86"/>
      <c r="U30" s="86"/>
      <c r="V30" s="86"/>
      <c r="W30" s="86"/>
      <c r="X30" s="86"/>
      <c r="Y30" s="86"/>
      <c r="Z30" s="86"/>
      <c r="AA30" s="86"/>
      <c r="AB30" s="86"/>
      <c r="AC30" s="86"/>
      <c r="AD30" s="86"/>
    </row>
    <row r="31" spans="1:31" ht="13.5" thickBot="1">
      <c r="A31" s="248"/>
      <c r="D31" s="248"/>
      <c r="H31" s="110"/>
      <c r="I31" s="156"/>
      <c r="J31" s="156"/>
      <c r="K31" s="156"/>
      <c r="L31" s="284" t="s">
        <v>119</v>
      </c>
      <c r="M31" s="285" t="e">
        <f>M17+M26</f>
        <v>#REF!</v>
      </c>
      <c r="N31" s="86"/>
      <c r="O31" s="86"/>
      <c r="P31" s="86"/>
      <c r="Q31" s="86"/>
      <c r="R31" s="86"/>
      <c r="S31" s="86"/>
      <c r="T31" s="86"/>
      <c r="U31" s="86"/>
      <c r="V31" s="86"/>
      <c r="W31" s="86"/>
      <c r="X31" s="86"/>
      <c r="Y31" s="86"/>
      <c r="Z31" s="86"/>
      <c r="AA31" s="86"/>
      <c r="AB31" s="86"/>
      <c r="AC31" s="86"/>
      <c r="AD31" s="86"/>
    </row>
    <row r="32" spans="1:31" ht="13.5" thickTop="1">
      <c r="A32" s="286"/>
      <c r="B32" s="154"/>
      <c r="C32" s="154"/>
      <c r="D32" s="286"/>
      <c r="E32" s="154"/>
      <c r="F32" s="154"/>
      <c r="G32" s="154"/>
      <c r="H32" s="287"/>
      <c r="I32" s="288"/>
      <c r="J32" s="288"/>
      <c r="K32" s="288"/>
      <c r="L32" s="289"/>
      <c r="M32" s="290"/>
      <c r="N32" s="86"/>
      <c r="O32" s="86"/>
      <c r="P32" s="86"/>
      <c r="Q32" s="86"/>
      <c r="R32" s="86"/>
      <c r="S32" s="86"/>
      <c r="T32" s="86"/>
      <c r="U32" s="86"/>
      <c r="V32" s="86"/>
      <c r="W32" s="86"/>
      <c r="X32" s="86"/>
      <c r="Y32" s="86"/>
      <c r="Z32" s="86"/>
      <c r="AA32" s="86"/>
      <c r="AB32" s="86"/>
      <c r="AC32" s="86"/>
      <c r="AD32" s="86"/>
    </row>
    <row r="33" spans="1:30">
      <c r="L33" s="291"/>
      <c r="N33" s="86"/>
      <c r="O33" s="86"/>
      <c r="P33" s="86"/>
      <c r="Q33" s="86"/>
      <c r="R33" s="86"/>
      <c r="S33" s="86"/>
      <c r="T33" s="86"/>
      <c r="U33" s="86"/>
      <c r="V33" s="86"/>
      <c r="W33" s="86"/>
      <c r="X33" s="86"/>
      <c r="Y33" s="86"/>
      <c r="Z33" s="86"/>
      <c r="AA33" s="86"/>
      <c r="AB33" s="86"/>
      <c r="AC33" s="86"/>
      <c r="AD33" s="86"/>
    </row>
    <row r="34" spans="1:30">
      <c r="A34" s="115" t="s">
        <v>428</v>
      </c>
      <c r="L34" s="291"/>
      <c r="N34" s="86"/>
      <c r="O34" s="86"/>
      <c r="P34" s="86"/>
      <c r="Q34" s="86"/>
      <c r="R34" s="86"/>
      <c r="S34" s="86"/>
      <c r="T34" s="86"/>
      <c r="U34" s="86"/>
      <c r="V34" s="86"/>
      <c r="W34" s="86"/>
      <c r="X34" s="86"/>
      <c r="Y34" s="86"/>
      <c r="Z34" s="86"/>
      <c r="AA34" s="86"/>
      <c r="AB34" s="86"/>
      <c r="AC34" s="86"/>
      <c r="AD34" s="86"/>
    </row>
    <row r="35" spans="1:30" ht="6" customHeight="1">
      <c r="B35" s="154"/>
      <c r="C35" s="154"/>
      <c r="L35" s="291"/>
      <c r="N35" s="86"/>
      <c r="O35" s="86"/>
      <c r="P35" s="86"/>
      <c r="Q35" s="86"/>
      <c r="R35" s="86"/>
      <c r="S35" s="86"/>
      <c r="T35" s="86"/>
      <c r="U35" s="86"/>
      <c r="V35" s="86"/>
      <c r="W35" s="86"/>
      <c r="X35" s="86"/>
      <c r="Y35" s="86"/>
      <c r="Z35" s="86"/>
      <c r="AA35" s="86"/>
      <c r="AB35" s="86"/>
      <c r="AC35" s="86"/>
      <c r="AD35" s="86"/>
    </row>
    <row r="36" spans="1:30">
      <c r="B36" s="245"/>
      <c r="C36" s="246"/>
      <c r="D36" s="246"/>
      <c r="E36" s="246"/>
      <c r="F36" s="246"/>
      <c r="G36" s="246"/>
      <c r="H36" s="246"/>
      <c r="I36" s="246"/>
      <c r="J36" s="246"/>
      <c r="K36" s="246"/>
      <c r="L36" s="292"/>
      <c r="O36" s="86"/>
      <c r="P36" s="86"/>
      <c r="Q36" s="86"/>
      <c r="R36" s="86"/>
      <c r="S36" s="86"/>
      <c r="T36" s="86"/>
      <c r="U36" s="86"/>
      <c r="V36" s="86"/>
      <c r="W36" s="86"/>
      <c r="X36" s="86"/>
      <c r="Y36" s="86"/>
      <c r="Z36" s="86"/>
      <c r="AA36" s="86"/>
      <c r="AB36" s="86"/>
      <c r="AC36" s="86"/>
      <c r="AD36" s="86"/>
    </row>
    <row r="37" spans="1:30">
      <c r="B37" s="248"/>
      <c r="L37" s="293"/>
      <c r="O37" s="86"/>
      <c r="P37" s="86"/>
      <c r="Q37" s="86"/>
      <c r="R37" s="86"/>
      <c r="S37" s="86"/>
      <c r="T37" s="86"/>
      <c r="U37" s="86"/>
      <c r="V37" s="86"/>
      <c r="W37" s="86"/>
      <c r="X37" s="86"/>
      <c r="Y37" s="86"/>
      <c r="Z37" s="86"/>
      <c r="AA37" s="86"/>
      <c r="AB37" s="86"/>
      <c r="AC37" s="86"/>
      <c r="AD37" s="86"/>
    </row>
    <row r="38" spans="1:30">
      <c r="B38" s="248"/>
      <c r="L38" s="293"/>
      <c r="O38" s="86"/>
      <c r="P38" s="86"/>
      <c r="Q38" s="86"/>
      <c r="R38" s="86"/>
      <c r="S38" s="86"/>
      <c r="T38" s="86"/>
      <c r="U38" s="86"/>
      <c r="V38" s="86"/>
      <c r="W38" s="86"/>
      <c r="X38" s="86"/>
      <c r="Y38" s="86"/>
      <c r="Z38" s="86"/>
      <c r="AA38" s="86"/>
      <c r="AB38" s="86"/>
      <c r="AC38" s="86"/>
      <c r="AD38" s="86"/>
    </row>
    <row r="39" spans="1:30">
      <c r="B39" s="286"/>
      <c r="C39" s="154"/>
      <c r="D39" s="154"/>
      <c r="E39" s="154"/>
      <c r="F39" s="154"/>
      <c r="G39" s="154"/>
      <c r="H39" s="154"/>
      <c r="I39" s="154"/>
      <c r="J39" s="154"/>
      <c r="K39" s="154"/>
      <c r="L39" s="294"/>
      <c r="O39" s="86"/>
      <c r="P39" s="86"/>
      <c r="Q39" s="86"/>
      <c r="R39" s="86"/>
      <c r="S39" s="86"/>
      <c r="T39" s="86"/>
      <c r="U39" s="86"/>
      <c r="V39" s="86"/>
      <c r="W39" s="86"/>
      <c r="X39" s="86"/>
      <c r="Y39" s="86"/>
      <c r="Z39" s="86"/>
      <c r="AA39" s="86"/>
      <c r="AB39" s="86"/>
      <c r="AC39" s="86"/>
      <c r="AD39" s="86"/>
    </row>
    <row r="40" spans="1:30" ht="13.5" customHeight="1">
      <c r="A40" s="295"/>
      <c r="E40" s="296"/>
      <c r="F40" s="296"/>
      <c r="G40" s="296"/>
      <c r="H40" s="296"/>
      <c r="M40" s="86"/>
      <c r="N40" s="86"/>
      <c r="O40" s="86"/>
      <c r="P40" s="86"/>
      <c r="Q40" s="86"/>
      <c r="R40" s="86"/>
      <c r="S40" s="86"/>
      <c r="T40" s="86"/>
      <c r="U40" s="86"/>
      <c r="V40" s="86"/>
      <c r="W40" s="86"/>
      <c r="X40" s="86"/>
      <c r="Y40" s="86"/>
      <c r="Z40" s="86"/>
      <c r="AA40" s="86"/>
      <c r="AB40" s="86"/>
      <c r="AC40" s="86"/>
      <c r="AD40" s="86"/>
    </row>
    <row r="41" spans="1:30" ht="13.5" customHeight="1">
      <c r="A41" s="295"/>
      <c r="B41" s="245"/>
      <c r="C41" s="246" t="s">
        <v>120</v>
      </c>
      <c r="D41" s="246" t="s">
        <v>121</v>
      </c>
      <c r="E41" s="246"/>
      <c r="F41" s="246"/>
      <c r="G41" s="246"/>
      <c r="H41" s="246"/>
      <c r="I41" s="246"/>
      <c r="J41" s="246"/>
      <c r="K41" s="246"/>
      <c r="L41" s="247"/>
      <c r="M41" s="86"/>
      <c r="N41" s="86"/>
      <c r="O41" s="86"/>
      <c r="P41" s="86"/>
      <c r="Q41" s="86"/>
      <c r="R41" s="86"/>
      <c r="S41" s="86"/>
      <c r="T41" s="86"/>
      <c r="U41" s="86"/>
      <c r="V41" s="86"/>
      <c r="W41" s="86"/>
      <c r="X41" s="86"/>
      <c r="Y41" s="86"/>
      <c r="Z41" s="86"/>
      <c r="AA41" s="86"/>
      <c r="AB41" s="86"/>
      <c r="AC41" s="86"/>
      <c r="AD41" s="86"/>
    </row>
    <row r="42" spans="1:30">
      <c r="A42" s="295"/>
      <c r="B42" s="248"/>
      <c r="C42" s="115" t="s">
        <v>122</v>
      </c>
      <c r="D42" s="295" t="s">
        <v>429</v>
      </c>
      <c r="L42" s="110"/>
      <c r="M42" s="86"/>
      <c r="N42" s="86"/>
      <c r="O42" s="86"/>
      <c r="P42" s="86"/>
      <c r="Q42" s="86"/>
      <c r="R42" s="86"/>
      <c r="S42" s="86"/>
      <c r="T42" s="86"/>
      <c r="U42" s="86"/>
      <c r="V42" s="86"/>
      <c r="W42" s="86"/>
      <c r="X42" s="86"/>
      <c r="Y42" s="86"/>
      <c r="Z42" s="86"/>
      <c r="AA42" s="86"/>
      <c r="AB42" s="86"/>
      <c r="AC42" s="86"/>
      <c r="AD42" s="86"/>
    </row>
    <row r="43" spans="1:30">
      <c r="B43" s="248"/>
      <c r="C43" s="131"/>
      <c r="D43" s="295" t="s">
        <v>430</v>
      </c>
      <c r="L43" s="110"/>
      <c r="M43" s="86"/>
      <c r="N43" s="86"/>
      <c r="O43" s="86"/>
      <c r="P43" s="86"/>
      <c r="Q43" s="86"/>
      <c r="R43" s="86"/>
      <c r="S43" s="86"/>
      <c r="T43" s="86"/>
      <c r="U43" s="86"/>
      <c r="V43" s="86"/>
      <c r="W43" s="86"/>
      <c r="X43" s="86"/>
      <c r="Y43" s="86"/>
      <c r="Z43" s="86"/>
      <c r="AA43" s="86"/>
      <c r="AB43" s="86"/>
      <c r="AC43" s="86"/>
      <c r="AD43" s="86"/>
    </row>
    <row r="44" spans="1:30" ht="25.5" customHeight="1">
      <c r="B44" s="248"/>
      <c r="C44" s="865" t="s">
        <v>431</v>
      </c>
      <c r="D44" s="866"/>
      <c r="E44" s="866"/>
      <c r="F44" s="866"/>
      <c r="G44" s="866"/>
      <c r="H44" s="866"/>
      <c r="I44" s="866"/>
      <c r="J44" s="866"/>
      <c r="K44" s="866"/>
      <c r="L44" s="867"/>
      <c r="M44" s="86"/>
      <c r="N44" s="86"/>
      <c r="O44" s="86"/>
      <c r="P44" s="86"/>
      <c r="Q44" s="86"/>
      <c r="R44" s="86"/>
      <c r="S44" s="86"/>
      <c r="T44" s="86"/>
      <c r="U44" s="86"/>
      <c r="V44" s="86"/>
      <c r="W44" s="86"/>
      <c r="X44" s="86"/>
      <c r="Y44" s="86"/>
      <c r="Z44" s="86"/>
      <c r="AA44" s="86"/>
      <c r="AB44" s="86"/>
      <c r="AC44" s="86"/>
      <c r="AD44" s="86"/>
    </row>
    <row r="45" spans="1:30">
      <c r="B45" s="286"/>
      <c r="C45" s="154"/>
      <c r="D45" s="154"/>
      <c r="E45" s="154"/>
      <c r="F45" s="154"/>
      <c r="G45" s="154"/>
      <c r="H45" s="154"/>
      <c r="I45" s="154"/>
      <c r="J45" s="154"/>
      <c r="K45" s="154"/>
      <c r="L45" s="287"/>
      <c r="M45" s="86"/>
      <c r="N45" s="86"/>
      <c r="O45" s="86"/>
      <c r="P45" s="86"/>
      <c r="Q45" s="86"/>
      <c r="R45" s="86"/>
      <c r="S45" s="86"/>
      <c r="T45" s="86"/>
      <c r="U45" s="86"/>
      <c r="V45" s="86"/>
      <c r="W45" s="86"/>
      <c r="X45" s="86"/>
      <c r="Y45" s="86"/>
      <c r="Z45" s="86"/>
      <c r="AA45" s="86"/>
      <c r="AB45" s="86"/>
      <c r="AC45" s="86"/>
      <c r="AD45" s="86"/>
    </row>
    <row r="46" spans="1:30">
      <c r="M46" s="86"/>
      <c r="N46" s="86"/>
      <c r="O46" s="86"/>
      <c r="P46" s="86"/>
      <c r="Q46" s="86"/>
      <c r="R46" s="86"/>
      <c r="S46" s="86"/>
      <c r="T46" s="86"/>
      <c r="U46" s="86"/>
      <c r="V46" s="86"/>
      <c r="W46" s="86"/>
      <c r="X46" s="86"/>
      <c r="Y46" s="86"/>
      <c r="Z46" s="86"/>
      <c r="AA46" s="86"/>
      <c r="AB46" s="86"/>
      <c r="AC46" s="86"/>
      <c r="AD46" s="86"/>
    </row>
  </sheetData>
  <mergeCells count="4">
    <mergeCell ref="A5:M5"/>
    <mergeCell ref="A2:M2"/>
    <mergeCell ref="C44:L44"/>
    <mergeCell ref="A1:H1"/>
  </mergeCells>
  <phoneticPr fontId="5" type="noConversion"/>
  <printOptions horizontalCentered="1" gridLinesSet="0"/>
  <pageMargins left="0.15748031496062992" right="0.15748031496062992" top="0.11811023622047245" bottom="0.11811023622047245" header="0.11811023622047245" footer="0.11811023622047245"/>
  <pageSetup paperSize="9" scale="85" orientation="landscape" r:id="rId1"/>
  <headerFooter alignWithMargins="0">
    <oddFooter>&amp;C&amp;P&amp;RAER Information Guideline (Version 2)</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87"/>
  <sheetViews>
    <sheetView showGridLines="0" view="pageBreakPreview" zoomScaleNormal="100" workbookViewId="0">
      <selection activeCell="B3" sqref="B3"/>
    </sheetView>
  </sheetViews>
  <sheetFormatPr defaultColWidth="7" defaultRowHeight="12.75"/>
  <cols>
    <col min="1" max="1" width="11.140625" style="304" customWidth="1"/>
    <col min="2" max="2" width="22.42578125" style="304" customWidth="1"/>
    <col min="3" max="3" width="32" style="304" customWidth="1"/>
    <col min="4" max="8" width="17.7109375" style="304" customWidth="1"/>
    <col min="9" max="9" width="11.5703125" style="303" customWidth="1"/>
    <col min="10" max="10" width="7" style="303" customWidth="1"/>
    <col min="11" max="11" width="8.7109375" style="304" bestFit="1" customWidth="1"/>
    <col min="12" max="12" width="10.5703125" style="304" customWidth="1"/>
    <col min="13" max="31" width="7.28515625" style="304" bestFit="1" customWidth="1"/>
    <col min="32" max="32" width="7.140625" style="304" bestFit="1" customWidth="1"/>
    <col min="33" max="33" width="7.28515625" style="304" bestFit="1" customWidth="1"/>
    <col min="34" max="34" width="7.140625" style="304" bestFit="1" customWidth="1"/>
    <col min="35" max="35" width="7.28515625" style="304" bestFit="1" customWidth="1"/>
    <col min="36" max="36" width="7.140625" style="304" bestFit="1" customWidth="1"/>
    <col min="37" max="43" width="7.28515625" style="304" bestFit="1" customWidth="1"/>
    <col min="44" max="45" width="7.140625" style="304" bestFit="1" customWidth="1"/>
    <col min="46" max="16384" width="7" style="304"/>
  </cols>
  <sheetData>
    <row r="1" spans="1:13" s="115" customFormat="1" ht="18.75">
      <c r="A1" s="978" t="s">
        <v>526</v>
      </c>
      <c r="B1" s="978"/>
      <c r="C1" s="978"/>
      <c r="D1" s="978"/>
      <c r="E1" s="978"/>
      <c r="F1" s="978"/>
      <c r="G1" s="978"/>
      <c r="H1" s="978"/>
      <c r="I1" s="976"/>
      <c r="J1" s="979"/>
      <c r="K1" s="980"/>
      <c r="L1" s="980"/>
      <c r="M1" s="980"/>
    </row>
    <row r="2" spans="1:13" s="163" customFormat="1" ht="16.5" customHeight="1">
      <c r="A2" s="868" t="s">
        <v>202</v>
      </c>
      <c r="B2" s="869"/>
      <c r="C2" s="869"/>
      <c r="D2" s="869"/>
      <c r="E2" s="869"/>
      <c r="F2" s="869"/>
      <c r="G2" s="869"/>
      <c r="H2" s="869"/>
      <c r="I2" s="298"/>
      <c r="J2" s="298"/>
      <c r="K2" s="299"/>
      <c r="L2" s="299"/>
    </row>
    <row r="3" spans="1:13" s="235" customFormat="1" ht="12.75" customHeight="1">
      <c r="A3" s="232"/>
      <c r="B3" s="233"/>
      <c r="C3" s="233"/>
      <c r="D3" s="233"/>
      <c r="E3" s="233"/>
      <c r="F3" s="233"/>
      <c r="G3" s="233"/>
      <c r="H3" s="233"/>
      <c r="I3" s="233"/>
      <c r="J3" s="234"/>
      <c r="K3" s="234"/>
      <c r="L3" s="234"/>
    </row>
    <row r="4" spans="1:13" s="115" customFormat="1" ht="12.75" customHeight="1">
      <c r="I4" s="297"/>
      <c r="J4" s="297"/>
    </row>
    <row r="5" spans="1:13" s="115" customFormat="1" ht="15.75">
      <c r="A5" s="861"/>
      <c r="B5" s="861"/>
      <c r="C5" s="861"/>
      <c r="D5" s="861"/>
      <c r="E5" s="861"/>
      <c r="F5" s="861"/>
      <c r="G5" s="861"/>
      <c r="H5" s="861"/>
      <c r="I5" s="300"/>
      <c r="J5" s="300"/>
      <c r="K5" s="870"/>
      <c r="L5" s="870"/>
    </row>
    <row r="6" spans="1:13" ht="12.75" customHeight="1">
      <c r="A6" s="301"/>
      <c r="B6" s="301"/>
      <c r="C6" s="301"/>
      <c r="D6" s="301"/>
      <c r="E6" s="301"/>
      <c r="F6" s="301"/>
      <c r="G6" s="301"/>
      <c r="H6" s="301"/>
      <c r="I6" s="302"/>
    </row>
    <row r="7" spans="1:13" ht="12.75" customHeight="1">
      <c r="A7" s="305" t="s">
        <v>489</v>
      </c>
      <c r="D7" s="96"/>
    </row>
    <row r="8" spans="1:13" ht="12.75" customHeight="1">
      <c r="A8" s="305"/>
    </row>
    <row r="9" spans="1:13" ht="12.75" customHeight="1">
      <c r="A9" s="871" t="s">
        <v>432</v>
      </c>
      <c r="B9" s="872"/>
      <c r="C9" s="872"/>
      <c r="D9" s="872"/>
      <c r="E9" s="872"/>
      <c r="F9" s="872"/>
      <c r="G9" s="872"/>
      <c r="H9" s="872"/>
      <c r="I9" s="306"/>
    </row>
    <row r="10" spans="1:13" ht="12.75" customHeight="1">
      <c r="A10" s="305"/>
    </row>
    <row r="11" spans="1:13" ht="12.75" customHeight="1">
      <c r="B11" s="307" t="s">
        <v>456</v>
      </c>
    </row>
    <row r="12" spans="1:13" ht="12.75" customHeight="1"/>
    <row r="13" spans="1:13" ht="12.75" customHeight="1">
      <c r="B13" s="308" t="s">
        <v>123</v>
      </c>
    </row>
    <row r="14" spans="1:13" ht="12.75" customHeight="1">
      <c r="B14" s="307" t="s">
        <v>433</v>
      </c>
    </row>
    <row r="15" spans="1:13" ht="12.75" customHeight="1">
      <c r="B15" s="307" t="s">
        <v>434</v>
      </c>
    </row>
    <row r="17" spans="1:46" ht="51">
      <c r="A17" s="309" t="s">
        <v>111</v>
      </c>
      <c r="B17" s="310" t="s">
        <v>112</v>
      </c>
      <c r="C17" s="311"/>
      <c r="D17" s="312" t="s">
        <v>70</v>
      </c>
      <c r="E17" s="313" t="s">
        <v>13</v>
      </c>
      <c r="F17" s="314" t="s">
        <v>14</v>
      </c>
      <c r="G17" s="314" t="s">
        <v>22</v>
      </c>
      <c r="H17" s="315" t="s">
        <v>39</v>
      </c>
    </row>
    <row r="18" spans="1:46">
      <c r="A18" s="316"/>
      <c r="B18" s="317"/>
      <c r="C18" s="318"/>
      <c r="D18" s="319"/>
      <c r="E18" s="319"/>
      <c r="F18" s="319"/>
      <c r="G18" s="319"/>
      <c r="H18" s="320"/>
    </row>
    <row r="19" spans="1:46" s="326" customFormat="1" ht="12.6" customHeight="1">
      <c r="A19" s="321"/>
      <c r="B19" s="322" t="s">
        <v>435</v>
      </c>
      <c r="C19" s="323"/>
      <c r="D19" s="321"/>
      <c r="E19" s="321"/>
      <c r="F19" s="321"/>
      <c r="G19" s="321"/>
      <c r="H19" s="321"/>
      <c r="I19" s="324"/>
      <c r="J19" s="324"/>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325"/>
    </row>
    <row r="20" spans="1:46" s="326" customFormat="1" ht="15" customHeight="1">
      <c r="A20" s="321"/>
      <c r="B20" s="322" t="s">
        <v>124</v>
      </c>
      <c r="C20" s="323"/>
      <c r="D20" s="321"/>
      <c r="E20" s="321"/>
      <c r="F20" s="321"/>
      <c r="G20" s="321"/>
      <c r="H20" s="321"/>
      <c r="I20" s="324"/>
      <c r="J20" s="324"/>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row>
    <row r="21" spans="1:46" s="326" customFormat="1" ht="15" customHeight="1">
      <c r="A21" s="321"/>
      <c r="B21" s="322"/>
      <c r="C21" s="323"/>
      <c r="D21" s="321"/>
      <c r="E21" s="781"/>
      <c r="F21" s="321"/>
      <c r="G21" s="321"/>
      <c r="H21" s="321"/>
      <c r="I21" s="324"/>
      <c r="J21" s="324"/>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row>
    <row r="22" spans="1:46" s="326" customFormat="1" ht="15" customHeight="1">
      <c r="A22" s="321"/>
      <c r="B22" s="328" t="s">
        <v>392</v>
      </c>
      <c r="C22" s="323"/>
      <c r="D22" s="321"/>
      <c r="E22" s="321"/>
      <c r="F22" s="321"/>
      <c r="G22" s="321"/>
      <c r="H22" s="321"/>
      <c r="I22" s="329"/>
      <c r="J22" s="324"/>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row>
    <row r="23" spans="1:46" ht="12.75" customHeight="1">
      <c r="A23" s="332"/>
      <c r="B23" s="333" t="s">
        <v>512</v>
      </c>
      <c r="C23" s="179"/>
      <c r="D23" s="803">
        <f>[11]Hours!$C$30910</f>
        <v>66953.6200000018</v>
      </c>
      <c r="E23" s="804">
        <f>[11]Hours!$C$30911</f>
        <v>1887.1100000000001</v>
      </c>
      <c r="F23" s="204">
        <f>[11]Hours!$C$30912</f>
        <v>2095.64</v>
      </c>
      <c r="G23" s="804">
        <f>[11]Hours!$C$30913</f>
        <v>35972.919999999991</v>
      </c>
      <c r="H23" s="201"/>
      <c r="J23" s="335"/>
      <c r="K23" s="336"/>
      <c r="L23" s="336"/>
    </row>
    <row r="24" spans="1:46" ht="12.75" customHeight="1">
      <c r="A24" s="332"/>
      <c r="B24" s="333" t="s">
        <v>514</v>
      </c>
      <c r="C24" s="179"/>
      <c r="D24" s="799">
        <f>'[11]CAM Driver Splits'!$J$10</f>
        <v>2.2742054336691624E-2</v>
      </c>
      <c r="E24" s="799">
        <f>'[11]CAM Driver Splits'!$J$11</f>
        <v>1.4992643552141063E-3</v>
      </c>
      <c r="F24" s="799">
        <f>'[11]CAM Driver Splits'!$J$12</f>
        <v>2.5387732311189657E-4</v>
      </c>
      <c r="G24" s="799">
        <f>'[11]CAM Driver Splits'!$J$13</f>
        <v>-3.5802364632877361E-4</v>
      </c>
      <c r="H24" s="201"/>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row>
    <row r="25" spans="1:46" ht="12.75" customHeight="1">
      <c r="A25" s="332"/>
      <c r="B25" s="333" t="s">
        <v>513</v>
      </c>
      <c r="C25" s="179"/>
      <c r="D25" s="799">
        <f>'[11]CAM Driver Splits'!$K$10</f>
        <v>1.0821375514889452E-2</v>
      </c>
      <c r="E25" s="799">
        <f>'[11]CAM Driver Splits'!$K$11</f>
        <v>0</v>
      </c>
      <c r="F25" s="799">
        <f>'[11]CAM Driver Splits'!$K$12</f>
        <v>0</v>
      </c>
      <c r="G25" s="799">
        <f>'[11]CAM Driver Splits'!$K$13</f>
        <v>0</v>
      </c>
      <c r="H25" s="201"/>
    </row>
    <row r="26" spans="1:46" ht="12.75" customHeight="1">
      <c r="A26" s="201"/>
      <c r="B26" s="338"/>
      <c r="C26" s="179"/>
      <c r="D26" s="339"/>
      <c r="E26" s="339"/>
      <c r="F26" s="339"/>
      <c r="G26" s="339"/>
      <c r="H26" s="339"/>
      <c r="I26" s="340"/>
    </row>
    <row r="27" spans="1:46">
      <c r="A27" s="201"/>
      <c r="B27" s="333" t="s">
        <v>327</v>
      </c>
      <c r="C27" s="334"/>
      <c r="D27" s="201">
        <f>'DISAGG Opex'!I20+'DISAGG Opex'!I21+'DISAGG Opex'!I22</f>
        <v>7143.9974254192102</v>
      </c>
      <c r="E27" s="201">
        <f>'DISAGG Opex'!J21+'DISAGG Opex'!J20+'DISAGG Opex'!J22</f>
        <v>191.5363922250769</v>
      </c>
      <c r="F27" s="201">
        <f>'DISAGG Opex'!K20+'DISAGG Opex'!K21+'DISAGG Opex'!K22</f>
        <v>726.54875493518841</v>
      </c>
      <c r="G27" s="201" t="e">
        <f>'DISAGG Opex'!L20+'DISAGG Opex'!L21+'DISAGG Opex'!L22</f>
        <v>#REF!</v>
      </c>
      <c r="H27" s="201" t="e">
        <f>SUM(D27:G27)</f>
        <v>#REF!</v>
      </c>
      <c r="I27" s="340"/>
      <c r="V27" s="336"/>
      <c r="AH27" s="336"/>
      <c r="AL27" s="336"/>
    </row>
    <row r="28" spans="1:46">
      <c r="A28" s="201"/>
      <c r="B28" s="179"/>
      <c r="C28" s="334"/>
      <c r="D28" s="341"/>
      <c r="E28" s="341"/>
      <c r="F28" s="341"/>
      <c r="G28" s="341"/>
      <c r="H28" s="341"/>
      <c r="I28" s="340"/>
      <c r="V28" s="336"/>
      <c r="AH28" s="336"/>
      <c r="AL28" s="336"/>
    </row>
    <row r="29" spans="1:46">
      <c r="A29" s="201"/>
      <c r="B29" s="342" t="s">
        <v>393</v>
      </c>
      <c r="C29" s="334"/>
      <c r="D29" s="201"/>
      <c r="E29" s="201"/>
      <c r="F29" s="201"/>
      <c r="G29" s="201"/>
      <c r="H29" s="201"/>
      <c r="I29" s="340"/>
      <c r="V29" s="336"/>
      <c r="AH29" s="336"/>
      <c r="AL29" s="336"/>
    </row>
    <row r="30" spans="1:46">
      <c r="A30" s="201"/>
      <c r="B30" s="273" t="s">
        <v>401</v>
      </c>
      <c r="C30" s="334"/>
      <c r="D30" s="337">
        <f>SUM('[11]CAM %'!$G$14:$G$18)</f>
        <v>1.7534835375436219E-2</v>
      </c>
      <c r="E30" s="337">
        <f>'[11]CAM %'!$G$19</f>
        <v>5.4555376885986667E-3</v>
      </c>
      <c r="F30" s="337">
        <f>'[11]CAM %'!$G$20</f>
        <v>8.8526078544797187E-4</v>
      </c>
      <c r="G30" s="337">
        <f>'[11]CAM %'!$G$22</f>
        <v>9.1241565168440217E-2</v>
      </c>
      <c r="H30" s="201"/>
      <c r="I30" s="340"/>
      <c r="V30" s="336"/>
      <c r="AH30" s="336"/>
      <c r="AL30" s="336"/>
    </row>
    <row r="31" spans="1:46">
      <c r="A31" s="201"/>
      <c r="B31" s="253" t="s">
        <v>402</v>
      </c>
      <c r="C31" s="323"/>
      <c r="D31" s="337">
        <f>SUM('[11]CAM %'!$Y$14:$Y$18)</f>
        <v>0.10683412505676355</v>
      </c>
      <c r="E31" s="337">
        <f>'[11]CAM %'!$Y$19</f>
        <v>1.1940409560145266E-2</v>
      </c>
      <c r="F31" s="337">
        <f>'[11]CAM %'!$Y$20</f>
        <v>7.0640579982163081E-4</v>
      </c>
      <c r="G31" s="337">
        <f>'[11]CAM %'!$Y$22</f>
        <v>0.10760229189189116</v>
      </c>
      <c r="H31" s="321"/>
      <c r="I31" s="340"/>
      <c r="J31" s="304"/>
    </row>
    <row r="32" spans="1:46">
      <c r="A32" s="201"/>
      <c r="B32" s="253" t="s">
        <v>517</v>
      </c>
      <c r="C32" s="323"/>
      <c r="D32" s="337">
        <f>SUM('[11]CAM %'!$Z$14:$Z$18)</f>
        <v>0.12188314400175553</v>
      </c>
      <c r="E32" s="337">
        <f>'[11]CAM %'!$Z$19</f>
        <v>0</v>
      </c>
      <c r="F32" s="337">
        <f>'[11]CAM %'!$Z$20</f>
        <v>0</v>
      </c>
      <c r="G32" s="337">
        <f>'[11]CAM %'!$Z$22</f>
        <v>0</v>
      </c>
      <c r="H32" s="321"/>
      <c r="I32" s="340"/>
      <c r="J32" s="304"/>
    </row>
    <row r="33" spans="1:10">
      <c r="A33" s="201"/>
      <c r="B33" s="253" t="s">
        <v>515</v>
      </c>
      <c r="C33" s="323"/>
      <c r="D33" s="337">
        <f>SUM('[11]CAM %'!$U$14:$U$18)</f>
        <v>0.12056831057981743</v>
      </c>
      <c r="E33" s="337">
        <f>'[11]CAM %'!$U$19</f>
        <v>3.3341888350354055E-3</v>
      </c>
      <c r="F33" s="337">
        <f>'[11]CAM %'!$U$20</f>
        <v>4.3142253216106488E-4</v>
      </c>
      <c r="G33" s="337">
        <f>'[11]CAM %'!$U$22</f>
        <v>0</v>
      </c>
      <c r="H33" s="321"/>
      <c r="I33" s="340"/>
      <c r="J33" s="304"/>
    </row>
    <row r="34" spans="1:10">
      <c r="A34" s="201"/>
      <c r="B34" s="253" t="s">
        <v>516</v>
      </c>
      <c r="C34" s="323"/>
      <c r="D34" s="337">
        <f>SUM('[11]CAM %'!$L$14:$L$18)</f>
        <v>8.9069466374700479E-2</v>
      </c>
      <c r="E34" s="337">
        <f>'[11]CAM %'!$L$19</f>
        <v>2.4614114639740423E-2</v>
      </c>
      <c r="F34" s="337">
        <f>'[11]CAM %'!$L$20</f>
        <v>1.870153345103424E-3</v>
      </c>
      <c r="G34" s="337">
        <f>'[11]CAM %'!$L$22</f>
        <v>0</v>
      </c>
      <c r="H34" s="321"/>
      <c r="I34" s="340"/>
      <c r="J34" s="304"/>
    </row>
    <row r="35" spans="1:10">
      <c r="A35" s="201"/>
      <c r="B35" s="253" t="s">
        <v>518</v>
      </c>
      <c r="C35" s="323"/>
      <c r="D35" s="337">
        <f>SUM('[11]CAM %'!$N$14:$N$18)</f>
        <v>0.18480427354690343</v>
      </c>
      <c r="E35" s="337">
        <f>'[11]CAM %'!$N$19</f>
        <v>0</v>
      </c>
      <c r="F35" s="337">
        <f>'[11]CAM %'!$N$20</f>
        <v>0</v>
      </c>
      <c r="G35" s="337">
        <f>'[11]CAM %'!$N$22</f>
        <v>0</v>
      </c>
      <c r="H35" s="321"/>
      <c r="I35" s="340"/>
      <c r="J35" s="304"/>
    </row>
    <row r="36" spans="1:10">
      <c r="A36" s="201"/>
      <c r="B36" s="253" t="s">
        <v>403</v>
      </c>
      <c r="C36" s="323"/>
      <c r="D36" s="337">
        <f>SUM('[11]Corp Drivers'!$L$15:$L$19)</f>
        <v>0.10043217675268094</v>
      </c>
      <c r="E36" s="337">
        <f>'[11]Corp Drivers'!$L$20</f>
        <v>1.4586486463130867E-3</v>
      </c>
      <c r="F36" s="337">
        <f>'[11]Corp Drivers'!$L$21</f>
        <v>2.9802194180662753E-3</v>
      </c>
      <c r="G36" s="337">
        <f>'[11]Corp Drivers'!$L$23</f>
        <v>5.9598335875665947E-3</v>
      </c>
      <c r="H36" s="321"/>
      <c r="I36" s="340"/>
      <c r="J36" s="304"/>
    </row>
    <row r="37" spans="1:10">
      <c r="A37" s="201"/>
      <c r="B37" s="253" t="s">
        <v>404</v>
      </c>
      <c r="C37" s="323"/>
      <c r="D37" s="337">
        <f>SUM('[11]Corp Drivers'!$V$15:$V$19)</f>
        <v>0.10368145525524722</v>
      </c>
      <c r="E37" s="337">
        <f>'[11]Corp Drivers'!$V$20</f>
        <v>5.9131341675666745E-3</v>
      </c>
      <c r="F37" s="337">
        <f>'[11]Corp Drivers'!$V$21</f>
        <v>1.4590712027159954E-2</v>
      </c>
      <c r="G37" s="337">
        <f>'[11]Corp Drivers'!$V$23</f>
        <v>2.4385616832350829E-2</v>
      </c>
      <c r="H37" s="321"/>
      <c r="I37" s="340"/>
      <c r="J37" s="304"/>
    </row>
    <row r="38" spans="1:10">
      <c r="A38" s="201"/>
      <c r="B38" s="805" t="s">
        <v>486</v>
      </c>
      <c r="C38" s="185"/>
      <c r="D38" s="799">
        <f>SUM('[11]CAM %'!$X$14:$X$18)</f>
        <v>0.12133745795825715</v>
      </c>
      <c r="E38" s="799">
        <f>'[11]CAM %'!$X$19</f>
        <v>2.4042969590624941E-3</v>
      </c>
      <c r="F38" s="799">
        <f>'[11]CAM %'!$X$20</f>
        <v>2.5567095499285115E-3</v>
      </c>
      <c r="G38" s="799">
        <f>'[11]CAM %'!$X$22</f>
        <v>3.1936573473877579E-2</v>
      </c>
      <c r="H38" s="804"/>
      <c r="I38" s="340"/>
      <c r="J38" s="304"/>
    </row>
    <row r="39" spans="1:10">
      <c r="A39" s="201"/>
      <c r="B39" s="338"/>
      <c r="C39" s="179"/>
      <c r="D39" s="339"/>
      <c r="E39" s="339"/>
      <c r="F39" s="339"/>
      <c r="G39" s="339"/>
      <c r="H39" s="339"/>
      <c r="I39" s="340"/>
      <c r="J39" s="304"/>
    </row>
    <row r="40" spans="1:10">
      <c r="A40" s="201"/>
      <c r="B40" s="333" t="s">
        <v>327</v>
      </c>
      <c r="C40" s="334"/>
      <c r="D40" s="339">
        <f>SUM([11]CAM!$G$441,[11]CAM!$H$441,[11]CAM!$K$441,[11]CAM!$L$441,[11]CAM!$M$441,[11]CAM!$N$441,[11]CAM!$U$441,[11]CAM!$X$441,[11]CAM!$Y$441,[11]CAM!$Z$441,[11]CAM!$AD$441,[11]CAM!$AE$441,[11]CAM!$AF$441,[11]CAM!$AG$441,[11]CAM!$AH$441,[11]CAM!$AI$441,[11]CAM!$AJ$441,[11]CAM!$AM$441,[11]CAM!$AN$441,[11]CAM!$AO$441,[11]CAM!$AP$441,[11]CAM!$AQ$441,[11]CAM!$AR$441,[11]CAM!$CS$441,[11]CAM!$CT$441,[11]CAM!$CU$441,[11]CAM!$CV$441)/1000</f>
        <v>4202.7265900000002</v>
      </c>
      <c r="E40" s="339">
        <f>SUM([11]CAM!$G$219,[11]CAM!$H$219,[11]CAM!$K$219,[11]CAM!$L$219,[11]CAM!$M$219,[11]CAM!$N$219,[11]CAM!$U$219,[11]CAM!$X$219,[11]CAM!$Y$219,[11]CAM!$Z$219,[11]CAM!$AD$219,[11]CAM!$AE$219,[11]CAM!$AF$219,[11]CAM!$AG$219,[11]CAM!$AH$219,[11]CAM!$AI$219,[11]CAM!$AJ$219,[11]CAM!$AM$219,[11]CAM!$AN$219,[11]CAM!$AO$219,[11]CAM!$AP$219,[11]CAM!$AQ$219,[11]CAM!$AR$219,[11]CAM!$CS$219,[11]CAM!$CT$219,[11]CAM!$CU$219,[11]CAM!$CV$219)/1000</f>
        <v>214.09305000000001</v>
      </c>
      <c r="F40" s="339">
        <f>SUM([11]CAM!$G$235,[11]CAM!$H$235,[11]CAM!$K$235,[11]CAM!$L$235,[11]CAM!$M$235,[11]CAM!$N$235,[11]CAM!$U$235,[11]CAM!$X$235,[11]CAM!$Y$235,[11]CAM!$Z$235,[11]CAM!$AD$235,[11]CAM!$AE$235,[11]CAM!$AF$235,[11]CAM!$AG$235,[11]CAM!$AH$235,[11]CAM!$AI$235,[11]CAM!$AJ$235,[11]CAM!$AM$235,[11]CAM!$AN$235,[11]CAM!$AO$235,[11]CAM!$AP$235,[11]CAM!$AQ$235,[11]CAM!$AR$235,[11]CAM!$CS$235,[11]CAM!$CT$235,[11]CAM!$CU$235,[11]CAM!$CV$235)/1000</f>
        <v>326.07952</v>
      </c>
      <c r="G40" s="339">
        <f>SUM([11]CAM!$G$244,[11]CAM!$H$244,[11]CAM!$K$244,[11]CAM!$L$244,[11]CAM!$M$244,[11]CAM!$N$244,[11]CAM!$U$244,[11]CAM!$X$244,[11]CAM!$Y$244,[11]CAM!$Z$244,[11]CAM!$AD$244,[11]CAM!$AE$244,[11]CAM!$AF$244,[11]CAM!$AG$244,[11]CAM!$AH$244,[11]CAM!$AI$244,[11]CAM!$AJ$244,[11]CAM!$AM$244,[11]CAM!$AN$244,[11]CAM!$AO$244,[11]CAM!$AP$244,[11]CAM!$AQ$244,[11]CAM!$AR$244,[11]CAM!$CS$244,[11]CAM!$CT$244,[11]CAM!$CU$244,[11]CAM!$CV$244)/1000</f>
        <v>1157.5541099999998</v>
      </c>
      <c r="H40" s="339">
        <f>SUM(D40:G40)</f>
        <v>5900.4532700000009</v>
      </c>
      <c r="I40" s="340"/>
      <c r="J40" s="304"/>
    </row>
    <row r="41" spans="1:10">
      <c r="A41" s="201"/>
      <c r="B41" s="179"/>
      <c r="C41" s="334"/>
      <c r="D41" s="179"/>
      <c r="E41" s="179"/>
      <c r="F41" s="179"/>
      <c r="G41" s="179"/>
      <c r="H41" s="334"/>
      <c r="I41" s="340"/>
      <c r="J41" s="304"/>
    </row>
    <row r="42" spans="1:10">
      <c r="A42" s="339"/>
      <c r="B42" s="343"/>
      <c r="C42" s="344"/>
      <c r="D42" s="343"/>
      <c r="E42" s="343"/>
      <c r="F42" s="343"/>
      <c r="G42" s="343"/>
      <c r="H42" s="344"/>
      <c r="J42" s="304"/>
    </row>
    <row r="43" spans="1:10">
      <c r="G43" s="179"/>
      <c r="J43" s="304"/>
    </row>
    <row r="44" spans="1:10">
      <c r="D44" s="179"/>
      <c r="E44" s="179"/>
      <c r="F44" s="179"/>
      <c r="G44" s="179"/>
      <c r="H44" s="179"/>
      <c r="I44" s="340"/>
      <c r="J44" s="304"/>
    </row>
    <row r="45" spans="1:10">
      <c r="A45" s="179"/>
      <c r="B45" s="307" t="s">
        <v>125</v>
      </c>
      <c r="C45" s="179"/>
      <c r="D45" s="179"/>
      <c r="E45" s="179"/>
      <c r="F45" s="179"/>
      <c r="G45" s="179"/>
      <c r="H45" s="179"/>
      <c r="I45" s="340"/>
      <c r="J45" s="304"/>
    </row>
    <row r="46" spans="1:10">
      <c r="A46" s="179"/>
      <c r="B46" s="179"/>
      <c r="C46" s="179"/>
      <c r="D46" s="179"/>
      <c r="E46" s="179"/>
      <c r="F46" s="179"/>
      <c r="J46" s="304"/>
    </row>
    <row r="47" spans="1:10">
      <c r="A47" s="179"/>
      <c r="B47" s="345" t="s">
        <v>396</v>
      </c>
      <c r="C47" s="346"/>
      <c r="D47" s="346"/>
      <c r="E47" s="346"/>
      <c r="F47" s="346"/>
      <c r="G47" s="347"/>
      <c r="H47" s="333"/>
      <c r="I47" s="340"/>
      <c r="J47" s="304"/>
    </row>
    <row r="48" spans="1:10">
      <c r="A48" s="179"/>
      <c r="B48" s="348" t="s">
        <v>399</v>
      </c>
      <c r="C48" s="179"/>
      <c r="D48" s="179"/>
      <c r="E48" s="179"/>
      <c r="F48" s="179"/>
      <c r="G48" s="334"/>
      <c r="H48" s="333"/>
      <c r="I48" s="340"/>
      <c r="J48" s="304"/>
    </row>
    <row r="49" spans="1:10">
      <c r="A49" s="179"/>
      <c r="B49" s="333" t="s">
        <v>397</v>
      </c>
      <c r="C49" s="179"/>
      <c r="D49" s="179"/>
      <c r="E49" s="179"/>
      <c r="F49" s="179"/>
      <c r="G49" s="334"/>
      <c r="H49" s="333"/>
      <c r="I49" s="340"/>
      <c r="J49" s="304"/>
    </row>
    <row r="50" spans="1:10">
      <c r="A50" s="179"/>
      <c r="B50" s="873" t="s">
        <v>398</v>
      </c>
      <c r="C50" s="874"/>
      <c r="D50" s="874"/>
      <c r="E50" s="874"/>
      <c r="F50" s="874"/>
      <c r="G50" s="875"/>
      <c r="H50" s="333"/>
      <c r="I50" s="340"/>
      <c r="J50" s="304"/>
    </row>
    <row r="51" spans="1:10">
      <c r="A51" s="179"/>
      <c r="B51" s="873"/>
      <c r="C51" s="874"/>
      <c r="D51" s="874"/>
      <c r="E51" s="874"/>
      <c r="F51" s="874"/>
      <c r="G51" s="875"/>
      <c r="H51" s="333"/>
      <c r="I51" s="340"/>
      <c r="J51" s="304"/>
    </row>
    <row r="52" spans="1:10">
      <c r="A52" s="179"/>
      <c r="B52" s="348" t="s">
        <v>400</v>
      </c>
      <c r="C52" s="179"/>
      <c r="D52" s="179"/>
      <c r="E52" s="179"/>
      <c r="F52" s="179"/>
      <c r="G52" s="334"/>
      <c r="H52" s="333"/>
      <c r="I52" s="340"/>
      <c r="J52" s="304"/>
    </row>
    <row r="53" spans="1:10">
      <c r="A53" s="179"/>
      <c r="B53" s="333" t="s">
        <v>519</v>
      </c>
      <c r="C53" s="179"/>
      <c r="D53" s="179"/>
      <c r="E53" s="179"/>
      <c r="F53" s="179"/>
      <c r="G53" s="334"/>
      <c r="H53" s="333"/>
      <c r="I53" s="340"/>
      <c r="J53" s="304"/>
    </row>
    <row r="54" spans="1:10">
      <c r="A54" s="349"/>
      <c r="B54" s="350"/>
      <c r="C54" s="343"/>
      <c r="D54" s="343"/>
      <c r="E54" s="343"/>
      <c r="F54" s="343"/>
      <c r="G54" s="344"/>
      <c r="H54" s="333"/>
      <c r="I54" s="340"/>
      <c r="J54" s="304"/>
    </row>
    <row r="55" spans="1:10">
      <c r="A55" s="349"/>
      <c r="B55" s="179"/>
      <c r="C55" s="179"/>
      <c r="D55" s="179"/>
      <c r="E55" s="179"/>
      <c r="F55" s="179"/>
      <c r="J55" s="304"/>
    </row>
    <row r="56" spans="1:10" ht="15">
      <c r="A56" s="351"/>
      <c r="B56" s="351"/>
      <c r="C56" s="351"/>
      <c r="D56" s="351"/>
      <c r="E56" s="351"/>
      <c r="F56" s="351"/>
      <c r="G56" s="351"/>
      <c r="H56" s="351"/>
      <c r="I56" s="352"/>
      <c r="J56" s="304"/>
    </row>
    <row r="57" spans="1:10" ht="15">
      <c r="A57" s="351"/>
      <c r="B57" s="351"/>
      <c r="C57" s="351"/>
      <c r="D57" s="351"/>
      <c r="E57" s="351"/>
      <c r="F57" s="351"/>
      <c r="G57" s="351"/>
      <c r="H57" s="351"/>
      <c r="I57" s="352"/>
      <c r="J57" s="304"/>
    </row>
    <row r="58" spans="1:10" ht="15">
      <c r="A58" s="351"/>
      <c r="B58" s="351"/>
      <c r="C58" s="351"/>
      <c r="D58" s="351"/>
      <c r="E58" s="351"/>
      <c r="F58" s="351"/>
      <c r="G58" s="351"/>
      <c r="H58" s="351"/>
      <c r="I58" s="352"/>
      <c r="J58" s="304"/>
    </row>
    <row r="74" spans="2:10">
      <c r="B74" s="308"/>
      <c r="I74" s="304"/>
      <c r="J74" s="304"/>
    </row>
    <row r="85" spans="2:10">
      <c r="B85" s="353"/>
      <c r="I85" s="304"/>
      <c r="J85" s="304"/>
    </row>
    <row r="86" spans="2:10">
      <c r="B86" s="353"/>
      <c r="I86" s="304"/>
      <c r="J86" s="304"/>
    </row>
    <row r="87" spans="2:10">
      <c r="B87" s="353"/>
      <c r="I87" s="304"/>
      <c r="J87" s="304"/>
    </row>
  </sheetData>
  <mergeCells count="6">
    <mergeCell ref="A1:H1"/>
    <mergeCell ref="A2:H2"/>
    <mergeCell ref="K5:L5"/>
    <mergeCell ref="A5:H5"/>
    <mergeCell ref="A9:H9"/>
    <mergeCell ref="B50:G51"/>
  </mergeCells>
  <phoneticPr fontId="5" type="noConversion"/>
  <printOptions horizontalCentered="1" gridLinesSet="0"/>
  <pageMargins left="0.15748031496062992" right="0.15748031496062992" top="0.11811023622047245" bottom="0.11811023622047245" header="0.11811023622047245" footer="0.11811023622047245"/>
  <pageSetup paperSize="9" scale="77" orientation="landscape" r:id="rId1"/>
  <headerFooter alignWithMargins="0">
    <oddFooter>&amp;C&amp;P&amp;RAER Information Guideline (Version 2)</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53"/>
  <sheetViews>
    <sheetView showGridLines="0" view="pageBreakPreview" zoomScaleNormal="60" zoomScaleSheetLayoutView="100" workbookViewId="0">
      <selection activeCell="A5" sqref="A5:H5"/>
    </sheetView>
  </sheetViews>
  <sheetFormatPr defaultColWidth="8.140625" defaultRowHeight="12.75"/>
  <cols>
    <col min="1" max="1" width="12.140625" style="304" customWidth="1"/>
    <col min="2" max="2" width="19.7109375" style="304" customWidth="1"/>
    <col min="3" max="3" width="16.7109375" style="304" customWidth="1"/>
    <col min="4" max="8" width="17.7109375" style="304" customWidth="1"/>
    <col min="9" max="9" width="3.140625" style="304" customWidth="1"/>
    <col min="10" max="16384" width="8.140625" style="304"/>
  </cols>
  <sheetData>
    <row r="1" spans="1:11" s="115" customFormat="1" ht="18.75">
      <c r="A1" s="978" t="s">
        <v>526</v>
      </c>
      <c r="B1" s="978"/>
      <c r="C1" s="978"/>
      <c r="D1" s="978"/>
      <c r="E1" s="978"/>
      <c r="F1" s="978"/>
      <c r="G1" s="978"/>
      <c r="H1" s="978"/>
    </row>
    <row r="2" spans="1:11" s="163" customFormat="1" ht="17.25" customHeight="1">
      <c r="A2" s="868" t="s">
        <v>203</v>
      </c>
      <c r="B2" s="879"/>
      <c r="C2" s="879"/>
      <c r="D2" s="879"/>
      <c r="E2" s="879"/>
      <c r="F2" s="879"/>
      <c r="G2" s="879"/>
      <c r="H2" s="354"/>
      <c r="I2" s="355"/>
      <c r="J2" s="299"/>
      <c r="K2" s="299"/>
    </row>
    <row r="3" spans="1:11" s="235" customFormat="1" ht="12.75" customHeight="1">
      <c r="A3" s="232"/>
      <c r="B3" s="233"/>
      <c r="C3" s="233"/>
      <c r="D3" s="233"/>
      <c r="E3" s="233"/>
      <c r="F3" s="233"/>
      <c r="G3" s="233"/>
      <c r="H3" s="233"/>
      <c r="I3" s="233"/>
      <c r="J3" s="234"/>
      <c r="K3" s="234"/>
    </row>
    <row r="4" spans="1:11" s="115" customFormat="1"/>
    <row r="5" spans="1:11" s="115" customFormat="1" ht="15.75">
      <c r="A5" s="861"/>
      <c r="B5" s="884"/>
      <c r="C5" s="884"/>
      <c r="D5" s="884"/>
      <c r="E5" s="884"/>
      <c r="F5" s="884"/>
      <c r="G5" s="884"/>
      <c r="H5" s="884"/>
      <c r="I5" s="356"/>
      <c r="J5" s="870"/>
      <c r="K5" s="870"/>
    </row>
    <row r="6" spans="1:11" ht="15">
      <c r="A6" s="357"/>
      <c r="B6" s="351"/>
      <c r="C6" s="351"/>
      <c r="D6" s="351"/>
      <c r="E6" s="351"/>
      <c r="F6" s="351"/>
      <c r="G6" s="351"/>
      <c r="H6" s="351"/>
      <c r="I6" s="351"/>
    </row>
    <row r="7" spans="1:11">
      <c r="A7" s="305" t="s">
        <v>497</v>
      </c>
      <c r="D7" s="96"/>
    </row>
    <row r="8" spans="1:11">
      <c r="A8" s="305"/>
    </row>
    <row r="9" spans="1:11" ht="30.75" customHeight="1">
      <c r="A9" s="880" t="s">
        <v>436</v>
      </c>
      <c r="B9" s="881"/>
      <c r="C9" s="881"/>
      <c r="D9" s="881"/>
      <c r="E9" s="881"/>
      <c r="F9" s="881"/>
      <c r="G9" s="881"/>
      <c r="H9" s="881"/>
      <c r="I9" s="881"/>
    </row>
    <row r="10" spans="1:11">
      <c r="A10" s="305"/>
    </row>
    <row r="11" spans="1:11">
      <c r="B11" s="307" t="s">
        <v>455</v>
      </c>
    </row>
    <row r="13" spans="1:11" ht="31.5" customHeight="1">
      <c r="B13" s="880" t="s">
        <v>437</v>
      </c>
      <c r="C13" s="881"/>
      <c r="D13" s="881"/>
      <c r="E13" s="881"/>
      <c r="F13" s="881"/>
      <c r="G13" s="881"/>
      <c r="H13" s="881"/>
      <c r="I13" s="881"/>
    </row>
    <row r="14" spans="1:11">
      <c r="B14" s="358" t="s">
        <v>6</v>
      </c>
    </row>
    <row r="15" spans="1:11" s="326" customFormat="1" ht="51">
      <c r="A15" s="101" t="s">
        <v>111</v>
      </c>
      <c r="B15" s="885" t="s">
        <v>112</v>
      </c>
      <c r="C15" s="886"/>
      <c r="D15" s="171" t="s">
        <v>70</v>
      </c>
      <c r="E15" s="105" t="s">
        <v>13</v>
      </c>
      <c r="F15" s="172" t="s">
        <v>14</v>
      </c>
      <c r="G15" s="172" t="s">
        <v>22</v>
      </c>
      <c r="H15" s="243" t="s">
        <v>39</v>
      </c>
      <c r="I15" s="330"/>
    </row>
    <row r="16" spans="1:11">
      <c r="A16" s="359"/>
      <c r="B16" s="359"/>
      <c r="C16" s="347"/>
      <c r="D16" s="112" t="s">
        <v>94</v>
      </c>
      <c r="E16" s="112" t="s">
        <v>94</v>
      </c>
      <c r="F16" s="112" t="s">
        <v>94</v>
      </c>
      <c r="G16" s="112" t="s">
        <v>94</v>
      </c>
      <c r="H16" s="360" t="s">
        <v>94</v>
      </c>
      <c r="I16" s="333"/>
    </row>
    <row r="17" spans="1:9" ht="6" customHeight="1">
      <c r="A17" s="333"/>
      <c r="B17" s="333"/>
      <c r="C17" s="334"/>
      <c r="D17" s="334"/>
      <c r="E17" s="201"/>
      <c r="F17" s="201"/>
      <c r="G17" s="201"/>
      <c r="H17" s="201"/>
      <c r="I17" s="333"/>
    </row>
    <row r="18" spans="1:9" s="326" customFormat="1" ht="30.75" customHeight="1">
      <c r="A18" s="330"/>
      <c r="B18" s="882" t="s">
        <v>438</v>
      </c>
      <c r="C18" s="883"/>
      <c r="D18" s="331"/>
      <c r="E18" s="321"/>
      <c r="F18" s="321"/>
      <c r="G18" s="321"/>
      <c r="H18" s="321"/>
      <c r="I18" s="330"/>
    </row>
    <row r="19" spans="1:9" s="326" customFormat="1" ht="15" customHeight="1">
      <c r="A19" s="330"/>
      <c r="B19" s="361"/>
      <c r="C19" s="331"/>
      <c r="D19" s="331"/>
      <c r="E19" s="321"/>
      <c r="F19" s="321"/>
      <c r="G19" s="321"/>
      <c r="H19" s="321"/>
      <c r="I19" s="330"/>
    </row>
    <row r="20" spans="1:9">
      <c r="A20" s="333"/>
      <c r="B20" s="362" t="s">
        <v>369</v>
      </c>
      <c r="C20" s="334"/>
      <c r="D20" s="334">
        <f>'DISAGG Opex'!I23-'DISAGG Aloc1'!D40</f>
        <v>2988.3720399915828</v>
      </c>
      <c r="E20" s="334">
        <f>'DISAGG Opex'!J23-'DISAGG Aloc1'!E40</f>
        <v>61.867157774922987</v>
      </c>
      <c r="F20" s="334">
        <f>'DISAGG Opex'!K23-'DISAGG Aloc1'!F40</f>
        <v>620.2895850648116</v>
      </c>
      <c r="G20" s="334">
        <f>'DISAGG Opex'!L23-'DISAGG Aloc1'!G40</f>
        <v>624.93184000000065</v>
      </c>
      <c r="H20" s="201">
        <f>SUM(D20:G20)</f>
        <v>4295.4606228313178</v>
      </c>
      <c r="I20" s="333"/>
    </row>
    <row r="21" spans="1:9" ht="13.5" thickBot="1">
      <c r="A21" s="333"/>
      <c r="B21" s="333"/>
      <c r="C21" s="334"/>
      <c r="D21" s="363"/>
      <c r="E21" s="364"/>
      <c r="F21" s="364"/>
      <c r="G21" s="364"/>
      <c r="H21" s="364"/>
      <c r="I21" s="333"/>
    </row>
    <row r="22" spans="1:9" ht="13.5" thickTop="1">
      <c r="A22" s="350"/>
      <c r="B22" s="350"/>
      <c r="C22" s="344"/>
      <c r="D22" s="343"/>
      <c r="E22" s="343"/>
      <c r="F22" s="343"/>
      <c r="G22" s="343"/>
      <c r="H22" s="344"/>
    </row>
    <row r="23" spans="1:9">
      <c r="A23" s="179"/>
      <c r="B23" s="179"/>
      <c r="C23" s="179"/>
      <c r="D23" s="179"/>
      <c r="E23" s="179"/>
      <c r="F23" s="179"/>
      <c r="G23" s="179"/>
      <c r="H23" s="179"/>
    </row>
    <row r="24" spans="1:9">
      <c r="A24" s="179"/>
      <c r="B24" s="307" t="s">
        <v>125</v>
      </c>
      <c r="C24" s="179"/>
      <c r="D24" s="179"/>
      <c r="E24" s="179"/>
      <c r="F24" s="179"/>
      <c r="G24" s="179"/>
      <c r="H24" s="179"/>
      <c r="I24" s="179"/>
    </row>
    <row r="25" spans="1:9">
      <c r="A25" s="179"/>
      <c r="B25" s="179"/>
      <c r="C25" s="179"/>
      <c r="D25" s="179"/>
      <c r="E25" s="179"/>
      <c r="F25" s="179"/>
    </row>
    <row r="26" spans="1:9">
      <c r="A26" s="179"/>
      <c r="B26" s="359"/>
      <c r="C26" s="346"/>
      <c r="D26" s="346"/>
      <c r="E26" s="346"/>
      <c r="F26" s="346"/>
      <c r="G26" s="347"/>
      <c r="H26" s="179"/>
      <c r="I26" s="179"/>
    </row>
    <row r="27" spans="1:9">
      <c r="A27" s="179"/>
      <c r="B27" s="876" t="s">
        <v>407</v>
      </c>
      <c r="C27" s="877"/>
      <c r="D27" s="877"/>
      <c r="E27" s="877"/>
      <c r="F27" s="877"/>
      <c r="G27" s="878"/>
      <c r="H27" s="179"/>
      <c r="I27" s="179"/>
    </row>
    <row r="28" spans="1:9">
      <c r="A28" s="179"/>
      <c r="B28" s="876"/>
      <c r="C28" s="877"/>
      <c r="D28" s="877"/>
      <c r="E28" s="877"/>
      <c r="F28" s="877"/>
      <c r="G28" s="878"/>
      <c r="H28" s="179"/>
      <c r="I28" s="179"/>
    </row>
    <row r="29" spans="1:9">
      <c r="A29" s="179"/>
      <c r="B29" s="350"/>
      <c r="C29" s="343"/>
      <c r="D29" s="343"/>
      <c r="E29" s="343"/>
      <c r="F29" s="343"/>
      <c r="G29" s="344"/>
      <c r="H29" s="179"/>
      <c r="I29" s="179"/>
    </row>
    <row r="30" spans="1:9">
      <c r="A30" s="179"/>
      <c r="C30" s="179"/>
      <c r="D30" s="179"/>
      <c r="E30" s="179"/>
      <c r="F30" s="179"/>
    </row>
    <row r="31" spans="1:9">
      <c r="A31" s="349"/>
      <c r="B31" s="307" t="s">
        <v>126</v>
      </c>
      <c r="C31" s="179"/>
      <c r="D31" s="179"/>
      <c r="E31" s="179"/>
      <c r="F31" s="179"/>
      <c r="G31" s="179"/>
      <c r="H31" s="179"/>
      <c r="I31" s="179"/>
    </row>
    <row r="32" spans="1:9">
      <c r="A32" s="349"/>
      <c r="B32" s="179"/>
      <c r="C32" s="179"/>
      <c r="D32" s="179"/>
      <c r="E32" s="179"/>
      <c r="F32" s="179"/>
    </row>
    <row r="33" spans="1:9">
      <c r="A33" s="349"/>
      <c r="B33" s="359"/>
      <c r="C33" s="346"/>
      <c r="D33" s="346"/>
      <c r="E33" s="346"/>
      <c r="F33" s="346"/>
      <c r="G33" s="347"/>
      <c r="H33" s="179"/>
      <c r="I33" s="179"/>
    </row>
    <row r="34" spans="1:9" ht="3.75" customHeight="1">
      <c r="B34" s="876" t="s">
        <v>405</v>
      </c>
      <c r="C34" s="877"/>
      <c r="D34" s="877"/>
      <c r="E34" s="877"/>
      <c r="F34" s="877"/>
      <c r="G34" s="878"/>
      <c r="H34" s="179"/>
      <c r="I34" s="179"/>
    </row>
    <row r="35" spans="1:9">
      <c r="B35" s="876"/>
      <c r="C35" s="877"/>
      <c r="D35" s="877"/>
      <c r="E35" s="877"/>
      <c r="F35" s="877"/>
      <c r="G35" s="878"/>
      <c r="H35" s="179"/>
      <c r="I35" s="179"/>
    </row>
    <row r="36" spans="1:9">
      <c r="B36" s="876"/>
      <c r="C36" s="877"/>
      <c r="D36" s="877"/>
      <c r="E36" s="877"/>
      <c r="F36" s="877"/>
      <c r="G36" s="878"/>
      <c r="H36" s="179"/>
      <c r="I36" s="179"/>
    </row>
    <row r="37" spans="1:9">
      <c r="B37" s="350"/>
      <c r="C37" s="343"/>
      <c r="D37" s="343"/>
      <c r="E37" s="343"/>
      <c r="F37" s="343"/>
      <c r="G37" s="344"/>
      <c r="H37" s="179"/>
      <c r="I37" s="179"/>
    </row>
    <row r="39" spans="1:9" ht="30" customHeight="1">
      <c r="B39" s="880" t="s">
        <v>7</v>
      </c>
      <c r="C39" s="881"/>
      <c r="D39" s="881"/>
      <c r="E39" s="881"/>
      <c r="F39" s="881"/>
      <c r="G39" s="881"/>
      <c r="H39" s="881"/>
      <c r="I39" s="881"/>
    </row>
    <row r="41" spans="1:9">
      <c r="B41" s="359"/>
      <c r="C41" s="346"/>
      <c r="D41" s="346"/>
      <c r="E41" s="346"/>
      <c r="F41" s="346"/>
      <c r="G41" s="347"/>
      <c r="H41" s="179"/>
      <c r="I41" s="179"/>
    </row>
    <row r="42" spans="1:9">
      <c r="B42" s="876" t="s">
        <v>408</v>
      </c>
      <c r="C42" s="877"/>
      <c r="D42" s="877"/>
      <c r="E42" s="877"/>
      <c r="F42" s="877"/>
      <c r="G42" s="878"/>
      <c r="H42" s="179"/>
      <c r="I42" s="179"/>
    </row>
    <row r="43" spans="1:9">
      <c r="B43" s="876"/>
      <c r="C43" s="877"/>
      <c r="D43" s="877"/>
      <c r="E43" s="877"/>
      <c r="F43" s="877"/>
      <c r="G43" s="878"/>
      <c r="H43" s="179"/>
      <c r="I43" s="179"/>
    </row>
    <row r="44" spans="1:9">
      <c r="B44" s="350"/>
      <c r="C44" s="343"/>
      <c r="D44" s="343"/>
      <c r="E44" s="343"/>
      <c r="F44" s="343"/>
      <c r="G44" s="344"/>
      <c r="H44" s="179"/>
      <c r="I44" s="179"/>
    </row>
    <row r="46" spans="1:9">
      <c r="B46" s="308" t="s">
        <v>439</v>
      </c>
    </row>
    <row r="48" spans="1:9">
      <c r="B48" s="359"/>
      <c r="C48" s="346"/>
      <c r="D48" s="346"/>
      <c r="E48" s="346"/>
      <c r="F48" s="346"/>
      <c r="G48" s="347"/>
      <c r="H48" s="179"/>
    </row>
    <row r="49" spans="2:8">
      <c r="B49" s="333" t="s">
        <v>406</v>
      </c>
      <c r="C49" s="179"/>
      <c r="D49" s="179"/>
      <c r="E49" s="179"/>
      <c r="F49" s="179"/>
      <c r="G49" s="334"/>
      <c r="H49" s="179"/>
    </row>
    <row r="50" spans="2:8">
      <c r="B50" s="350"/>
      <c r="C50" s="343"/>
      <c r="D50" s="343"/>
      <c r="E50" s="343"/>
      <c r="F50" s="343"/>
      <c r="G50" s="344"/>
      <c r="H50" s="179"/>
    </row>
    <row r="51" spans="2:8">
      <c r="B51" s="353"/>
    </row>
    <row r="52" spans="2:8">
      <c r="B52" s="353"/>
    </row>
    <row r="53" spans="2:8">
      <c r="B53" s="353"/>
    </row>
  </sheetData>
  <mergeCells count="12">
    <mergeCell ref="A1:H1"/>
    <mergeCell ref="B42:G43"/>
    <mergeCell ref="A2:G2"/>
    <mergeCell ref="B39:I39"/>
    <mergeCell ref="B18:C18"/>
    <mergeCell ref="J5:K5"/>
    <mergeCell ref="A9:I9"/>
    <mergeCell ref="B13:I13"/>
    <mergeCell ref="A5:H5"/>
    <mergeCell ref="B15:C15"/>
    <mergeCell ref="B34:G36"/>
    <mergeCell ref="B27:G28"/>
  </mergeCells>
  <phoneticPr fontId="5" type="noConversion"/>
  <printOptions horizontalCentered="1" gridLinesSet="0"/>
  <pageMargins left="0.15748031496062992" right="0.15748031496062992" top="0.11811023622047245" bottom="0.11811023622047245" header="0.11811023622047245" footer="0.11811023622047245"/>
  <pageSetup paperSize="9" scale="77" orientation="landscape" r:id="rId1"/>
  <headerFooter alignWithMargins="0">
    <oddFooter>&amp;C&amp;P&amp;RAER Information Guideline (Version 2)</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sheetPr>
  <dimension ref="A1:U54"/>
  <sheetViews>
    <sheetView showGridLines="0" showZeros="0" view="pageBreakPreview" zoomScaleNormal="100" workbookViewId="0">
      <selection sqref="A1:H1"/>
    </sheetView>
  </sheetViews>
  <sheetFormatPr defaultColWidth="8.140625" defaultRowHeight="12.75"/>
  <cols>
    <col min="1" max="1" width="15.5703125" style="395" customWidth="1"/>
    <col min="2" max="2" width="3" style="366" customWidth="1"/>
    <col min="3" max="3" width="50.5703125" style="366" customWidth="1"/>
    <col min="4" max="4" width="17.28515625" style="366" customWidth="1"/>
    <col min="5" max="5" width="17.85546875" style="366" customWidth="1"/>
    <col min="6" max="6" width="19" style="366" customWidth="1"/>
    <col min="7" max="16384" width="8.140625" style="366"/>
  </cols>
  <sheetData>
    <row r="1" spans="1:21" s="115" customFormat="1" ht="18.75">
      <c r="A1" s="978" t="s">
        <v>526</v>
      </c>
      <c r="B1" s="978"/>
      <c r="C1" s="978"/>
      <c r="D1" s="978"/>
      <c r="E1" s="978"/>
      <c r="F1" s="978"/>
      <c r="G1" s="978"/>
      <c r="H1" s="978"/>
    </row>
    <row r="2" spans="1:21" s="163" customFormat="1" ht="42.75" customHeight="1">
      <c r="A2" s="862" t="s">
        <v>204</v>
      </c>
      <c r="B2" s="881"/>
      <c r="C2" s="881"/>
      <c r="D2" s="881"/>
      <c r="E2" s="881"/>
      <c r="F2" s="365"/>
      <c r="G2" s="299"/>
    </row>
    <row r="3" spans="1:21" s="235" customFormat="1" ht="18.75">
      <c r="A3" s="232"/>
      <c r="B3" s="233"/>
      <c r="C3" s="233"/>
      <c r="D3" s="233"/>
      <c r="E3" s="233"/>
      <c r="F3" s="233"/>
      <c r="G3" s="234"/>
    </row>
    <row r="4" spans="1:21" s="115" customFormat="1"/>
    <row r="5" spans="1:21" s="115" customFormat="1" ht="15.75">
      <c r="A5" s="861"/>
      <c r="B5" s="861"/>
      <c r="C5" s="861"/>
      <c r="D5" s="861"/>
      <c r="E5" s="861"/>
      <c r="F5" s="861"/>
      <c r="G5" s="236"/>
    </row>
    <row r="6" spans="1:21" ht="15">
      <c r="A6" s="301"/>
      <c r="B6" s="301"/>
      <c r="C6" s="301"/>
      <c r="D6" s="301"/>
      <c r="E6" s="301"/>
      <c r="F6" s="301"/>
    </row>
    <row r="7" spans="1:21">
      <c r="A7" s="95" t="s">
        <v>497</v>
      </c>
      <c r="B7" s="367"/>
      <c r="C7" s="166"/>
      <c r="D7" s="96"/>
      <c r="E7" s="115"/>
      <c r="F7" s="368"/>
    </row>
    <row r="8" spans="1:21">
      <c r="A8" s="95"/>
      <c r="B8" s="367"/>
      <c r="C8" s="166"/>
      <c r="D8" s="86"/>
      <c r="E8" s="115"/>
      <c r="F8" s="368"/>
    </row>
    <row r="9" spans="1:21">
      <c r="A9" s="369" t="s">
        <v>127</v>
      </c>
      <c r="B9" s="370" t="s">
        <v>128</v>
      </c>
      <c r="C9" s="371"/>
      <c r="D9" s="372" t="s">
        <v>129</v>
      </c>
      <c r="E9" s="373"/>
      <c r="F9" s="374" t="s">
        <v>130</v>
      </c>
      <c r="G9" s="86"/>
      <c r="H9" s="86"/>
      <c r="I9" s="86"/>
      <c r="J9" s="86"/>
      <c r="K9" s="86"/>
      <c r="L9" s="86"/>
      <c r="M9" s="86"/>
      <c r="N9" s="86"/>
      <c r="O9" s="86"/>
      <c r="P9" s="86"/>
      <c r="Q9" s="86"/>
      <c r="R9" s="86"/>
      <c r="S9" s="86"/>
      <c r="T9" s="86"/>
      <c r="U9" s="86"/>
    </row>
    <row r="10" spans="1:21">
      <c r="A10" s="375" t="s">
        <v>131</v>
      </c>
      <c r="B10" s="376"/>
      <c r="C10" s="377" t="s">
        <v>132</v>
      </c>
      <c r="D10" s="378" t="s">
        <v>133</v>
      </c>
      <c r="E10" s="379" t="s">
        <v>134</v>
      </c>
      <c r="F10" s="379" t="s">
        <v>135</v>
      </c>
      <c r="G10" s="86"/>
      <c r="H10" s="86"/>
      <c r="I10" s="86"/>
      <c r="J10" s="86"/>
      <c r="K10" s="86"/>
      <c r="L10" s="86"/>
      <c r="M10" s="86"/>
      <c r="N10" s="86"/>
      <c r="O10" s="86"/>
      <c r="P10" s="86"/>
      <c r="Q10" s="86"/>
      <c r="R10" s="86"/>
      <c r="S10" s="86"/>
      <c r="T10" s="86"/>
      <c r="U10" s="86"/>
    </row>
    <row r="11" spans="1:21">
      <c r="A11" s="380"/>
      <c r="B11" s="381"/>
      <c r="C11" s="382"/>
      <c r="D11" s="383" t="s">
        <v>94</v>
      </c>
      <c r="E11" s="384" t="s">
        <v>94</v>
      </c>
      <c r="F11" s="385" t="s">
        <v>136</v>
      </c>
      <c r="G11" s="86"/>
      <c r="H11" s="86"/>
      <c r="I11" s="86"/>
      <c r="J11" s="86"/>
      <c r="K11" s="86"/>
      <c r="L11" s="86"/>
      <c r="M11" s="86"/>
      <c r="N11" s="86"/>
      <c r="O11" s="86"/>
      <c r="P11" s="86"/>
      <c r="Q11" s="86"/>
      <c r="R11" s="86"/>
      <c r="S11" s="86"/>
      <c r="T11" s="86"/>
      <c r="U11" s="86"/>
    </row>
    <row r="12" spans="1:21">
      <c r="A12" s="887" t="s">
        <v>503</v>
      </c>
      <c r="B12" s="888"/>
      <c r="C12" s="888"/>
      <c r="D12" s="888"/>
      <c r="E12" s="888"/>
      <c r="F12" s="889"/>
      <c r="G12" s="86"/>
      <c r="H12" s="86"/>
      <c r="I12" s="86"/>
      <c r="J12" s="86"/>
      <c r="K12" s="86"/>
      <c r="L12" s="86"/>
      <c r="M12" s="86"/>
      <c r="N12" s="86"/>
      <c r="O12" s="86"/>
      <c r="P12" s="86"/>
      <c r="Q12" s="86"/>
      <c r="R12" s="86"/>
      <c r="S12" s="86"/>
      <c r="T12" s="86"/>
      <c r="U12" s="86"/>
    </row>
    <row r="13" spans="1:21">
      <c r="A13" s="890"/>
      <c r="B13" s="891"/>
      <c r="C13" s="891"/>
      <c r="D13" s="891"/>
      <c r="E13" s="891"/>
      <c r="F13" s="892"/>
      <c r="G13" s="86"/>
      <c r="H13" s="86"/>
      <c r="I13" s="86"/>
      <c r="J13" s="86"/>
      <c r="K13" s="86"/>
      <c r="L13" s="86"/>
      <c r="M13" s="86"/>
      <c r="N13" s="86"/>
      <c r="O13" s="86"/>
      <c r="P13" s="86"/>
      <c r="Q13" s="86"/>
      <c r="R13" s="86"/>
      <c r="S13" s="86"/>
      <c r="T13" s="86"/>
      <c r="U13" s="86"/>
    </row>
    <row r="14" spans="1:21" ht="13.5" thickBot="1">
      <c r="A14" s="893"/>
      <c r="B14" s="894"/>
      <c r="C14" s="894"/>
      <c r="D14" s="894"/>
      <c r="E14" s="894"/>
      <c r="F14" s="895"/>
      <c r="G14" s="86"/>
      <c r="H14" s="86"/>
      <c r="I14" s="86"/>
      <c r="J14" s="86"/>
      <c r="K14" s="86"/>
      <c r="L14" s="86"/>
      <c r="M14" s="86"/>
      <c r="N14" s="86"/>
      <c r="O14" s="86"/>
      <c r="P14" s="86"/>
      <c r="Q14" s="86"/>
      <c r="R14" s="86"/>
      <c r="S14" s="86"/>
      <c r="T14" s="86"/>
      <c r="U14" s="86"/>
    </row>
    <row r="15" spans="1:21" ht="13.5" thickBot="1">
      <c r="A15" s="386"/>
      <c r="B15" s="387"/>
      <c r="C15" s="388" t="s">
        <v>332</v>
      </c>
      <c r="D15" s="389"/>
      <c r="E15" s="389"/>
      <c r="F15" s="390"/>
      <c r="G15" s="86"/>
      <c r="H15" s="86"/>
      <c r="I15" s="86"/>
      <c r="J15" s="86"/>
      <c r="K15" s="86"/>
      <c r="L15" s="86"/>
      <c r="M15" s="86"/>
      <c r="N15" s="86"/>
      <c r="O15" s="86"/>
      <c r="P15" s="86"/>
      <c r="Q15" s="86"/>
      <c r="R15" s="86"/>
      <c r="S15" s="86"/>
      <c r="T15" s="86"/>
      <c r="U15" s="86"/>
    </row>
    <row r="16" spans="1:21">
      <c r="A16" s="391"/>
      <c r="B16" s="392"/>
      <c r="C16" s="166"/>
      <c r="D16" s="392"/>
      <c r="E16" s="392"/>
      <c r="F16" s="128"/>
      <c r="G16" s="86"/>
      <c r="H16" s="86"/>
      <c r="I16" s="86"/>
      <c r="J16" s="86"/>
      <c r="K16" s="86"/>
      <c r="L16" s="86"/>
      <c r="M16" s="86"/>
      <c r="N16" s="86"/>
      <c r="O16" s="86"/>
      <c r="P16" s="86"/>
      <c r="Q16" s="86"/>
      <c r="R16" s="86"/>
      <c r="S16" s="86"/>
      <c r="T16" s="86"/>
      <c r="U16" s="86"/>
    </row>
    <row r="17" spans="1:21">
      <c r="A17" s="776"/>
      <c r="B17" s="777"/>
      <c r="C17" s="778"/>
      <c r="D17" s="777"/>
      <c r="E17" s="779"/>
      <c r="F17" s="780"/>
      <c r="G17" s="86"/>
      <c r="H17" s="86"/>
      <c r="I17" s="86"/>
      <c r="J17" s="86"/>
      <c r="K17" s="86"/>
      <c r="L17" s="86"/>
      <c r="M17" s="86"/>
      <c r="N17" s="86"/>
      <c r="O17" s="86"/>
      <c r="P17" s="86"/>
      <c r="Q17" s="86"/>
      <c r="R17" s="86"/>
      <c r="S17" s="86"/>
      <c r="T17" s="86"/>
      <c r="U17" s="86"/>
    </row>
    <row r="18" spans="1:21">
      <c r="A18" s="391">
        <v>81</v>
      </c>
      <c r="B18" s="392" t="s">
        <v>330</v>
      </c>
      <c r="C18" s="166"/>
      <c r="D18" s="782">
        <f>[13]Sheet1!$D$21*1000</f>
        <v>783.9861747655068</v>
      </c>
      <c r="E18" s="283"/>
      <c r="F18" s="780"/>
      <c r="G18" s="86"/>
      <c r="H18" s="86"/>
      <c r="I18" s="86"/>
      <c r="J18" s="86"/>
      <c r="K18" s="86"/>
      <c r="L18" s="86"/>
      <c r="M18" s="86"/>
      <c r="N18" s="86"/>
      <c r="O18" s="86"/>
      <c r="P18" s="86"/>
      <c r="Q18" s="86"/>
      <c r="R18" s="86"/>
      <c r="S18" s="86"/>
      <c r="T18" s="86"/>
      <c r="U18" s="86"/>
    </row>
    <row r="19" spans="1:21">
      <c r="A19" s="783"/>
      <c r="B19" s="392"/>
      <c r="C19" s="784" t="s">
        <v>331</v>
      </c>
      <c r="D19" s="166"/>
      <c r="E19" s="785">
        <f>D18</f>
        <v>783.9861747655068</v>
      </c>
      <c r="F19" s="780"/>
      <c r="G19" s="86"/>
      <c r="H19" s="86"/>
      <c r="I19" s="86"/>
      <c r="J19" s="86"/>
      <c r="K19" s="86"/>
      <c r="L19" s="86"/>
      <c r="M19" s="86"/>
      <c r="N19" s="86"/>
      <c r="O19" s="86"/>
      <c r="P19" s="86"/>
      <c r="Q19" s="86"/>
      <c r="R19" s="86"/>
      <c r="S19" s="86"/>
      <c r="T19" s="86"/>
      <c r="U19" s="86"/>
    </row>
    <row r="20" spans="1:21">
      <c r="A20" s="783"/>
      <c r="B20" s="393" t="s">
        <v>504</v>
      </c>
      <c r="C20" s="784"/>
      <c r="D20" s="166"/>
      <c r="E20" s="283"/>
      <c r="F20" s="780"/>
      <c r="G20" s="86"/>
      <c r="H20" s="86"/>
      <c r="I20" s="86"/>
      <c r="J20" s="86"/>
      <c r="K20" s="86"/>
      <c r="L20" s="86"/>
      <c r="M20" s="86"/>
      <c r="N20" s="86"/>
      <c r="O20" s="86"/>
      <c r="P20" s="86"/>
      <c r="Q20" s="86"/>
      <c r="R20" s="86"/>
      <c r="S20" s="86"/>
      <c r="T20" s="86"/>
      <c r="U20" s="86"/>
    </row>
    <row r="21" spans="1:21">
      <c r="A21" s="391"/>
      <c r="B21" s="786"/>
      <c r="C21" s="290"/>
      <c r="D21" s="392"/>
      <c r="E21" s="283"/>
      <c r="F21" s="780"/>
      <c r="G21" s="86"/>
      <c r="H21" s="86"/>
      <c r="I21" s="86"/>
      <c r="J21" s="86"/>
      <c r="K21" s="86"/>
      <c r="L21" s="86"/>
      <c r="M21" s="86"/>
      <c r="N21" s="86"/>
      <c r="O21" s="86"/>
      <c r="P21" s="86"/>
      <c r="Q21" s="86"/>
      <c r="R21" s="86"/>
      <c r="S21" s="86"/>
      <c r="T21" s="86"/>
      <c r="U21" s="86"/>
    </row>
    <row r="22" spans="1:21">
      <c r="A22" s="391"/>
      <c r="B22" s="392"/>
      <c r="C22" s="166"/>
      <c r="D22" s="392"/>
      <c r="E22" s="283"/>
      <c r="F22" s="780"/>
      <c r="G22" s="86"/>
      <c r="H22" s="86"/>
      <c r="I22" s="86"/>
      <c r="J22" s="86"/>
      <c r="K22" s="86"/>
      <c r="L22" s="86"/>
      <c r="M22" s="86"/>
      <c r="N22" s="86"/>
      <c r="O22" s="86"/>
      <c r="P22" s="86"/>
      <c r="Q22" s="86"/>
      <c r="R22" s="86"/>
      <c r="S22" s="86"/>
      <c r="T22" s="86"/>
      <c r="U22" s="86"/>
    </row>
    <row r="23" spans="1:21">
      <c r="A23" s="391">
        <v>82</v>
      </c>
      <c r="B23" s="787" t="s">
        <v>334</v>
      </c>
      <c r="C23" s="788"/>
      <c r="D23" s="782">
        <f>-'DISAGG Inc'!F31+('[14]3.3 Assets (RAB)'!$C$14/1000)</f>
        <v>2573.3652799090778</v>
      </c>
      <c r="E23" s="785"/>
      <c r="F23" s="780"/>
      <c r="G23" s="86"/>
      <c r="H23" s="86"/>
      <c r="I23" s="86"/>
      <c r="J23" s="86"/>
      <c r="K23" s="86"/>
      <c r="L23" s="86"/>
      <c r="M23" s="86"/>
      <c r="N23" s="86"/>
      <c r="O23" s="86"/>
      <c r="P23" s="86"/>
      <c r="Q23" s="86"/>
      <c r="R23" s="86"/>
      <c r="S23" s="86"/>
      <c r="T23" s="86"/>
      <c r="U23" s="86"/>
    </row>
    <row r="24" spans="1:21" ht="12.75" customHeight="1">
      <c r="A24" s="391"/>
      <c r="B24" s="787"/>
      <c r="C24" s="788" t="s">
        <v>335</v>
      </c>
      <c r="D24" s="782"/>
      <c r="E24" s="785">
        <f>D23</f>
        <v>2573.3652799090778</v>
      </c>
      <c r="F24" s="780"/>
      <c r="G24" s="86"/>
      <c r="H24" s="86"/>
      <c r="I24" s="86"/>
      <c r="J24" s="86"/>
      <c r="K24" s="86"/>
      <c r="L24" s="86"/>
      <c r="M24" s="86"/>
      <c r="N24" s="86"/>
      <c r="O24" s="86"/>
      <c r="P24" s="86"/>
      <c r="Q24" s="86"/>
      <c r="R24" s="86"/>
      <c r="S24" s="86"/>
      <c r="T24" s="86"/>
      <c r="U24" s="86"/>
    </row>
    <row r="25" spans="1:21" ht="24.95" customHeight="1">
      <c r="A25" s="391"/>
      <c r="B25" s="896" t="s">
        <v>510</v>
      </c>
      <c r="C25" s="897"/>
      <c r="D25" s="782"/>
      <c r="E25" s="785"/>
      <c r="F25" s="780"/>
      <c r="G25" s="86"/>
      <c r="H25" s="86"/>
      <c r="I25" s="86"/>
      <c r="J25" s="86"/>
      <c r="K25" s="86"/>
      <c r="L25" s="86"/>
      <c r="M25" s="86"/>
      <c r="N25" s="86"/>
      <c r="O25" s="86"/>
      <c r="P25" s="86"/>
      <c r="Q25" s="86"/>
      <c r="R25" s="86"/>
      <c r="S25" s="86"/>
      <c r="T25" s="86"/>
      <c r="U25" s="86"/>
    </row>
    <row r="26" spans="1:21">
      <c r="A26" s="391"/>
      <c r="B26" s="789"/>
      <c r="C26" s="790"/>
      <c r="D26" s="782"/>
      <c r="E26" s="785"/>
      <c r="F26" s="780"/>
      <c r="G26" s="86"/>
      <c r="H26" s="86"/>
      <c r="I26" s="86"/>
      <c r="J26" s="86"/>
      <c r="K26" s="86"/>
      <c r="L26" s="86"/>
      <c r="M26" s="86"/>
      <c r="N26" s="86"/>
      <c r="O26" s="86"/>
      <c r="P26" s="86"/>
      <c r="Q26" s="86"/>
      <c r="R26" s="86"/>
      <c r="S26" s="86"/>
      <c r="T26" s="86"/>
      <c r="U26" s="86"/>
    </row>
    <row r="27" spans="1:21">
      <c r="A27" s="391"/>
      <c r="B27" s="392"/>
      <c r="C27" s="166"/>
      <c r="D27" s="392"/>
      <c r="E27" s="283"/>
      <c r="F27" s="780"/>
      <c r="G27" s="86"/>
      <c r="H27" s="86"/>
      <c r="I27" s="86"/>
      <c r="J27" s="86"/>
      <c r="K27" s="86"/>
      <c r="L27" s="86"/>
      <c r="M27" s="86"/>
      <c r="N27" s="86"/>
      <c r="O27" s="86"/>
      <c r="P27" s="86"/>
      <c r="Q27" s="86"/>
      <c r="R27" s="86"/>
      <c r="S27" s="86"/>
      <c r="T27" s="86"/>
      <c r="U27" s="86"/>
    </row>
    <row r="28" spans="1:21">
      <c r="A28" s="391">
        <v>83</v>
      </c>
      <c r="B28" s="787" t="s">
        <v>485</v>
      </c>
      <c r="C28" s="788"/>
      <c r="D28" s="782">
        <f>'DISAGG Inc'!F17</f>
        <v>2265.1540800000002</v>
      </c>
      <c r="E28" s="785"/>
      <c r="F28" s="780"/>
      <c r="G28" s="86"/>
      <c r="H28" s="86"/>
      <c r="I28" s="86"/>
      <c r="J28" s="86"/>
      <c r="K28" s="86"/>
      <c r="L28" s="86"/>
      <c r="M28" s="86"/>
      <c r="N28" s="86"/>
      <c r="O28" s="86"/>
      <c r="P28" s="86"/>
      <c r="Q28" s="86"/>
      <c r="R28" s="86"/>
      <c r="S28" s="86"/>
      <c r="T28" s="86"/>
      <c r="U28" s="86"/>
    </row>
    <row r="29" spans="1:21">
      <c r="A29" s="391"/>
      <c r="B29" s="787"/>
      <c r="C29" s="788" t="s">
        <v>335</v>
      </c>
      <c r="D29" s="782"/>
      <c r="E29" s="785">
        <f>D28</f>
        <v>2265.1540800000002</v>
      </c>
      <c r="F29" s="780"/>
      <c r="G29" s="86"/>
      <c r="H29" s="86"/>
      <c r="I29" s="86"/>
      <c r="J29" s="86"/>
      <c r="K29" s="86"/>
      <c r="L29" s="86"/>
      <c r="M29" s="86"/>
      <c r="N29" s="86"/>
      <c r="O29" s="86"/>
      <c r="P29" s="86"/>
      <c r="Q29" s="86"/>
      <c r="R29" s="86"/>
      <c r="S29" s="86"/>
      <c r="T29" s="86"/>
      <c r="U29" s="86"/>
    </row>
    <row r="30" spans="1:21" ht="25.5" customHeight="1">
      <c r="A30" s="391"/>
      <c r="B30" s="896" t="s">
        <v>522</v>
      </c>
      <c r="C30" s="897"/>
      <c r="D30" s="782"/>
      <c r="E30" s="785"/>
      <c r="F30" s="780"/>
      <c r="G30" s="86"/>
      <c r="H30" s="86"/>
      <c r="I30" s="86"/>
      <c r="J30" s="86"/>
      <c r="K30" s="86"/>
      <c r="L30" s="86"/>
      <c r="M30" s="86"/>
      <c r="N30" s="86"/>
      <c r="O30" s="86"/>
      <c r="P30" s="86"/>
      <c r="Q30" s="86"/>
      <c r="R30" s="86"/>
      <c r="S30" s="86"/>
      <c r="T30" s="86"/>
      <c r="U30" s="86"/>
    </row>
    <row r="31" spans="1:21">
      <c r="A31" s="391"/>
      <c r="B31" s="789"/>
      <c r="C31" s="790"/>
      <c r="D31" s="792"/>
      <c r="E31" s="785"/>
      <c r="F31" s="780"/>
      <c r="G31" s="86"/>
      <c r="H31" s="86"/>
      <c r="I31" s="86"/>
      <c r="J31" s="86"/>
      <c r="K31" s="86"/>
      <c r="L31" s="86"/>
      <c r="M31" s="86"/>
      <c r="N31" s="86"/>
      <c r="O31" s="86"/>
      <c r="P31" s="86"/>
      <c r="Q31" s="86"/>
      <c r="R31" s="86"/>
      <c r="S31" s="86"/>
      <c r="T31" s="86"/>
      <c r="U31" s="86"/>
    </row>
    <row r="32" spans="1:21">
      <c r="A32" s="391"/>
      <c r="B32" s="392"/>
      <c r="C32" s="166"/>
      <c r="D32" s="392"/>
      <c r="E32" s="392"/>
      <c r="F32" s="128"/>
      <c r="G32" s="86"/>
      <c r="H32" s="86"/>
      <c r="I32" s="86"/>
      <c r="J32" s="86"/>
      <c r="K32" s="86"/>
      <c r="L32" s="86"/>
      <c r="M32" s="86"/>
      <c r="N32" s="86"/>
      <c r="O32" s="86"/>
      <c r="P32" s="86"/>
      <c r="Q32" s="86"/>
      <c r="R32" s="86"/>
      <c r="S32" s="86"/>
      <c r="T32" s="86"/>
      <c r="U32" s="86"/>
    </row>
    <row r="33" spans="1:21">
      <c r="A33" s="391"/>
      <c r="B33" s="392"/>
      <c r="C33" s="166"/>
      <c r="D33" s="392"/>
      <c r="E33" s="392"/>
      <c r="F33" s="128"/>
      <c r="G33" s="86"/>
      <c r="H33" s="86"/>
      <c r="I33" s="86"/>
      <c r="J33" s="86"/>
      <c r="K33" s="86"/>
      <c r="L33" s="86"/>
      <c r="M33" s="86"/>
      <c r="N33" s="86"/>
      <c r="O33" s="86"/>
      <c r="P33" s="86"/>
      <c r="Q33" s="86"/>
      <c r="R33" s="86"/>
      <c r="S33" s="86"/>
      <c r="T33" s="86"/>
      <c r="U33" s="86"/>
    </row>
    <row r="34" spans="1:21">
      <c r="A34" s="391"/>
      <c r="B34" s="392"/>
      <c r="C34" s="166"/>
      <c r="D34" s="392"/>
      <c r="E34" s="392"/>
      <c r="F34" s="128"/>
      <c r="G34" s="86"/>
      <c r="H34" s="86"/>
      <c r="I34" s="86"/>
      <c r="J34" s="86"/>
      <c r="K34" s="86"/>
      <c r="L34" s="86"/>
      <c r="M34" s="86"/>
      <c r="N34" s="86"/>
      <c r="O34" s="86"/>
      <c r="P34" s="86"/>
      <c r="Q34" s="86"/>
      <c r="R34" s="86"/>
      <c r="S34" s="86"/>
      <c r="T34" s="86"/>
      <c r="U34" s="86"/>
    </row>
    <row r="35" spans="1:21">
      <c r="A35" s="391"/>
      <c r="B35" s="392"/>
      <c r="C35" s="166"/>
      <c r="D35" s="392"/>
      <c r="E35" s="392"/>
      <c r="F35" s="128"/>
      <c r="G35" s="86"/>
      <c r="H35" s="86"/>
      <c r="I35" s="86"/>
      <c r="J35" s="86"/>
      <c r="K35" s="86"/>
      <c r="L35" s="86"/>
      <c r="M35" s="86"/>
      <c r="N35" s="86"/>
      <c r="O35" s="86"/>
      <c r="P35" s="86"/>
      <c r="Q35" s="86"/>
      <c r="R35" s="86"/>
      <c r="S35" s="86"/>
      <c r="T35" s="86"/>
      <c r="U35" s="86"/>
    </row>
    <row r="36" spans="1:21">
      <c r="A36" s="391"/>
      <c r="B36" s="392"/>
      <c r="C36" s="166"/>
      <c r="D36" s="392"/>
      <c r="E36" s="392"/>
      <c r="F36" s="128"/>
      <c r="G36" s="86"/>
      <c r="H36" s="86"/>
      <c r="I36" s="86"/>
      <c r="J36" s="86"/>
      <c r="K36" s="86"/>
      <c r="L36" s="86"/>
      <c r="M36" s="86"/>
      <c r="N36" s="86"/>
      <c r="O36" s="86"/>
      <c r="P36" s="86"/>
      <c r="Q36" s="86"/>
      <c r="R36" s="86"/>
      <c r="S36" s="86"/>
      <c r="T36" s="86"/>
      <c r="U36" s="86"/>
    </row>
    <row r="37" spans="1:21">
      <c r="A37" s="391"/>
      <c r="B37" s="392"/>
      <c r="C37" s="166"/>
      <c r="D37" s="392"/>
      <c r="E37" s="392"/>
      <c r="F37" s="128"/>
      <c r="G37" s="86"/>
      <c r="H37" s="86"/>
      <c r="I37" s="86"/>
      <c r="J37" s="86"/>
      <c r="K37" s="86"/>
      <c r="L37" s="86"/>
      <c r="M37" s="86"/>
      <c r="N37" s="86"/>
      <c r="O37" s="86"/>
      <c r="P37" s="86"/>
      <c r="Q37" s="86"/>
      <c r="R37" s="86"/>
      <c r="S37" s="86"/>
      <c r="T37" s="86"/>
      <c r="U37" s="86"/>
    </row>
    <row r="38" spans="1:21">
      <c r="A38" s="391"/>
      <c r="B38" s="393"/>
      <c r="C38" s="166"/>
      <c r="D38" s="392"/>
      <c r="E38" s="392"/>
      <c r="F38" s="128"/>
      <c r="G38" s="86"/>
      <c r="H38" s="86"/>
      <c r="I38" s="86"/>
      <c r="J38" s="86"/>
      <c r="K38" s="86"/>
      <c r="L38" s="86"/>
      <c r="M38" s="86"/>
      <c r="N38" s="86"/>
      <c r="O38" s="86"/>
      <c r="P38" s="86"/>
      <c r="Q38" s="86"/>
      <c r="R38" s="86"/>
      <c r="S38" s="86"/>
      <c r="T38" s="86"/>
      <c r="U38" s="86"/>
    </row>
    <row r="39" spans="1:21">
      <c r="A39" s="391"/>
      <c r="B39" s="393"/>
      <c r="C39" s="166"/>
      <c r="D39" s="392"/>
      <c r="E39" s="392"/>
      <c r="F39" s="128"/>
      <c r="G39" s="86"/>
      <c r="H39" s="86"/>
      <c r="I39" s="86"/>
      <c r="J39" s="86"/>
      <c r="K39" s="86"/>
      <c r="L39" s="86"/>
      <c r="M39" s="86"/>
      <c r="N39" s="86"/>
      <c r="O39" s="86"/>
      <c r="P39" s="86"/>
      <c r="Q39" s="86"/>
      <c r="R39" s="86"/>
      <c r="S39" s="86"/>
      <c r="T39" s="86"/>
      <c r="U39" s="86"/>
    </row>
    <row r="40" spans="1:21">
      <c r="A40" s="394"/>
      <c r="B40" s="155"/>
      <c r="C40" s="288"/>
      <c r="D40" s="155"/>
      <c r="E40" s="155"/>
      <c r="F40" s="156"/>
      <c r="G40" s="86"/>
      <c r="H40" s="86"/>
      <c r="I40" s="86"/>
      <c r="J40" s="86"/>
      <c r="K40" s="86"/>
      <c r="L40" s="86"/>
      <c r="M40" s="86"/>
      <c r="N40" s="86"/>
      <c r="O40" s="86"/>
      <c r="P40" s="86"/>
      <c r="Q40" s="86"/>
      <c r="R40" s="86"/>
      <c r="S40" s="86"/>
      <c r="T40" s="86"/>
      <c r="U40" s="86"/>
    </row>
    <row r="41" spans="1:21">
      <c r="G41" s="86"/>
      <c r="H41" s="86"/>
      <c r="I41" s="86"/>
      <c r="J41" s="86"/>
      <c r="K41" s="86"/>
      <c r="L41" s="86"/>
      <c r="M41" s="86"/>
      <c r="N41" s="86"/>
      <c r="O41" s="86"/>
      <c r="P41" s="86"/>
      <c r="Q41" s="86"/>
      <c r="R41" s="86"/>
      <c r="S41" s="86"/>
      <c r="T41" s="86"/>
      <c r="U41" s="86"/>
    </row>
    <row r="42" spans="1:21">
      <c r="A42" s="396" t="s">
        <v>99</v>
      </c>
      <c r="G42" s="86"/>
      <c r="H42" s="86"/>
      <c r="I42" s="86"/>
      <c r="J42" s="86"/>
      <c r="K42" s="86"/>
      <c r="L42" s="86"/>
      <c r="M42" s="86"/>
      <c r="N42" s="86"/>
      <c r="O42" s="86"/>
      <c r="P42" s="86"/>
      <c r="Q42" s="86"/>
      <c r="R42" s="86"/>
      <c r="S42" s="86"/>
      <c r="T42" s="86"/>
      <c r="U42" s="86"/>
    </row>
    <row r="43" spans="1:21">
      <c r="A43" s="397" t="s">
        <v>137</v>
      </c>
      <c r="G43" s="86"/>
      <c r="H43" s="86"/>
      <c r="I43" s="86"/>
      <c r="J43" s="86"/>
      <c r="K43" s="86"/>
      <c r="L43" s="86"/>
      <c r="M43" s="86"/>
      <c r="N43" s="86"/>
      <c r="O43" s="86"/>
      <c r="P43" s="86"/>
      <c r="Q43" s="86"/>
      <c r="R43" s="86"/>
      <c r="S43" s="86"/>
      <c r="T43" s="86"/>
      <c r="U43" s="86"/>
    </row>
    <row r="44" spans="1:21">
      <c r="A44" s="397" t="s">
        <v>305</v>
      </c>
      <c r="G44" s="86"/>
      <c r="H44" s="86"/>
      <c r="I44" s="86"/>
      <c r="J44" s="86"/>
      <c r="K44" s="86"/>
      <c r="L44" s="86"/>
      <c r="M44" s="86"/>
      <c r="N44" s="86"/>
      <c r="O44" s="86"/>
      <c r="P44" s="86"/>
      <c r="Q44" s="86"/>
      <c r="R44" s="86"/>
      <c r="S44" s="86"/>
      <c r="T44" s="86"/>
      <c r="U44" s="86"/>
    </row>
    <row r="45" spans="1:21">
      <c r="A45" s="88" t="s">
        <v>138</v>
      </c>
      <c r="G45" s="86"/>
      <c r="H45" s="86"/>
      <c r="I45" s="86"/>
      <c r="J45" s="86"/>
      <c r="K45" s="86"/>
      <c r="L45" s="86"/>
      <c r="M45" s="86"/>
      <c r="N45" s="86"/>
      <c r="O45" s="86"/>
      <c r="P45" s="86"/>
      <c r="Q45" s="86"/>
      <c r="R45" s="86"/>
      <c r="S45" s="86"/>
      <c r="T45" s="86"/>
      <c r="U45" s="86"/>
    </row>
    <row r="46" spans="1:21">
      <c r="A46" s="395" t="s">
        <v>139</v>
      </c>
      <c r="G46" s="86"/>
      <c r="H46" s="86"/>
      <c r="I46" s="86"/>
      <c r="J46" s="86"/>
      <c r="K46" s="86"/>
      <c r="L46" s="86"/>
      <c r="M46" s="86"/>
      <c r="N46" s="86"/>
      <c r="O46" s="86"/>
      <c r="P46" s="86"/>
      <c r="Q46" s="86"/>
      <c r="R46" s="86"/>
      <c r="S46" s="86"/>
      <c r="T46" s="86"/>
      <c r="U46" s="86"/>
    </row>
    <row r="47" spans="1:21">
      <c r="B47" s="398"/>
      <c r="G47" s="86"/>
      <c r="H47" s="86"/>
      <c r="I47" s="86"/>
      <c r="J47" s="86"/>
      <c r="K47" s="86"/>
      <c r="L47" s="86"/>
      <c r="M47" s="86"/>
      <c r="N47" s="86"/>
      <c r="O47" s="86"/>
      <c r="P47" s="86"/>
      <c r="Q47" s="86"/>
      <c r="R47" s="86"/>
      <c r="S47" s="86"/>
      <c r="T47" s="86"/>
      <c r="U47" s="86"/>
    </row>
    <row r="48" spans="1:21">
      <c r="G48" s="86"/>
      <c r="H48" s="86"/>
      <c r="I48" s="86"/>
      <c r="J48" s="86"/>
      <c r="K48" s="86"/>
      <c r="L48" s="86"/>
      <c r="M48" s="86"/>
      <c r="N48" s="86"/>
      <c r="O48" s="86"/>
      <c r="P48" s="86"/>
      <c r="Q48" s="86"/>
      <c r="R48" s="86"/>
      <c r="S48" s="86"/>
      <c r="T48" s="86"/>
      <c r="U48" s="86"/>
    </row>
    <row r="49" spans="1:21">
      <c r="A49" s="366"/>
      <c r="G49" s="86"/>
      <c r="H49" s="86"/>
      <c r="I49" s="86"/>
      <c r="J49" s="86"/>
      <c r="K49" s="86"/>
      <c r="L49" s="86"/>
      <c r="M49" s="86"/>
      <c r="N49" s="86"/>
      <c r="O49" s="86"/>
      <c r="P49" s="86"/>
      <c r="Q49" s="86"/>
      <c r="R49" s="86"/>
      <c r="S49" s="86"/>
      <c r="T49" s="86"/>
      <c r="U49" s="86"/>
    </row>
    <row r="50" spans="1:21">
      <c r="G50" s="86"/>
      <c r="H50" s="86"/>
      <c r="I50" s="86"/>
      <c r="J50" s="86"/>
      <c r="K50" s="86"/>
      <c r="L50" s="86"/>
      <c r="M50" s="86"/>
      <c r="N50" s="86"/>
      <c r="O50" s="86"/>
      <c r="P50" s="86"/>
      <c r="Q50" s="86"/>
      <c r="R50" s="86"/>
      <c r="S50" s="86"/>
      <c r="T50" s="86"/>
      <c r="U50" s="86"/>
    </row>
    <row r="51" spans="1:21">
      <c r="G51" s="86"/>
      <c r="H51" s="86"/>
      <c r="I51" s="86"/>
      <c r="J51" s="86"/>
      <c r="K51" s="86"/>
      <c r="L51" s="86"/>
      <c r="M51" s="86"/>
      <c r="N51" s="86"/>
      <c r="O51" s="86"/>
      <c r="P51" s="86"/>
      <c r="Q51" s="86"/>
      <c r="R51" s="86"/>
      <c r="S51" s="86"/>
      <c r="T51" s="86"/>
      <c r="U51" s="86"/>
    </row>
    <row r="52" spans="1:21">
      <c r="G52" s="86"/>
      <c r="H52" s="86"/>
      <c r="I52" s="86"/>
      <c r="J52" s="86"/>
      <c r="K52" s="86"/>
      <c r="L52" s="86"/>
      <c r="M52" s="86"/>
      <c r="N52" s="86"/>
      <c r="O52" s="86"/>
      <c r="P52" s="86"/>
      <c r="Q52" s="86"/>
      <c r="R52" s="86"/>
      <c r="S52" s="86"/>
      <c r="T52" s="86"/>
      <c r="U52" s="86"/>
    </row>
    <row r="53" spans="1:21">
      <c r="G53" s="86"/>
      <c r="H53" s="86"/>
      <c r="I53" s="86"/>
      <c r="J53" s="86"/>
      <c r="K53" s="86"/>
      <c r="L53" s="86"/>
      <c r="M53" s="86"/>
      <c r="N53" s="86"/>
      <c r="O53" s="86"/>
      <c r="P53" s="86"/>
      <c r="Q53" s="86"/>
      <c r="R53" s="86"/>
      <c r="S53" s="86"/>
      <c r="T53" s="86"/>
      <c r="U53" s="86"/>
    </row>
    <row r="54" spans="1:21">
      <c r="G54" s="86"/>
      <c r="H54" s="86"/>
      <c r="I54" s="86"/>
      <c r="J54" s="86"/>
      <c r="K54" s="86"/>
      <c r="L54" s="86"/>
      <c r="M54" s="86"/>
      <c r="N54" s="86"/>
      <c r="O54" s="86"/>
      <c r="P54" s="86"/>
      <c r="Q54" s="86"/>
      <c r="R54" s="86"/>
      <c r="S54" s="86"/>
      <c r="T54" s="86"/>
      <c r="U54" s="86"/>
    </row>
  </sheetData>
  <mergeCells count="6">
    <mergeCell ref="A1:H1"/>
    <mergeCell ref="A5:F5"/>
    <mergeCell ref="A2:E2"/>
    <mergeCell ref="A12:F14"/>
    <mergeCell ref="B25:C25"/>
    <mergeCell ref="B30:C30"/>
  </mergeCells>
  <phoneticPr fontId="5" type="noConversion"/>
  <printOptions horizontalCentered="1" gridLinesSet="0"/>
  <pageMargins left="0.15748031496062992" right="0.15748031496062992" top="0.11811023622047245" bottom="0.11811023622047245" header="0.11811023622047245" footer="0.11811023622047245"/>
  <pageSetup paperSize="9" scale="70" orientation="landscape" r:id="rId1"/>
  <headerFooter alignWithMargins="0">
    <oddFooter>&amp;C&amp;P&amp;R&amp;9AER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2" r:id="rId5" name="Button 2">
              <controlPr defaultSize="0" print="0" autoFill="0" autoPict="0" macro="[0]!Macro16">
                <anchor moveWithCells="1" sizeWithCells="1">
                  <from>
                    <xdr:col>0</xdr:col>
                    <xdr:colOff>66675</xdr:colOff>
                    <xdr:row>0</xdr:row>
                    <xdr:rowOff>9525</xdr:rowOff>
                  </from>
                  <to>
                    <xdr:col>0</xdr:col>
                    <xdr:colOff>76200</xdr:colOff>
                    <xdr:row>0</xdr:row>
                    <xdr:rowOff>9525</xdr:rowOff>
                  </to>
                </anchor>
              </controlPr>
            </control>
          </mc:Choice>
        </mc:AlternateContent>
        <mc:AlternateContent xmlns:mc="http://schemas.openxmlformats.org/markup-compatibility/2006">
          <mc:Choice Requires="x14">
            <control shapeId="10244" r:id="rId6" name="Button 4">
              <controlPr defaultSize="0" print="0" autoFill="0" autoPict="0" macro="[0]!Macro16">
                <anchor moveWithCells="1" sizeWithCells="1">
                  <from>
                    <xdr:col>0</xdr:col>
                    <xdr:colOff>76200</xdr:colOff>
                    <xdr:row>0</xdr:row>
                    <xdr:rowOff>9525</xdr:rowOff>
                  </from>
                  <to>
                    <xdr:col>0</xdr:col>
                    <xdr:colOff>85725</xdr:colOff>
                    <xdr:row>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Cover</vt:lpstr>
      <vt:lpstr>Index</vt:lpstr>
      <vt:lpstr>ACC Pol</vt:lpstr>
      <vt:lpstr>RFS Inc</vt:lpstr>
      <vt:lpstr>DISAGG Inc</vt:lpstr>
      <vt:lpstr>DISAGG Opex</vt:lpstr>
      <vt:lpstr>DISAGG Aloc1</vt:lpstr>
      <vt:lpstr>DISAGG Aloc2</vt:lpstr>
      <vt:lpstr>PTS Adj</vt:lpstr>
      <vt:lpstr>PTS PriceRedn</vt:lpstr>
      <vt:lpstr>PTS PDisc</vt:lpstr>
      <vt:lpstr>PTS Rev</vt:lpstr>
      <vt:lpstr>PTS Asset Aging</vt:lpstr>
      <vt:lpstr>DISAGG ProvSum</vt:lpstr>
      <vt:lpstr>PTS ProvRec </vt:lpstr>
      <vt:lpstr>INF RelPartTrans</vt:lpstr>
      <vt:lpstr>INF RevRec</vt:lpstr>
      <vt:lpstr>Historic Opex Summary</vt:lpstr>
      <vt:lpstr>Historic Opex by Category</vt:lpstr>
      <vt:lpstr>Historic Capex by Category</vt:lpstr>
      <vt:lpstr>Hist Capex by Asset Class </vt:lpstr>
      <vt:lpstr>Hist Capex - Network</vt:lpstr>
      <vt:lpstr>Hist Capex - Non-Network</vt:lpstr>
      <vt:lpstr>DRS</vt:lpstr>
      <vt:lpstr>_A66444</vt:lpstr>
      <vt:lpstr>'DISAGG Aloc1'!Print_Area</vt:lpstr>
      <vt:lpstr>'DISAGG Aloc2'!Print_Area</vt:lpstr>
      <vt:lpstr>'DISAGG Inc'!Print_Area</vt:lpstr>
      <vt:lpstr>'DISAGG Opex'!Print_Area</vt:lpstr>
      <vt:lpstr>'DISAGG ProvSum'!Print_Area</vt:lpstr>
      <vt:lpstr>'Historic Capex by Category'!Print_Area</vt:lpstr>
      <vt:lpstr>'Historic Opex by Category'!Print_Area</vt:lpstr>
      <vt:lpstr>'Historic Opex Summary'!Print_Area</vt:lpstr>
      <vt:lpstr>Index!Print_Area</vt:lpstr>
      <vt:lpstr>'INF RelPartTrans'!Print_Area</vt:lpstr>
      <vt:lpstr>'INF RevRec'!Print_Area</vt:lpstr>
      <vt:lpstr>'PTS Adj'!Print_Area</vt:lpstr>
      <vt:lpstr>'PTS Asset Aging'!Print_Area</vt:lpstr>
      <vt:lpstr>'PTS PDisc'!Print_Area</vt:lpstr>
      <vt:lpstr>'PTS PriceRedn'!Print_Area</vt:lpstr>
      <vt:lpstr>'PTS ProvRec '!Print_Area</vt:lpstr>
      <vt:lpstr>'PTS Rev'!Print_Area</vt:lpstr>
      <vt:lpstr>'RFS 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2019-11-26T01:17:04Z</dcterms:created>
  <dcterms:modified xsi:type="dcterms:W3CDTF">2019-12-09T23:06:14Z</dcterms:modified>
</cp:coreProperties>
</file>