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x="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x:fileVersion appName="xl" lastEdited="7" lowestEdited="6" rupBuild="22527"/>
  <x:workbookPr showInkAnnotation="0" codeName="ThisWorkbook"/>
  <mc:AlternateContent xmlns:mc="http://schemas.openxmlformats.org/markup-compatibility/2006">
    <mc:Choice Requires="x15">
      <x15ac:absPath xmlns:x15ac="http://schemas.microsoft.com/office/spreadsheetml/2010/11/ac" url="C:\Users\tgolds\AppData\Local\Deloitte.DA4\Docs\5000167744\3428040113500000427\"/>
    </mc:Choice>
  </mc:AlternateContent>
  <xr:revisionPtr revIDLastSave="0" documentId="13_ncr:1_{696569D2-3CA8-42E9-8F52-74E994B4AB72}" xr6:coauthVersionLast="45" xr6:coauthVersionMax="45" xr10:uidLastSave="{00000000-0000-0000-0000-000000000000}"/>
  <x:bookViews>
    <x:workbookView xWindow="-120" yWindow="-120" windowWidth="29040" windowHeight="15840" tabRatio="789" activeTab="4" xr2:uid="{00000000-000D-0000-FFFF-FFFF00000000}"/>
  </x:bookViews>
  <x:sheets>
    <x:sheet name="Contents" sheetId="144" r:id="rId1"/>
    <x:sheet name="Cover" sheetId="133" r:id="rId2"/>
    <x:sheet name="1. F-Factor summary" sheetId="145" r:id="rId3"/>
    <x:sheet name="2. Individual fire start info" sheetId="174" r:id="rId4"/>
    <x:sheet name="3. Systems and Audit" sheetId="146" r:id="rId5"/>
  </x:sheets>
  <x:externalReferences>
    <x:externalReference r:id="rId6"/>
    <x:externalReference r:id="rId7"/>
    <x:externalReference r:id="rId8"/>
  </x:externalReferences>
  <x:definedNames>
    <x:definedName name="_xlnm._FilterDatabase" localSheetId="3" hidden="1">'2. Individual fire start info'!$B$37:$V$147</x:definedName>
    <x:definedName name="abc" localSheetId="2">#REF!</x:definedName>
    <x:definedName name="abc" localSheetId="0">#REF!</x:definedName>
    <x:definedName name="abc">#REF!</x:definedName>
    <x:definedName name="Asset1" localSheetId="2">#REF!</x:definedName>
    <x:definedName name="Asset1" localSheetId="0">'[1]4. RAB'!#REF!</x:definedName>
    <x:definedName name="Asset1" localSheetId="1">#REF!</x:definedName>
    <x:definedName name="Asset1">#REF!</x:definedName>
    <x:definedName name="Asset10" localSheetId="2">#REF!</x:definedName>
    <x:definedName name="Asset10" localSheetId="0">'[1]4. RAB'!#REF!</x:definedName>
    <x:definedName name="Asset10" localSheetId="1">#REF!</x:definedName>
    <x:definedName name="Asset10">#REF!</x:definedName>
    <x:definedName name="Asset11" localSheetId="2">#REF!</x:definedName>
    <x:definedName name="Asset11" localSheetId="0">'[1]4. RAB'!#REF!</x:definedName>
    <x:definedName name="Asset11" localSheetId="1">#REF!</x:definedName>
    <x:definedName name="Asset11">#REF!</x:definedName>
    <x:definedName name="asset11a" localSheetId="2">#REF!</x:definedName>
    <x:definedName name="asset11a" localSheetId="0">#REF!</x:definedName>
    <x:definedName name="asset11a" localSheetId="1">#REF!</x:definedName>
    <x:definedName name="asset11a">#REF!</x:definedName>
    <x:definedName name="Asset12" localSheetId="2">#REF!</x:definedName>
    <x:definedName name="Asset12" localSheetId="0">'[1]4. RAB'!#REF!</x:definedName>
    <x:definedName name="Asset12" localSheetId="1">#REF!</x:definedName>
    <x:definedName name="Asset12">#REF!</x:definedName>
    <x:definedName name="Asset13" localSheetId="2">#REF!</x:definedName>
    <x:definedName name="Asset13" localSheetId="0">'[1]4. RAB'!#REF!</x:definedName>
    <x:definedName name="Asset13" localSheetId="1">#REF!</x:definedName>
    <x:definedName name="Asset13">#REF!</x:definedName>
    <x:definedName name="Asset14" localSheetId="2">#REF!</x:definedName>
    <x:definedName name="Asset14" localSheetId="0">'[1]4. RAB'!#REF!</x:definedName>
    <x:definedName name="Asset14" localSheetId="1">#REF!</x:definedName>
    <x:definedName name="Asset14">#REF!</x:definedName>
    <x:definedName name="Asset15" localSheetId="2">#REF!</x:definedName>
    <x:definedName name="Asset15" localSheetId="0">'[1]4. RAB'!#REF!</x:definedName>
    <x:definedName name="Asset15" localSheetId="1">#REF!</x:definedName>
    <x:definedName name="Asset15">#REF!</x:definedName>
    <x:definedName name="Asset16" localSheetId="2">#REF!</x:definedName>
    <x:definedName name="Asset16" localSheetId="0">'[1]4. RAB'!#REF!</x:definedName>
    <x:definedName name="Asset16" localSheetId="1">#REF!</x:definedName>
    <x:definedName name="Asset16">#REF!</x:definedName>
    <x:definedName name="Asset17" localSheetId="2">#REF!</x:definedName>
    <x:definedName name="Asset17" localSheetId="0">'[1]4. RAB'!#REF!</x:definedName>
    <x:definedName name="Asset17" localSheetId="1">#REF!</x:definedName>
    <x:definedName name="Asset17">#REF!</x:definedName>
    <x:definedName name="Asset18" localSheetId="2">#REF!</x:definedName>
    <x:definedName name="Asset18" localSheetId="0">'[1]4. RAB'!#REF!</x:definedName>
    <x:definedName name="Asset18" localSheetId="1">#REF!</x:definedName>
    <x:definedName name="Asset18">#REF!</x:definedName>
    <x:definedName name="Asset19" localSheetId="2">#REF!</x:definedName>
    <x:definedName name="Asset19" localSheetId="0">'[1]4. RAB'!#REF!</x:definedName>
    <x:definedName name="Asset19" localSheetId="1">#REF!</x:definedName>
    <x:definedName name="Asset19">#REF!</x:definedName>
    <x:definedName name="Asset2" localSheetId="2">#REF!</x:definedName>
    <x:definedName name="Asset2" localSheetId="0">'[1]4. RAB'!#REF!</x:definedName>
    <x:definedName name="Asset2" localSheetId="1">#REF!</x:definedName>
    <x:definedName name="Asset2">#REF!</x:definedName>
    <x:definedName name="Asset20" localSheetId="2">#REF!</x:definedName>
    <x:definedName name="Asset20" localSheetId="0">'[1]4. RAB'!#REF!</x:definedName>
    <x:definedName name="Asset20" localSheetId="1">#REF!</x:definedName>
    <x:definedName name="Asset20">#REF!</x:definedName>
    <x:definedName name="Asset3" localSheetId="2">#REF!</x:definedName>
    <x:definedName name="Asset3" localSheetId="0">'[1]4. RAB'!#REF!</x:definedName>
    <x:definedName name="Asset3" localSheetId="1">#REF!</x:definedName>
    <x:definedName name="Asset3">#REF!</x:definedName>
    <x:definedName name="Asset4" localSheetId="2">#REF!</x:definedName>
    <x:definedName name="Asset4" localSheetId="0">'[1]4. RAB'!#REF!</x:definedName>
    <x:definedName name="Asset4" localSheetId="1">#REF!</x:definedName>
    <x:definedName name="Asset4">#REF!</x:definedName>
    <x:definedName name="Asset5" localSheetId="2">#REF!</x:definedName>
    <x:definedName name="Asset5" localSheetId="0">'[1]4. RAB'!#REF!</x:definedName>
    <x:definedName name="Asset5" localSheetId="1">#REF!</x:definedName>
    <x:definedName name="Asset5">#REF!</x:definedName>
    <x:definedName name="Asset6" localSheetId="2">#REF!</x:definedName>
    <x:definedName name="Asset6" localSheetId="0">'[1]4. RAB'!#REF!</x:definedName>
    <x:definedName name="Asset6" localSheetId="1">#REF!</x:definedName>
    <x:definedName name="Asset6">#REF!</x:definedName>
    <x:definedName name="Asset7" localSheetId="2">#REF!</x:definedName>
    <x:definedName name="Asset7" localSheetId="0">'[1]4. RAB'!#REF!</x:definedName>
    <x:definedName name="Asset7" localSheetId="1">#REF!</x:definedName>
    <x:definedName name="Asset7">#REF!</x:definedName>
    <x:definedName name="Asset8" localSheetId="2">#REF!</x:definedName>
    <x:definedName name="Asset8" localSheetId="0">'[1]4. RAB'!#REF!</x:definedName>
    <x:definedName name="Asset8" localSheetId="1">#REF!</x:definedName>
    <x:definedName name="Asset8">#REF!</x:definedName>
    <x:definedName name="Asset9" localSheetId="2">#REF!</x:definedName>
    <x:definedName name="Asset9" localSheetId="0">'[1]4. RAB'!#REF!</x:definedName>
    <x:definedName name="Asset9" localSheetId="1">#REF!</x:definedName>
    <x:definedName name="Asset9">#REF!</x:definedName>
    <x:definedName name="DNSP" localSheetId="2">[2]Outcomes!$B$2</x:definedName>
    <x:definedName name="DNSP">[2]Outcomes!$B$2</x:definedName>
    <x:definedName name="_xlnm.Print_Area" localSheetId="2">'1. F-Factor summary'!$B$1:$D$21</x:definedName>
    <x:definedName name="_xlnm.Print_Area" localSheetId="3">'2. Individual fire start info'!$B$1:$V$121</x:definedName>
    <x:definedName name="_xlnm.Print_Area" localSheetId="4">'3. Systems and Audit'!$B$1:$E$30</x:definedName>
    <x:definedName name="_xlnm.Print_Area" localSheetId="0">Contents!$A$1:$Q$18</x:definedName>
    <x:definedName name="_xlnm.Print_Area" localSheetId="1">Cover!$B$1:$I$50</x:definedName>
    <x:definedName name="YEAR" localSheetId="2">[2]Outcomes!$B$3</x:definedName>
    <x:definedName name="YEAR">[2]Outcomes!$B$3</x:definedName>
  </x:definedNames>
  <x:calcPr calcId="191029" calcOnSave="0"/>
  <x:extLst>
    <x:ext xmlns:xcalcf="http://schemas.microsoft.com/office/spreadsheetml/2018/calcfeatures" xmlns:x="http://schemas.openxmlformats.org/spreadsheetml/2006/main"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calcChain xmlns="http://schemas.openxmlformats.org/spreadsheetml/2006/main">
  <c r="W152" i="174" l="1"/>
  <c r="W153" i="174" s="1"/>
  <c r="W154" i="174" s="1"/>
  <c r="W155" i="174" s="1"/>
  <c r="W156" i="174" s="1"/>
  <c r="W157" i="174" s="1"/>
  <c r="W158" i="174" s="1"/>
  <c r="W159" i="174" s="1"/>
  <c r="W160" i="174" s="1"/>
  <c r="W161" i="174" s="1"/>
  <c r="P147" i="174"/>
  <c r="P146" i="174"/>
  <c r="P145" i="174"/>
  <c r="P144" i="174"/>
  <c r="P143" i="174"/>
  <c r="P142" i="174"/>
  <c r="P141" i="174"/>
  <c r="P140" i="174"/>
  <c r="P139" i="174"/>
  <c r="P138" i="174"/>
  <c r="P137" i="174"/>
  <c r="P136" i="174"/>
  <c r="P135" i="174"/>
  <c r="P134" i="174"/>
  <c r="P133" i="174"/>
  <c r="P132" i="174"/>
  <c r="P131" i="174"/>
  <c r="P130" i="174"/>
  <c r="P129" i="174"/>
  <c r="P128" i="174"/>
  <c r="P127" i="174"/>
  <c r="P126" i="174"/>
  <c r="P125" i="174"/>
  <c r="P124" i="174"/>
  <c r="P123" i="174"/>
  <c r="P122" i="174"/>
  <c r="P121" i="174"/>
  <c r="P120" i="174"/>
  <c r="P119" i="174"/>
  <c r="P118" i="174"/>
  <c r="P117" i="174"/>
  <c r="P116" i="174"/>
  <c r="P115" i="174"/>
  <c r="P114" i="174"/>
  <c r="P113" i="174"/>
  <c r="P112" i="174"/>
  <c r="P111" i="174"/>
  <c r="P110" i="174"/>
  <c r="P109" i="174"/>
  <c r="P108" i="174"/>
  <c r="P107" i="174"/>
  <c r="P106" i="174"/>
  <c r="P105" i="174"/>
  <c r="P104" i="174"/>
  <c r="P103" i="174"/>
  <c r="P102" i="174"/>
  <c r="P101" i="174"/>
  <c r="P100" i="174"/>
  <c r="P99" i="174"/>
  <c r="R99" i="174"/>
  <c r="P98" i="174"/>
  <c r="P97" i="174"/>
  <c r="P96" i="174"/>
  <c r="P95" i="174"/>
  <c r="P94" i="174"/>
  <c r="P93" i="174"/>
  <c r="P92" i="174"/>
  <c r="P91" i="174"/>
  <c r="P90" i="174"/>
  <c r="P89" i="174"/>
  <c r="P88" i="174"/>
  <c r="P87" i="174"/>
  <c r="P86" i="174"/>
  <c r="P85" i="174"/>
  <c r="P84" i="174"/>
  <c r="P83" i="174"/>
  <c r="P82" i="174"/>
  <c r="P81" i="174"/>
  <c r="P80" i="174"/>
  <c r="P79" i="174"/>
  <c r="P78" i="174"/>
  <c r="P77" i="174"/>
  <c r="P76" i="174"/>
  <c r="P75" i="174"/>
  <c r="P74" i="174"/>
  <c r="P73" i="174"/>
  <c r="P72" i="174"/>
  <c r="P71" i="174"/>
  <c r="R71" i="174"/>
  <c r="P70" i="174"/>
  <c r="P69" i="174"/>
  <c r="P68" i="174"/>
  <c r="P67" i="174"/>
  <c r="P66" i="174"/>
  <c r="P65" i="174"/>
  <c r="P64" i="174"/>
  <c r="P63" i="174"/>
  <c r="P62" i="174"/>
  <c r="P61" i="174"/>
  <c r="P60" i="174"/>
  <c r="P59" i="174"/>
  <c r="P58" i="174"/>
  <c r="P57" i="174"/>
  <c r="P56" i="174"/>
  <c r="P55" i="174"/>
  <c r="R55" i="174"/>
  <c r="P54" i="174"/>
  <c r="P53" i="174"/>
  <c r="P52" i="174"/>
  <c r="P51" i="174"/>
  <c r="R51" i="174"/>
  <c r="P50" i="174"/>
  <c r="P49" i="174"/>
  <c r="P48" i="174"/>
  <c r="P47" i="174"/>
  <c r="P46" i="174"/>
  <c r="P45" i="174"/>
  <c r="P44" i="174"/>
  <c r="P43" i="174"/>
  <c r="P42" i="174"/>
  <c r="P41" i="174"/>
  <c r="R41" i="174"/>
  <c r="P40" i="174"/>
  <c r="P39" i="174"/>
  <c r="B39" i="174"/>
  <c r="B40" i="174" s="1"/>
  <c r="B41" i="174" s="1"/>
  <c r="B42" i="174" s="1"/>
  <c r="B43" i="174" s="1"/>
  <c r="B44" i="174" s="1"/>
  <c r="B45" i="174" s="1"/>
  <c r="B46" i="174" s="1"/>
  <c r="B47" i="174" s="1"/>
  <c r="B48" i="174" s="1"/>
  <c r="B49" i="174" s="1"/>
  <c r="B50" i="174" s="1"/>
  <c r="B51" i="174" s="1"/>
  <c r="B52" i="174" s="1"/>
  <c r="B53" i="174" s="1"/>
  <c r="B54" i="174" s="1"/>
  <c r="B55" i="174" s="1"/>
  <c r="B56" i="174" s="1"/>
  <c r="B57" i="174" s="1"/>
  <c r="B58" i="174" s="1"/>
  <c r="B59" i="174" s="1"/>
  <c r="B60" i="174" s="1"/>
  <c r="B61" i="174" s="1"/>
  <c r="B62" i="174" s="1"/>
  <c r="B63" i="174" s="1"/>
  <c r="B64" i="174" s="1"/>
  <c r="B65" i="174" s="1"/>
  <c r="B66" i="174" s="1"/>
  <c r="B67" i="174" s="1"/>
  <c r="B68" i="174" s="1"/>
  <c r="B69" i="174" s="1"/>
  <c r="B70" i="174" s="1"/>
  <c r="B71" i="174" s="1"/>
  <c r="B72" i="174" s="1"/>
  <c r="B73" i="174" s="1"/>
  <c r="B74" i="174" s="1"/>
  <c r="B75" i="174" s="1"/>
  <c r="B76" i="174" s="1"/>
  <c r="B77" i="174" s="1"/>
  <c r="B78" i="174" s="1"/>
  <c r="B79" i="174" s="1"/>
  <c r="B80" i="174" s="1"/>
  <c r="B81" i="174" s="1"/>
  <c r="B82" i="174" s="1"/>
  <c r="B83" i="174" s="1"/>
  <c r="B84" i="174" s="1"/>
  <c r="B85" i="174" s="1"/>
  <c r="B86" i="174" s="1"/>
  <c r="B87" i="174" s="1"/>
  <c r="B88" i="174" s="1"/>
  <c r="B89" i="174" s="1"/>
  <c r="B90" i="174" s="1"/>
  <c r="B91" i="174" s="1"/>
  <c r="B92" i="174" s="1"/>
  <c r="B93" i="174" s="1"/>
  <c r="B94" i="174" s="1"/>
  <c r="B95" i="174" s="1"/>
  <c r="B96" i="174" s="1"/>
  <c r="B97" i="174" s="1"/>
  <c r="B98" i="174" s="1"/>
  <c r="B99" i="174" s="1"/>
  <c r="B100" i="174" s="1"/>
  <c r="B101" i="174" s="1"/>
  <c r="B102" i="174" s="1"/>
  <c r="B103" i="174" s="1"/>
  <c r="B104" i="174" s="1"/>
  <c r="B105" i="174" s="1"/>
  <c r="B106" i="174" s="1"/>
  <c r="B107" i="174" s="1"/>
  <c r="B108" i="174" s="1"/>
  <c r="B109" i="174" s="1"/>
  <c r="B110" i="174" s="1"/>
  <c r="B111" i="174" s="1"/>
  <c r="B112" i="174" s="1"/>
  <c r="B113" i="174" s="1"/>
  <c r="B114" i="174" s="1"/>
  <c r="B115" i="174" s="1"/>
  <c r="B116" i="174" s="1"/>
  <c r="B117" i="174" s="1"/>
  <c r="B118" i="174" s="1"/>
  <c r="B119" i="174" s="1"/>
  <c r="B120" i="174" s="1"/>
  <c r="B121" i="174" s="1"/>
  <c r="B122" i="174" s="1"/>
  <c r="B123" i="174" s="1"/>
  <c r="B124" i="174" s="1"/>
  <c r="B125" i="174" s="1"/>
  <c r="B126" i="174" s="1"/>
  <c r="B127" i="174" s="1"/>
  <c r="B128" i="174" s="1"/>
  <c r="B129" i="174" s="1"/>
  <c r="B130" i="174" s="1"/>
  <c r="B131" i="174" s="1"/>
  <c r="B132" i="174" s="1"/>
  <c r="B133" i="174" s="1"/>
  <c r="B134" i="174" s="1"/>
  <c r="B135" i="174" s="1"/>
  <c r="B136" i="174" s="1"/>
  <c r="B137" i="174" s="1"/>
  <c r="B138" i="174" s="1"/>
  <c r="B139" i="174" s="1"/>
  <c r="B140" i="174" s="1"/>
  <c r="B141" i="174" s="1"/>
  <c r="B142" i="174" s="1"/>
  <c r="B143" i="174" s="1"/>
  <c r="B144" i="174" s="1"/>
  <c r="B145" i="174" s="1"/>
  <c r="B146" i="174" s="1"/>
  <c r="B147" i="174" s="1"/>
  <c r="P38" i="174"/>
  <c r="B19" i="174"/>
  <c r="B3" i="174"/>
  <c r="B1" i="174"/>
  <c r="S71" i="174" l="1"/>
  <c r="S55" i="174"/>
  <c r="R146" i="174"/>
  <c r="S146" i="174" s="1"/>
  <c r="R135" i="174"/>
  <c r="S135" i="174" s="1"/>
  <c r="R63" i="174"/>
  <c r="S63" i="174" s="1"/>
  <c r="R67" i="174"/>
  <c r="S67" i="174" s="1"/>
  <c r="R139" i="174"/>
  <c r="S139" i="174" s="1"/>
  <c r="R143" i="174"/>
  <c r="S143" i="174" s="1"/>
  <c r="R147" i="174"/>
  <c r="S147" i="174" s="1"/>
  <c r="R134" i="174"/>
  <c r="S134" i="174" s="1"/>
  <c r="R130" i="174"/>
  <c r="S130" i="174" s="1"/>
  <c r="R126" i="174"/>
  <c r="S126" i="174" s="1"/>
  <c r="R122" i="174"/>
  <c r="S122" i="174" s="1"/>
  <c r="R118" i="174"/>
  <c r="S118" i="174" s="1"/>
  <c r="R114" i="174"/>
  <c r="S114" i="174" s="1"/>
  <c r="R110" i="174"/>
  <c r="S110" i="174" s="1"/>
  <c r="R106" i="174"/>
  <c r="S106" i="174" s="1"/>
  <c r="R98" i="174"/>
  <c r="S98" i="174" s="1"/>
  <c r="R94" i="174"/>
  <c r="S94" i="174" s="1"/>
  <c r="R90" i="174"/>
  <c r="S90" i="174" s="1"/>
  <c r="R86" i="174"/>
  <c r="S86" i="174" s="1"/>
  <c r="R78" i="174"/>
  <c r="S78" i="174" s="1"/>
  <c r="R74" i="174"/>
  <c r="S74" i="174" s="1"/>
  <c r="R70" i="174"/>
  <c r="S70" i="174" s="1"/>
  <c r="R38" i="174"/>
  <c r="S38" i="174" s="1"/>
  <c r="R43" i="174"/>
  <c r="S43" i="174" s="1"/>
  <c r="R54" i="174"/>
  <c r="S54" i="174" s="1"/>
  <c r="R58" i="174"/>
  <c r="S58" i="174" s="1"/>
  <c r="R62" i="174"/>
  <c r="S62" i="174" s="1"/>
  <c r="R66" i="174"/>
  <c r="S66" i="174" s="1"/>
  <c r="R138" i="174"/>
  <c r="S138" i="174" s="1"/>
  <c r="R142" i="174"/>
  <c r="S142" i="174" s="1"/>
  <c r="R105" i="174"/>
  <c r="S105" i="174" s="1"/>
  <c r="R97" i="174"/>
  <c r="S97" i="174" s="1"/>
  <c r="R73" i="174"/>
  <c r="S73" i="174" s="1"/>
  <c r="R57" i="174"/>
  <c r="S57" i="174" s="1"/>
  <c r="R49" i="174"/>
  <c r="S49" i="174" s="1"/>
  <c r="R39" i="174"/>
  <c r="S39" i="174" s="1"/>
  <c r="R59" i="174"/>
  <c r="S59" i="174" s="1"/>
  <c r="R42" i="174"/>
  <c r="S42" i="174" s="1"/>
  <c r="R46" i="174"/>
  <c r="S46" i="174" s="1"/>
  <c r="R50" i="174"/>
  <c r="S50" i="174" s="1"/>
  <c r="R61" i="174"/>
  <c r="S61" i="174" s="1"/>
  <c r="R65" i="174"/>
  <c r="S65" i="174" s="1"/>
  <c r="R75" i="174"/>
  <c r="S75" i="174" s="1"/>
  <c r="R79" i="174"/>
  <c r="S79" i="174" s="1"/>
  <c r="R83" i="174"/>
  <c r="S83" i="174" s="1"/>
  <c r="R87" i="174"/>
  <c r="S87" i="174" s="1"/>
  <c r="R91" i="174"/>
  <c r="S91" i="174" s="1"/>
  <c r="R102" i="174"/>
  <c r="S102" i="174" s="1"/>
  <c r="R144" i="174"/>
  <c r="S144" i="174" s="1"/>
  <c r="R140" i="174"/>
  <c r="S140" i="174" s="1"/>
  <c r="R136" i="174"/>
  <c r="S136" i="174" s="1"/>
  <c r="R132" i="174"/>
  <c r="S132" i="174" s="1"/>
  <c r="R128" i="174"/>
  <c r="S128" i="174" s="1"/>
  <c r="R124" i="174"/>
  <c r="S124" i="174" s="1"/>
  <c r="R120" i="174"/>
  <c r="S120" i="174" s="1"/>
  <c r="R116" i="174"/>
  <c r="S116" i="174" s="1"/>
  <c r="R112" i="174"/>
  <c r="S112" i="174" s="1"/>
  <c r="R108" i="174"/>
  <c r="S108" i="174" s="1"/>
  <c r="R104" i="174"/>
  <c r="S104" i="174" s="1"/>
  <c r="R96" i="174"/>
  <c r="S96" i="174" s="1"/>
  <c r="R92" i="174"/>
  <c r="S92" i="174" s="1"/>
  <c r="R88" i="174"/>
  <c r="S88" i="174" s="1"/>
  <c r="R84" i="174"/>
  <c r="S84" i="174" s="1"/>
  <c r="R80" i="174"/>
  <c r="S80" i="174" s="1"/>
  <c r="R48" i="174"/>
  <c r="S48" i="174" s="1"/>
  <c r="R44" i="174"/>
  <c r="S44" i="174" s="1"/>
  <c r="R40" i="174"/>
  <c r="S40" i="174" s="1"/>
  <c r="S41" i="174"/>
  <c r="S51" i="174"/>
  <c r="R45" i="174"/>
  <c r="S45" i="174" s="1"/>
  <c r="R47" i="174"/>
  <c r="S47" i="174" s="1"/>
  <c r="R60" i="174"/>
  <c r="S60" i="174" s="1"/>
  <c r="R76" i="174"/>
  <c r="S76" i="174" s="1"/>
  <c r="R89" i="174"/>
  <c r="S89" i="174" s="1"/>
  <c r="R111" i="174"/>
  <c r="S111" i="174" s="1"/>
  <c r="R53" i="174"/>
  <c r="S53" i="174" s="1"/>
  <c r="R64" i="174"/>
  <c r="S64" i="174" s="1"/>
  <c r="R69" i="174"/>
  <c r="S69" i="174" s="1"/>
  <c r="R77" i="174"/>
  <c r="S77" i="174" s="1"/>
  <c r="R82" i="174"/>
  <c r="S82" i="174" s="1"/>
  <c r="R93" i="174"/>
  <c r="S93" i="174" s="1"/>
  <c r="R100" i="174"/>
  <c r="S100" i="174" s="1"/>
  <c r="R52" i="174"/>
  <c r="S52" i="174" s="1"/>
  <c r="R68" i="174"/>
  <c r="S68" i="174" s="1"/>
  <c r="R81" i="174"/>
  <c r="S81" i="174" s="1"/>
  <c r="S99" i="174"/>
  <c r="R107" i="174"/>
  <c r="S107" i="174" s="1"/>
  <c r="R56" i="174"/>
  <c r="S56" i="174" s="1"/>
  <c r="R72" i="174"/>
  <c r="S72" i="174" s="1"/>
  <c r="R85" i="174"/>
  <c r="S85" i="174" s="1"/>
  <c r="R101" i="174"/>
  <c r="S101" i="174" s="1"/>
  <c r="R109" i="174"/>
  <c r="S109" i="174" s="1"/>
  <c r="R133" i="174"/>
  <c r="S133" i="174" s="1"/>
  <c r="R95" i="174"/>
  <c r="S95" i="174" s="1"/>
  <c r="R103" i="174"/>
  <c r="S103" i="174" s="1"/>
  <c r="R113" i="174"/>
  <c r="S113" i="174" s="1"/>
  <c r="R115" i="174"/>
  <c r="S115" i="174" s="1"/>
  <c r="R117" i="174"/>
  <c r="S117" i="174" s="1"/>
  <c r="R119" i="174"/>
  <c r="S119" i="174" s="1"/>
  <c r="R121" i="174"/>
  <c r="S121" i="174" s="1"/>
  <c r="R123" i="174"/>
  <c r="S123" i="174" s="1"/>
  <c r="R125" i="174"/>
  <c r="S125" i="174" s="1"/>
  <c r="R127" i="174"/>
  <c r="S127" i="174" s="1"/>
  <c r="R129" i="174"/>
  <c r="S129" i="174" s="1"/>
  <c r="R131" i="174"/>
  <c r="S131" i="174" s="1"/>
  <c r="R137" i="174"/>
  <c r="S137" i="174" s="1"/>
  <c r="R141" i="174"/>
  <c r="S141" i="174" s="1"/>
  <c r="R145" i="174"/>
  <c r="S145" i="174" s="1"/>
  <c r="D2" i="145" l="1"/>
  <c r="J22" i="145"/>
  <c r="J21" i="145"/>
  <c r="J20" i="145"/>
  <c r="J19" i="145"/>
  <c r="J18" i="145"/>
  <c r="J17" i="145"/>
  <c r="J16" i="145"/>
  <c r="J15" i="145"/>
  <c r="J9" i="145"/>
  <c r="J10" i="145"/>
  <c r="J11" i="145"/>
  <c r="J12" i="145"/>
  <c r="J13" i="145"/>
  <c r="B3" i="145"/>
  <c r="O6" i="145" s="1"/>
  <c r="B1" i="145"/>
  <c r="N6" i="145" s="1"/>
  <c r="B1" i="146"/>
  <c r="B8" i="146"/>
  <c r="B3" i="146"/>
  <c r="L6" i="145" l="1"/>
  <c r="K6" i="145"/>
  <c r="M6" i="145"/>
  <c r="C14" i="145"/>
  <c r="J14" i="145" s="1"/>
  <c r="D3" i="145" l="1"/>
</calcChain>
</file>

<file path=xl/sharedStrings.xml><?xml version="1.0" encoding="utf-8"?>
<sst xmlns="http://schemas.openxmlformats.org/spreadsheetml/2006/main" count="1571" uniqueCount="681">
  <si>
    <t>Instructions:</t>
  </si>
  <si>
    <t>Cover sheet</t>
  </si>
  <si>
    <t>Distribution Network Service Provider</t>
  </si>
  <si>
    <t>Reporting year:</t>
  </si>
  <si>
    <t>Colour coding of input sheets:</t>
  </si>
  <si>
    <t>Yellow = Input cells</t>
  </si>
  <si>
    <t>Leave coloured cells blank if no information exists - PLEASE DO NOT ENTER TEXT unless specifically requested to do so.</t>
  </si>
  <si>
    <t>All dollar amounts are to be unrounded, and in nominal terms.</t>
  </si>
  <si>
    <t>F-factor data reporting</t>
  </si>
  <si>
    <t>Business address</t>
  </si>
  <si>
    <t>Suburb</t>
  </si>
  <si>
    <t>State</t>
  </si>
  <si>
    <t>Postcode</t>
  </si>
  <si>
    <t>Postal address</t>
  </si>
  <si>
    <t>Contact name/s</t>
  </si>
  <si>
    <t>Contact phone/s</t>
  </si>
  <si>
    <t>Contact email address/s</t>
  </si>
  <si>
    <t xml:space="preserve"> </t>
  </si>
  <si>
    <t>Table of contents</t>
  </si>
  <si>
    <t>Address</t>
  </si>
  <si>
    <t>DNSP - trading name:</t>
  </si>
  <si>
    <t xml:space="preserve">DNSP - Australian business number: </t>
  </si>
  <si>
    <t>System 1</t>
  </si>
  <si>
    <t>System 2</t>
  </si>
  <si>
    <t xml:space="preserve">System 3 </t>
  </si>
  <si>
    <t>System 4</t>
  </si>
  <si>
    <t>System 5</t>
  </si>
  <si>
    <t>Name</t>
  </si>
  <si>
    <t>Relevant Standards</t>
  </si>
  <si>
    <t>System Audited</t>
  </si>
  <si>
    <t>Total</t>
  </si>
  <si>
    <t>Information or reporting systems</t>
  </si>
  <si>
    <t xml:space="preserve">   (4) Whether the data entered into or removed from the IT system has been audited - Yes or No</t>
  </si>
  <si>
    <t>Table 4: Information or reporting systems</t>
  </si>
  <si>
    <r>
      <t>Table 4</t>
    </r>
    <r>
      <rPr>
        <sz val="10"/>
        <rFont val="Arial"/>
        <family val="2"/>
      </rPr>
      <t xml:space="preserve"> - Information or reporting systems</t>
    </r>
  </si>
  <si>
    <t xml:space="preserve">   (1) Name of any IT system used to collect fire start data or fault event data - i.e. SCADA system, or fault reporting system</t>
  </si>
  <si>
    <t xml:space="preserve">   (2) Whether the fire recording or fault recording process has been audited or complies with a relevant Australian or industry standard - Yes or No</t>
  </si>
  <si>
    <t xml:space="preserve">   (3) List any relevant Australian or industry standards that the fire recording or fault recording process complies with</t>
  </si>
  <si>
    <t>1. F-factor summary</t>
  </si>
  <si>
    <t>Fire start report</t>
  </si>
  <si>
    <t xml:space="preserve">This template is to be used by a DNSP to provide a fire start report to the AER in accordance with section 5 of the F-factor Order in Council.  </t>
  </si>
  <si>
    <t>2. Fire start report</t>
  </si>
  <si>
    <t>3. Systems and Audit</t>
  </si>
  <si>
    <t>This is a summary of data in worksheet "2. Fire Start Report"</t>
  </si>
  <si>
    <t>Fire Type</t>
  </si>
  <si>
    <t>Risk Factors</t>
  </si>
  <si>
    <t>Started by any tree, or part of a tree, falling upon or coming into contact with a distribution system</t>
  </si>
  <si>
    <t>Started by any person, bird, reptile or other animal coming into contact with a distribution system</t>
  </si>
  <si>
    <t xml:space="preserve">Started by lightning striking a distribution system or a part of a distribution system </t>
  </si>
  <si>
    <t>Started by any other thing forming part of or coming into contact with a distribution system</t>
  </si>
  <si>
    <t>Otherwise started by a distribution system</t>
  </si>
  <si>
    <t>Table 2: Summary of total fire starts by F factor Order definition</t>
  </si>
  <si>
    <t>Victoria</t>
  </si>
  <si>
    <t>DNSP:</t>
  </si>
  <si>
    <t>2016/17</t>
  </si>
  <si>
    <t>2017/18</t>
  </si>
  <si>
    <t>2018/19</t>
  </si>
  <si>
    <t>2019/20</t>
  </si>
  <si>
    <t>CitiPower</t>
  </si>
  <si>
    <t>Jemena</t>
  </si>
  <si>
    <t>Powercor</t>
  </si>
  <si>
    <t>United Energy</t>
  </si>
  <si>
    <t>AusNet Services</t>
  </si>
  <si>
    <t>IRU target:</t>
  </si>
  <si>
    <t>IRU amount:</t>
  </si>
  <si>
    <t>Revenue adjustment:</t>
  </si>
  <si>
    <t>Danger multiplier</t>
  </si>
  <si>
    <t>IRU 
amount</t>
  </si>
  <si>
    <t>Product of multipliers</t>
  </si>
  <si>
    <t>Started in or originated from a distribution system</t>
  </si>
  <si>
    <t>Fire starts</t>
  </si>
  <si>
    <t>Number</t>
  </si>
  <si>
    <t>Total fires by cause</t>
  </si>
  <si>
    <t>Kind of Fire Start by definition of fire start under clause 5 of F-factor Order</t>
  </si>
  <si>
    <t>Dark blue = AER headings</t>
  </si>
  <si>
    <t>Grey = AER instructions</t>
  </si>
  <si>
    <t>Light orange = Automatically-generated cells</t>
  </si>
  <si>
    <r>
      <t xml:space="preserve">Date </t>
    </r>
    <r>
      <rPr>
        <vertAlign val="superscript"/>
        <sz val="12"/>
        <color indexed="51"/>
        <rFont val="Arial"/>
        <family val="2"/>
      </rPr>
      <t>1</t>
    </r>
  </si>
  <si>
    <r>
      <t xml:space="preserve">Time </t>
    </r>
    <r>
      <rPr>
        <vertAlign val="superscript"/>
        <sz val="12"/>
        <color indexed="51"/>
        <rFont val="Arial"/>
        <family val="2"/>
      </rPr>
      <t>2</t>
    </r>
  </si>
  <si>
    <r>
      <t xml:space="preserve">Latitude </t>
    </r>
    <r>
      <rPr>
        <vertAlign val="superscript"/>
        <sz val="12"/>
        <color indexed="51"/>
        <rFont val="Arial"/>
        <family val="2"/>
      </rPr>
      <t>3</t>
    </r>
  </si>
  <si>
    <r>
      <t xml:space="preserve">Longitude </t>
    </r>
    <r>
      <rPr>
        <vertAlign val="superscript"/>
        <sz val="12"/>
        <color indexed="51"/>
        <rFont val="Arial"/>
        <family val="2"/>
      </rPr>
      <t>3</t>
    </r>
  </si>
  <si>
    <t>Location
multiplier</t>
  </si>
  <si>
    <t>The SGSPAA Internal Audit function undertakes a programme of work in accordance with the SGSPAA Group Internal Audit Plan. This internal audit activity covers elements of the systems and process used for capturing, recording and maintaining fire start data.</t>
  </si>
  <si>
    <t>Low voltage AC (&lt;1kV)</t>
  </si>
  <si>
    <t>11kV AC</t>
  </si>
  <si>
    <t>22kV AC</t>
  </si>
  <si>
    <t>66kV AC</t>
  </si>
  <si>
    <t>single phase</t>
  </si>
  <si>
    <t>two phase</t>
  </si>
  <si>
    <t>three phase</t>
  </si>
  <si>
    <t xml:space="preserve"> - overhead conductor (bare; all aluminium conductor)</t>
  </si>
  <si>
    <t xml:space="preserve"> - overhead conductor (ABC)</t>
  </si>
  <si>
    <t xml:space="preserve"> - overhead conductor (insulated)</t>
  </si>
  <si>
    <t xml:space="preserve"> - underground service cable (residential)</t>
  </si>
  <si>
    <t xml:space="preserve"> - underground cable</t>
  </si>
  <si>
    <t xml:space="preserve"> - pole (wood)</t>
  </si>
  <si>
    <t xml:space="preserve"> - crossarm (wood)</t>
  </si>
  <si>
    <t xml:space="preserve"> - capacity balancing units</t>
  </si>
  <si>
    <t xml:space="preserve"> - connector / termination</t>
  </si>
  <si>
    <t xml:space="preserve"> - dropper / bridge</t>
  </si>
  <si>
    <t xml:space="preserve"> - guy wire</t>
  </si>
  <si>
    <t xml:space="preserve"> - insulators</t>
  </si>
  <si>
    <t xml:space="preserve"> - LV pillar</t>
  </si>
  <si>
    <t xml:space="preserve"> - transformer (pole mounted)</t>
  </si>
  <si>
    <t xml:space="preserve"> - fuse (boric acid)</t>
  </si>
  <si>
    <t xml:space="preserve"> - fuse (EDO fuse)</t>
  </si>
  <si>
    <t xml:space="preserve"> - fuse (powder filled)</t>
  </si>
  <si>
    <t xml:space="preserve"> - switch (disconnector/isolator)</t>
  </si>
  <si>
    <t xml:space="preserve"> - surge diverter</t>
  </si>
  <si>
    <t xml:space="preserve"> - connection box</t>
  </si>
  <si>
    <t>System 6</t>
  </si>
  <si>
    <t>System 7</t>
  </si>
  <si>
    <t>System 8</t>
  </si>
  <si>
    <t>The cells and structure of the spreadsheet is locked to prevent inadvertent interference with the automated settings.</t>
  </si>
  <si>
    <r>
      <t xml:space="preserve">Location 
area </t>
    </r>
    <r>
      <rPr>
        <vertAlign val="superscript"/>
        <sz val="12"/>
        <color indexed="51"/>
        <rFont val="Arial"/>
        <family val="2"/>
      </rPr>
      <t>12</t>
    </r>
  </si>
  <si>
    <t>Table 2: Individual Fire Starts</t>
  </si>
  <si>
    <r>
      <t xml:space="preserve">Fire 
danger 
rating </t>
    </r>
    <r>
      <rPr>
        <vertAlign val="superscript"/>
        <sz val="12"/>
        <color indexed="51"/>
        <rFont val="Arial"/>
        <family val="2"/>
      </rPr>
      <t>13</t>
    </r>
  </si>
  <si>
    <r>
      <t xml:space="preserve">DNSP record number </t>
    </r>
    <r>
      <rPr>
        <vertAlign val="superscript"/>
        <sz val="12"/>
        <rFont val="Arial"/>
        <family val="2"/>
      </rPr>
      <t>14</t>
    </r>
  </si>
  <si>
    <r>
      <t xml:space="preserve">OSIRIS 
(ESV) reference 
number </t>
    </r>
    <r>
      <rPr>
        <vertAlign val="superscript"/>
        <sz val="12"/>
        <rFont val="Arial"/>
        <family val="2"/>
      </rPr>
      <t>15</t>
    </r>
  </si>
  <si>
    <t>Electricity Distribution Network Service Provider
F-factor Reporting Template</t>
  </si>
  <si>
    <t>STO13</t>
  </si>
  <si>
    <t>LWN21</t>
  </si>
  <si>
    <t>MTN22</t>
  </si>
  <si>
    <t>BU14</t>
  </si>
  <si>
    <t>CFD24</t>
  </si>
  <si>
    <t>HGS33</t>
  </si>
  <si>
    <t>NW33</t>
  </si>
  <si>
    <t>DMA23</t>
  </si>
  <si>
    <t>LD2</t>
  </si>
  <si>
    <t>DSH31</t>
  </si>
  <si>
    <t>EB11</t>
  </si>
  <si>
    <t>CRM35</t>
  </si>
  <si>
    <t>RBD21</t>
  </si>
  <si>
    <t>EL13</t>
  </si>
  <si>
    <t>STO14</t>
  </si>
  <si>
    <t>MTN32</t>
  </si>
  <si>
    <t>DVY32</t>
  </si>
  <si>
    <t>FTN22</t>
  </si>
  <si>
    <t>CDA24</t>
  </si>
  <si>
    <t>EB33</t>
  </si>
  <si>
    <t>DMA21</t>
  </si>
  <si>
    <t>DMA24</t>
  </si>
  <si>
    <t>MR13</t>
  </si>
  <si>
    <t>CFD26</t>
  </si>
  <si>
    <t>OR33</t>
  </si>
  <si>
    <t>FSH21</t>
  </si>
  <si>
    <t>MTN35</t>
  </si>
  <si>
    <t>RBD12</t>
  </si>
  <si>
    <t>HT8</t>
  </si>
  <si>
    <t>MC9</t>
  </si>
  <si>
    <t>HT13</t>
  </si>
  <si>
    <t>DSH23</t>
  </si>
  <si>
    <t>FGY21</t>
  </si>
  <si>
    <t>Urban</t>
  </si>
  <si>
    <t>BT-NB</t>
  </si>
  <si>
    <t>Rural Short</t>
  </si>
  <si>
    <t>FTN13</t>
  </si>
  <si>
    <t>BRA21</t>
  </si>
  <si>
    <t>FSH12</t>
  </si>
  <si>
    <t>KBH-M-MC</t>
  </si>
  <si>
    <t>CDA22</t>
  </si>
  <si>
    <t>HGS23</t>
  </si>
  <si>
    <t>DMA13</t>
  </si>
  <si>
    <t>HGS22</t>
  </si>
  <si>
    <t>STO22</t>
  </si>
  <si>
    <t>FTN11</t>
  </si>
  <si>
    <t>FSH22</t>
  </si>
  <si>
    <t>FSH13</t>
  </si>
  <si>
    <t>STO21</t>
  </si>
  <si>
    <t>STO23</t>
  </si>
  <si>
    <t>SVW53</t>
  </si>
  <si>
    <t>CDA-SVTS</t>
  </si>
  <si>
    <t>No forecast</t>
  </si>
  <si>
    <t>Low-moderate</t>
  </si>
  <si>
    <t>High</t>
  </si>
  <si>
    <t>Severe</t>
  </si>
  <si>
    <t>Very High</t>
  </si>
  <si>
    <t>Extreme</t>
  </si>
  <si>
    <t>FTS-FTN</t>
  </si>
  <si>
    <t>BH12</t>
  </si>
  <si>
    <t>NW22</t>
  </si>
  <si>
    <t>HT11</t>
  </si>
  <si>
    <t>NW13</t>
  </si>
  <si>
    <t>BR4</t>
  </si>
  <si>
    <t>MC3</t>
  </si>
  <si>
    <t>SS21</t>
  </si>
  <si>
    <t xml:space="preserve"> - luminaries (major road)</t>
  </si>
  <si>
    <t>Column1</t>
  </si>
  <si>
    <t>United Energy Distribution Pty Ltd</t>
  </si>
  <si>
    <t>70 064 651 029</t>
  </si>
  <si>
    <t>43 - 45 Centreway</t>
  </si>
  <si>
    <t>Mt Waverley</t>
  </si>
  <si>
    <t>P.O Box 449</t>
  </si>
  <si>
    <t>Trevor Fisher</t>
  </si>
  <si>
    <t>trevor.fisher@ue.com.au</t>
  </si>
  <si>
    <t>Overhead conductors</t>
  </si>
  <si>
    <t xml:space="preserve"> - overhead conductor (bare; aluminium core steel reinforced)</t>
  </si>
  <si>
    <t xml:space="preserve"> - overhead conductor (bare; copper)</t>
  </si>
  <si>
    <t xml:space="preserve"> - overhead conductor (bare; steel)</t>
  </si>
  <si>
    <t xml:space="preserve"> - overhead conductor (covered uninsulated)</t>
  </si>
  <si>
    <t>Service lines</t>
  </si>
  <si>
    <t xml:space="preserve"> - overhead service conductor (residential)</t>
  </si>
  <si>
    <t xml:space="preserve"> - overhead service conductor (commercial / industrial)</t>
  </si>
  <si>
    <t xml:space="preserve"> - overhead service conductor (subdivision / construction)</t>
  </si>
  <si>
    <t xml:space="preserve"> - overhead service conductor (other)</t>
  </si>
  <si>
    <t xml:space="preserve"> - underground service cable (commercial / industrial)</t>
  </si>
  <si>
    <t xml:space="preserve"> - underground service cable (subdivision / construction)</t>
  </si>
  <si>
    <t xml:space="preserve"> - underground service cable (other)</t>
  </si>
  <si>
    <t>Underground cables</t>
  </si>
  <si>
    <t xml:space="preserve"> - underground communications cable</t>
  </si>
  <si>
    <t>Poles</t>
  </si>
  <si>
    <t xml:space="preserve"> - pole (concrete)</t>
  </si>
  <si>
    <t xml:space="preserve"> - pole (steel)</t>
  </si>
  <si>
    <t>Crossarms</t>
  </si>
  <si>
    <t xml:space="preserve"> - crossarm (steel)</t>
  </si>
  <si>
    <t xml:space="preserve"> - crossarm (other)</t>
  </si>
  <si>
    <t>Overhead assets</t>
  </si>
  <si>
    <t xml:space="preserve"> - insulator tie wires / connections</t>
  </si>
  <si>
    <t xml:space="preserve"> - tower</t>
  </si>
  <si>
    <t xml:space="preserve"> - traction lines</t>
  </si>
  <si>
    <t>Underground assets</t>
  </si>
  <si>
    <t xml:space="preserve"> - services pit</t>
  </si>
  <si>
    <t>Transformers</t>
  </si>
  <si>
    <t xml:space="preserve"> - transformer (kiosk mounted)</t>
  </si>
  <si>
    <t xml:space="preserve"> - transformer (ground outdoor mounted)</t>
  </si>
  <si>
    <t xml:space="preserve"> - transformer (indoor chamber mounted)</t>
  </si>
  <si>
    <t xml:space="preserve"> - transformer (any other type)</t>
  </si>
  <si>
    <t xml:space="preserve"> - measurement transformer (current transformer)</t>
  </si>
  <si>
    <t xml:space="preserve"> - measurement transformer (voltage transformer)</t>
  </si>
  <si>
    <t xml:space="preserve"> - measurement transformer (capacitive voltage transformer)</t>
  </si>
  <si>
    <t>Fuses and switchgear</t>
  </si>
  <si>
    <t xml:space="preserve"> - fuse (Fault Tamer)</t>
  </si>
  <si>
    <t xml:space="preserve"> - fuse (any other type)</t>
  </si>
  <si>
    <t xml:space="preserve"> - circuit breaker</t>
  </si>
  <si>
    <t xml:space="preserve"> - switch (earth)</t>
  </si>
  <si>
    <t xml:space="preserve"> - switch (FuseSaver)</t>
  </si>
  <si>
    <t xml:space="preserve"> - switch (any other type)</t>
  </si>
  <si>
    <t>SCADA, network control and protection systems</t>
  </si>
  <si>
    <t xml:space="preserve"> - audio frequency load controller (AFLC)</t>
  </si>
  <si>
    <t xml:space="preserve"> - arc suppresion coil</t>
  </si>
  <si>
    <t xml:space="preserve"> - automatic circuit recloser (ACR)</t>
  </si>
  <si>
    <t xml:space="preserve"> - communications linear assets</t>
  </si>
  <si>
    <t xml:space="preserve"> - communications network assets</t>
  </si>
  <si>
    <t xml:space="preserve"> - communications site infrastructure</t>
  </si>
  <si>
    <t xml:space="preserve"> - field devices</t>
  </si>
  <si>
    <t xml:space="preserve"> - local network wiring assets</t>
  </si>
  <si>
    <t xml:space="preserve"> - master station assets</t>
  </si>
  <si>
    <t xml:space="preserve"> - neutral earthing resistor</t>
  </si>
  <si>
    <t xml:space="preserve"> - oil-filled circuit recloser (OCR)</t>
  </si>
  <si>
    <t xml:space="preserve"> - rapid earth fault current limiter (REFCL)</t>
  </si>
  <si>
    <t xml:space="preserve"> - voltage regulator</t>
  </si>
  <si>
    <t>Public lighting</t>
  </si>
  <si>
    <t xml:space="preserve"> - brackets (major road)</t>
  </si>
  <si>
    <t xml:space="preserve"> - brackets (minor road)</t>
  </si>
  <si>
    <t xml:space="preserve"> - lamps (major road)</t>
  </si>
  <si>
    <t xml:space="preserve"> - lamps (minor road)</t>
  </si>
  <si>
    <t xml:space="preserve"> - luminaries (minor road)</t>
  </si>
  <si>
    <t xml:space="preserve"> - poles / columns (major road)</t>
  </si>
  <si>
    <t xml:space="preserve"> - poles / columns (minor road)</t>
  </si>
  <si>
    <t xml:space="preserve">Other </t>
  </si>
  <si>
    <t xml:space="preserve"> - earth / earthing</t>
  </si>
  <si>
    <t>Extra low voltage AC (&lt;50V)</t>
  </si>
  <si>
    <t>2.2kV AC</t>
  </si>
  <si>
    <t>6.6kV AC</t>
  </si>
  <si>
    <t>12.7kV AC (SWER)</t>
  </si>
  <si>
    <t>33kV AC</t>
  </si>
  <si>
    <t>132kV AC</t>
  </si>
  <si>
    <t>220kV AC</t>
  </si>
  <si>
    <t>330kV AC</t>
  </si>
  <si>
    <t>500kV AC</t>
  </si>
  <si>
    <t>Extra low voltage DC (&lt;120V ripple free)</t>
  </si>
  <si>
    <t>Low voltage DC (&lt;1.5kV)</t>
  </si>
  <si>
    <t>600V DC</t>
  </si>
  <si>
    <t>1500V DC</t>
  </si>
  <si>
    <t>Earthing cable</t>
  </si>
  <si>
    <t>single wire earth return (SWER)</t>
  </si>
  <si>
    <t>Negligible: no ground fire</t>
  </si>
  <si>
    <t>Localised: less than 10 sq.m</t>
  </si>
  <si>
    <t>Small: 10 - 1000 aq.m</t>
  </si>
  <si>
    <t>Medium: 1000 sq.m - 10 ha</t>
  </si>
  <si>
    <t>Large: more than 10 ha</t>
  </si>
  <si>
    <r>
      <t xml:space="preserve">ID of nearest 
polyphase 
line </t>
    </r>
    <r>
      <rPr>
        <vertAlign val="superscript"/>
        <sz val="12"/>
        <color indexed="51"/>
        <rFont val="Arial"/>
        <family val="2"/>
      </rPr>
      <t>6</t>
    </r>
  </si>
  <si>
    <r>
      <t xml:space="preserve">Voltage of line in which 
fire start 
occurred </t>
    </r>
    <r>
      <rPr>
        <vertAlign val="superscript"/>
        <sz val="12"/>
        <color indexed="51"/>
        <rFont val="Arial"/>
        <family val="2"/>
      </rPr>
      <t>7</t>
    </r>
  </si>
  <si>
    <r>
      <t>Network categorisation</t>
    </r>
    <r>
      <rPr>
        <sz val="12"/>
        <color theme="9" tint="0.39997558519241921"/>
        <rFont val="Arial"/>
        <family val="2"/>
      </rPr>
      <t xml:space="preserve"> </t>
    </r>
    <r>
      <rPr>
        <vertAlign val="superscript"/>
        <sz val="12"/>
        <color theme="9" tint="0.39997558519241921"/>
        <rFont val="Arial"/>
        <family val="2"/>
      </rPr>
      <t>8</t>
    </r>
  </si>
  <si>
    <r>
      <t>Type of primary asset 
involved in fire start</t>
    </r>
    <r>
      <rPr>
        <sz val="12"/>
        <color rgb="FFFFC000"/>
        <rFont val="Arial"/>
        <family val="2"/>
      </rPr>
      <t xml:space="preserve"> </t>
    </r>
    <r>
      <rPr>
        <vertAlign val="superscript"/>
        <sz val="12"/>
        <color rgb="FFFFC000"/>
        <rFont val="Arial"/>
        <family val="2"/>
      </rPr>
      <t>9</t>
    </r>
  </si>
  <si>
    <r>
      <t xml:space="preserve">Phase(s) of 
line or 
transformer </t>
    </r>
    <r>
      <rPr>
        <vertAlign val="superscript"/>
        <sz val="12"/>
        <color indexed="51"/>
        <rFont val="Arial"/>
        <family val="2"/>
      </rPr>
      <t>10</t>
    </r>
  </si>
  <si>
    <r>
      <t xml:space="preserve">Kind of fire start as per Clause 5
of F-factor Order-In-Council </t>
    </r>
    <r>
      <rPr>
        <vertAlign val="superscript"/>
        <sz val="12"/>
        <color indexed="51"/>
        <rFont val="Arial"/>
        <family val="2"/>
      </rPr>
      <t>11</t>
    </r>
  </si>
  <si>
    <t>Addition Information</t>
  </si>
  <si>
    <t xml:space="preserve"> - luminaires (minor road)</t>
  </si>
  <si>
    <r>
      <rPr>
        <b/>
        <sz val="10"/>
        <color rgb="FFFF0000"/>
        <rFont val="Arial"/>
        <family val="2"/>
      </rPr>
      <t>"Fire"</t>
    </r>
    <r>
      <rPr>
        <sz val="10"/>
        <color rgb="FFFF0000"/>
        <rFont val="Arial"/>
        <family val="2"/>
      </rPr>
      <t xml:space="preserve"> should be interpreted using its common meaning and can be defined as a process in which substances combine chemically with oxygen from the air and typically give out bright light, heat and smoke. A fire should be recorded where there is evidence of smoking, charring, scorching, burning or any other evidence that a fire had occurred.  </t>
    </r>
  </si>
  <si>
    <r>
      <t>Table 3</t>
    </r>
    <r>
      <rPr>
        <sz val="10"/>
        <rFont val="Arial"/>
        <family val="2"/>
      </rPr>
      <t xml:space="preserve"> - Individual Fire Starts</t>
    </r>
  </si>
  <si>
    <t xml:space="preserve">   (1) Date - dd/mm/yyyy</t>
  </si>
  <si>
    <t xml:space="preserve">   (2) Time - if known, the 24-hour time of the fire start hh:mm</t>
  </si>
  <si>
    <t xml:space="preserve">   (3) Latitude and longitude of the fire start as decimal coordinates</t>
  </si>
  <si>
    <t xml:space="preserve">   (4) Address of the property on which the incident occurred or closest to the incident</t>
  </si>
  <si>
    <t xml:space="preserve">   (5) Asset number for the asset nearest the fire start</t>
  </si>
  <si>
    <t xml:space="preserve">   (7) Voltage on the line in which the fire start occurred (note: this may not be the nearest polyphase overhead line)</t>
  </si>
  <si>
    <t xml:space="preserve">   (8) Network categorisation - CBD, Urban, Rural Long or Rural Short</t>
  </si>
  <si>
    <t xml:space="preserve">   (9) Asset type of primary asset causing fire in accordance with OSIRIS asset categories</t>
  </si>
  <si>
    <t xml:space="preserve">   (10) Where the asset involved in the fire is a transformer or an overhead or underground line, provide the phase, or phases, of the line or transformer</t>
  </si>
  <si>
    <t xml:space="preserve">   (11) Kind of fire start in accordance with categories specified in Clause 5 of the F-factor Order-In-Council</t>
  </si>
  <si>
    <t xml:space="preserve">   (12) Identify the location of the fire start in accordance with the categories specified in Clause 11(b) of the F-factor Order-In-Council</t>
  </si>
  <si>
    <t xml:space="preserve">   (13) Provide the BOM fire danger rating applicable at the time of the fire start (data is available on the EM-COP website)</t>
  </si>
  <si>
    <t xml:space="preserve">   (15) ESV's OSIRIS reference number for the incident</t>
  </si>
  <si>
    <t xml:space="preserve">   (16) Free text description of the fault containing relevant comments from field reports </t>
  </si>
  <si>
    <r>
      <t xml:space="preserve">ID of 
nearest 
asset </t>
    </r>
    <r>
      <rPr>
        <vertAlign val="superscript"/>
        <sz val="12"/>
        <color indexed="51"/>
        <rFont val="Arial"/>
        <family val="2"/>
      </rPr>
      <t>5</t>
    </r>
  </si>
  <si>
    <r>
      <t xml:space="preserve">Address of incident </t>
    </r>
    <r>
      <rPr>
        <vertAlign val="superscript"/>
        <sz val="12"/>
        <color indexed="51"/>
        <rFont val="Arial"/>
        <family val="2"/>
      </rPr>
      <t>4</t>
    </r>
  </si>
  <si>
    <r>
      <t xml:space="preserve">Fault 
description </t>
    </r>
    <r>
      <rPr>
        <vertAlign val="superscript"/>
        <sz val="8"/>
        <rFont val="Arial"/>
        <family val="2"/>
      </rPr>
      <t>16</t>
    </r>
  </si>
  <si>
    <t>Enter into this worksheet fire start data, from any IT system, which have been recorded by [DNSP Name]. Note that fire starts must be in accordance with the definition of a fire start in the Order In Council.</t>
  </si>
  <si>
    <t>[DNSP Name] must provide:</t>
  </si>
  <si>
    <t xml:space="preserve">   (14) [DNSP Name]'s record number for the incident</t>
  </si>
  <si>
    <t>BU1</t>
  </si>
  <si>
    <t>WD34</t>
  </si>
  <si>
    <t>LBRA only</t>
  </si>
  <si>
    <t>HBRA only</t>
  </si>
  <si>
    <t>ABICARE N90 COOLART single phase S/Stn: Crew replaced 5 amp EDO on south side phase. Cause: HV fuse was candling and finally failed. Note: S/Stn pole has animal proofing installed.</t>
  </si>
  <si>
    <t>BH31</t>
  </si>
  <si>
    <t>20190705UTD_01</t>
  </si>
  <si>
    <t>20190725UTD_01</t>
  </si>
  <si>
    <t>Council Tree branch (undeclared area so UE) brought down HV in Ftn Flinders Rd on tee cond &amp; caused sparking which caused approx 1m sq grass fire on O/H between LIS# PO-8822258. Fire report # 6565</t>
  </si>
  <si>
    <t>Pit is at tram pole # 88. On sth side of Tram track 50 mtrs east of Renow st Burwood. Fire in the pit and wires are fire damaged.  Fire start but no damage to anything other than our wiring in the pit. Closest LIS 7002221</t>
  </si>
  <si>
    <t>isolated at base of pole, new 250w HPS required, traffic control required to replace, refer #1327197</t>
  </si>
  <si>
    <t>K13</t>
  </si>
  <si>
    <t>20190813UTD_01</t>
  </si>
  <si>
    <t>20190821UTD_02</t>
  </si>
  <si>
    <t>20190821UTD_03</t>
  </si>
  <si>
    <t>20190828UTD_03</t>
  </si>
  <si>
    <t xml:space="preserve">CAP HAMMOND N221 RHUR reported as arcing / sparking/fire coming from vacuum switch (es). </t>
  </si>
  <si>
    <t xml:space="preserve">5kVA single phase Tx requires replacement ASAP on 8/8/19, Birds nest on Bushings has caught fire, at some stage and burnt bushings/2 x LV bushings cracked and broken.  Fire report 6828. HV/LV isolated and burnt birds next removed. </t>
  </si>
  <si>
    <t xml:space="preserve">Pole fire at HV inter LV strain normal open point pole down lis 1304484. possible HVI HV fuse at RB0578 Open. </t>
  </si>
  <si>
    <t>20190903UTD_01</t>
  </si>
  <si>
    <t>Severe storm high winds at time of outage . Large tree thru HV ABC 257 Eramosa Rd.  cHV ABC &amp; LV ABC damaged between MT7286 ERAMOSA RD &amp; MT7287 ERAMOSA RD.(5 Bays) and a small fire start on ground</t>
  </si>
  <si>
    <t>isolated SL pole. SL head burnt out, head req replacement. LIS# 8804026.</t>
  </si>
  <si>
    <t>DN11</t>
  </si>
  <si>
    <t>EB12</t>
  </si>
  <si>
    <t>DC12</t>
  </si>
  <si>
    <t>20190923UTD_01</t>
  </si>
  <si>
    <t>20191004UTD_01</t>
  </si>
  <si>
    <t>20191001UTD_01</t>
  </si>
  <si>
    <t>LD4</t>
  </si>
  <si>
    <t>Broken Hv Xarm LIS#3303709 Short interruption to replace</t>
  </si>
  <si>
    <t>Part of EB12 feeder fault to#1331552, crossarm fire due to insulator failure</t>
  </si>
  <si>
    <t>20191106UTD_01</t>
  </si>
  <si>
    <t>GW7</t>
  </si>
  <si>
    <t>20191106UTD_02</t>
  </si>
  <si>
    <t>Originally recorded as abird/Animal it was subsequently determined after investigation a vehicle has contacted the conductors and laft a scorch mark on the ground &lt;1m</t>
  </si>
  <si>
    <t>MC4</t>
  </si>
  <si>
    <t>NB33</t>
  </si>
  <si>
    <t>MR31</t>
  </si>
  <si>
    <t>EW12</t>
  </si>
  <si>
    <t>EM10</t>
  </si>
  <si>
    <t>66KV termination xarm burnt through at insulator. lis #0622882, P/M #1000725805</t>
  </si>
  <si>
    <t>MFB reported Pole Fire but was out when crew arrived replaced burntout J/Box on pole.</t>
  </si>
  <si>
    <t>Gas switch bh7267 needs replacement. the leads and bushing are b/out. LIS # 7048034 Crew have isolated supply and issued permits and crew are replacing gas switch. Refer TE 1348055 A smaill amount of debris caused a 100X 100mm ground fire</t>
  </si>
  <si>
    <t xml:space="preserve">CFA reported tree branch on fire but was out when crew arrived. Crew found tree branch resting on HV conductors. Private tree from 3568 Point Nep Rd. </t>
  </si>
  <si>
    <t xml:space="preserve">DMA23 tripped and reclosed DMA #2 22kV BUEL stage 2 operated. Fault traced to tree over HV at lis 1313635 Tucks Rd. Small fire started ESV advised ref#12847040 TUCKS LYNCROFT is isolated LV. </t>
  </si>
  <si>
    <t>20191210UTD_02</t>
  </si>
  <si>
    <t>End of x/arm had burnt through at MALCOLM N13 BOUNDARY S/stn LIS#0616892, HV conductor resting in tree small fire in canopy.  installed on same x/arm. X/Arm to be replaced at a later date. Notification 1000736622 - Fire Report number 03074.</t>
  </si>
  <si>
    <t>20191204UTD_02</t>
  </si>
  <si>
    <t xml:space="preserve">South cct of SAXTON-SHANNON S/S 22Kv X-Arm broken at Isolator pole BH0405, HV conductors down in Nelson St North of Tyne St.  LIS#7035489. </t>
  </si>
  <si>
    <t>20191122UTD_01</t>
  </si>
  <si>
    <t>20191127UTD_04</t>
  </si>
  <si>
    <t>20191203UTD_02</t>
  </si>
  <si>
    <t>20191203UTD_04</t>
  </si>
  <si>
    <t>20191204UTD_01</t>
  </si>
  <si>
    <t>BW22</t>
  </si>
  <si>
    <t>BENT AVE BRIGHTON 3186 [Cnr New St]</t>
  </si>
  <si>
    <t>EW14</t>
  </si>
  <si>
    <t>SR11</t>
  </si>
  <si>
    <t>20191213UTD_02</t>
  </si>
  <si>
    <t xml:space="preserve"> Cause: Large pine tree in Elsternwick golf course dropped branch onto HV CHP LIS# 2308461 in Bent Ave, Tree branch was sparking / burning at time of fault. No fire at ground level. Crew will submit fire report #1099...</t>
  </si>
  <si>
    <t>20191218UTD_01</t>
  </si>
  <si>
    <t>20191217UTD_02</t>
  </si>
  <si>
    <t xml:space="preserve">construction crew required, crew returning to depot get, new HV anchor arm.  X-arm is boken and conductor hanging low but not dangerous. </t>
  </si>
  <si>
    <t>HV x-arm fire &amp; snapped PM#1000738403, DN1225 LIS#0619973.. Wood pole &amp; arm, Brown pin type insulators. Small flame visible adjacent to kingbolt in xarm.. Xarm replaced.. fire report no. 02527. photos attached to file as per crew.</t>
  </si>
  <si>
    <t>TX LV Krone Box has melted (red phase contact failed, however it shorted to white phase.).  Outage to substation to replace krone box. Fire Report #6830 - smal fire started nature strip area 1/2 metre square, crew have sent photos to dispatch. LIS 3308817</t>
  </si>
  <si>
    <t xml:space="preserve">Blue ph ampact connection to OH line at sub pole melted (LIS#1305665 - o/s 11 Dorothy St, Rye). Small fire evident at base of pole. approx 0.5m2. fire report 6829. fire started from molten metal dropping to ground. supply restored 1330. </t>
  </si>
  <si>
    <t>Pillar o/s 42 Lipton is blown up and requires repair. parralelling pillar on the n/strip.  supply.  Fire report number is 03823. Small fire in the garden bed approx 1 meter x 1 meter . Closest LIS 8819961</t>
  </si>
  <si>
    <t>FiRef #1357042 replcd red phase fuse base &amp; 100a service fuse at the pole lis# 1806095 fire report: 1569 caused very small fire at base of pole supply left on - email sent from analytics @ 02:00 on 1/12/19</t>
  </si>
  <si>
    <t>PART OF south circuit isolated, pole to be repalced as struck by lightning . Fire Report # 02526. lv t-off pole replaced. LIS#2328854. PM not#1000735445</t>
  </si>
  <si>
    <t>No fire when crews arrived, fire report done #4455 - HV strain arm and 3x 11kv HV isolator req replacing PM#1000735918 - lis 1805014 CH0769 switch pole - works completed</t>
  </si>
  <si>
    <t xml:space="preserve">Replaced x-arm burnt at one end Heatherton Rd. Lis 0610198. Fire report No 1100. No fire on ground. </t>
  </si>
  <si>
    <t>BH23</t>
  </si>
  <si>
    <t>possibly cause of reclose on TBL#1365241, large council tree thru lv, started grassfire aprox 4 mtrs x 2 mtrs. caused by lv hitting ground. Fire report to come from Rod Parker  hv fuse needs to be replaced</t>
  </si>
  <si>
    <t>NO7</t>
  </si>
  <si>
    <t>Broken x-arm reported by MFB, Road side Rph HV resting in Rph LV. Possible HVI - Fire Ignition report #8081 filled out by D Glen, Confirmed HVI  HVI#BWD1915, Polynumeric insulator tracked and burnt x-arm. PM Notification 1000739728. ESV ref 13086073.</t>
  </si>
  <si>
    <t>P/M #1000739715 to replace x/arm and insulator. Feeder BH23 lis  7027380. Fire on x.arm only, fire report #9401. replaced burnt out hv angle type 1 intermediate cross arm</t>
  </si>
  <si>
    <t>Pole lis 1315973 is ok.. no damage, just blackening from fire..Fire report 7041, unable to determine if fire was caused by our asset but as reclose and feeder and call to CFA was 4 minutes apart it appears likely cause is a bird</t>
  </si>
  <si>
    <t>20191213UTD_01</t>
  </si>
  <si>
    <t>Found White Phase HV EDO with black marks on tube. Suspect fuse hung up and possibly candled. Fire report No 7023 completed. No cause found. LBRA area - no fire present - LIS 1103211</t>
  </si>
  <si>
    <t>X/Arm / Pole burnt in Nellbern, LIS#1816585...Grey Fogs..  - ESV 13116345 - Fire report 01545</t>
  </si>
  <si>
    <t>Xarm burnt off at G/T S/S, Glass discs &amp; Grey fog dressing down... LIS#1806826... fire report# 04456...   hv termination xarm on the sub pole being replaced... - ESV 13116343</t>
  </si>
  <si>
    <t>peFire report 01544 - ESV 13116331 -  Xarm fire at switch pole DN0295 CORRIGAN RD, xarm fell onto switch breaking switch insulator. Xarm and switch replaced, supply restored. lis = 0635167</t>
  </si>
  <si>
    <t>Xarm fire in Windoo, Lis# 93316011, Grey fogs... SNumber 7 Windoo Frankston North   hv interxarm to be replaced.   ire report# 04457 - ESV 13116335</t>
  </si>
  <si>
    <t>ELIZABETH AVE, LIS:1307150 HV LV Inter, 9 Shed insulators. Xarm requires replacement broken at strap bolt. fire report #7043 -ESV #13140653</t>
  </si>
  <si>
    <t xml:space="preserve">MTS-EL/EM 66Kv line X-Arm broken in Arthur St 1pole West of Carnavan Rd LIS#9490012. Fire report # 8082 - ESV 13116340 </t>
  </si>
  <si>
    <t>X-arm broken at switch pole BH7256 Burwood Rd LIS#7037580.  HV has hit the neutral wire, LV OK. No HV injection, Chemist shop OK and power on, all other shops are closed.  ASR AT 13:24HRS  - ESV 13116347</t>
  </si>
  <si>
    <t>At lis 1317021.cut away la's at 2 x tx pier nepean, gibson beach and council pier. insert lv parralels for council pier as bearer burnt as a result of helium ballons into 22+66 fire report 7042 started a 1ms ground fire</t>
  </si>
  <si>
    <t>LIS= 1805698, HV Inter arm. ESV ref 13107094. Crew replaced xarm LL method. Fire ignition report #: 01543.</t>
  </si>
  <si>
    <t>Customer  rang to say pole 0639430 had a burning piece of wood on the ground. Looks like part of cross arm. Was still smoldering. Wires still up.Tee-off cross-arm in Springfield Rd corner of Beverley, broken LIS#0639430 Fire report 3030</t>
  </si>
  <si>
    <t>20200114UTD_03</t>
  </si>
  <si>
    <t>20200114UTD_02</t>
  </si>
  <si>
    <t>20200114UTD_06</t>
  </si>
  <si>
    <t>20200114UTD_01</t>
  </si>
  <si>
    <t>20200114UTD_05</t>
  </si>
  <si>
    <t>20200114UTD_04</t>
  </si>
  <si>
    <t>20200114UTD_10</t>
  </si>
  <si>
    <t>20200114UTD_07</t>
  </si>
  <si>
    <t>20200117UTD_01</t>
  </si>
  <si>
    <t>20191213UTD_04</t>
  </si>
  <si>
    <t>20200114UTD_09</t>
  </si>
  <si>
    <t>1359994</t>
  </si>
  <si>
    <t xml:space="preserve">Broken xarm HV inter needs replacement 1 nth Bellvue. Const adv. LIS # 2300779  Hv x-arm broke, Swung into LV. </t>
  </si>
  <si>
    <t>Confirmed fire start cause of broken HV inter x arm at lis 7058574. Notification 1000739729. ESV Ref 13086092 Intermediate x arm in High St at Tee to Linton LIS#7058574. end of X arm burnt off. Iss and can A/P  , X arm replaced</t>
  </si>
  <si>
    <t>HV Pole burnt fire report 5243 .Pole # 1825384 -o/s 371 Warrigal Rd</t>
  </si>
  <si>
    <t>End of Xarm burnt off... post type 11 shed grey porcelain.... No fire on arrival...Switched out line to replace Xarm.Pole # 2333349 - Wayne Highmore in attendance - O/S 18 The Parade Clarinda</t>
  </si>
  <si>
    <t>Refer also to T/E#1346872.  CrCrew also reports hole blown in HV UGC at CHP #1812587 c/t BALCOMBE EBDEN S/S, this was likely the primary fault.   Faulty HV cable disconnected, isolated and earthed and A/P issued to UGC crew from ZNX. Customers ex BALC</t>
  </si>
  <si>
    <t xml:space="preserve">replaced white phase LV krone box isolator and blade which was arcing and sparking , this caused a grass fire @ pole lis # 3315975 approx 1m x 1m  - fire report # 08002notification  # 1000739449 Reported to ESV - (Cody) @ 20:10 hrs 20/1/219 ESV Ref # 13036024 . </t>
  </si>
  <si>
    <t>20200128UTD_01</t>
  </si>
  <si>
    <t>MC10</t>
  </si>
  <si>
    <t>- REPLACED BURNT OUT IPC CONNECTION ON WHITE PHASE.- REPLACED BURNING OUT CU - AL D CONNECTION TO TX LEAD.- REPAIRED BURNT OUT CONDUCTOR WITH SLEEVE. no fire on arrival - fire report done #08023</t>
  </si>
  <si>
    <t>20200122UTD_01</t>
  </si>
  <si>
    <t>20200122UTD_02</t>
  </si>
  <si>
    <t>20200122UTD_04</t>
  </si>
  <si>
    <t>20200122UTD_05</t>
  </si>
  <si>
    <t>20200122UTD_06</t>
  </si>
  <si>
    <t>20200122UTD_07</t>
  </si>
  <si>
    <t>20200122UTD_08</t>
  </si>
  <si>
    <t>20200122UTD_09</t>
  </si>
  <si>
    <t>20200203UTD_01</t>
  </si>
  <si>
    <t>20200203UTD_02</t>
  </si>
  <si>
    <t>Patrol found burnt off X arm at Powlett-Simpson S/S. Switched out for Emg A/P to make repairs Fire report ESV#13142340 lis=1816317</t>
  </si>
  <si>
    <t>20200124UTD_01</t>
  </si>
  <si>
    <t>replaced 3 phase fmb on service pole, caught fire, fire report no 01981. box supplying no 35. nst passed and left on ncia. ESV REF# 13241384 - lis 8831401</t>
  </si>
  <si>
    <t>20200204UTD_01</t>
  </si>
  <si>
    <t>20200204UTD_02</t>
  </si>
  <si>
    <t>Per MFB Lis# 3309505. Broken HV inter x-arm, LINDSAY cnr MORETON. LIS 3309505. Dropped onto HV t-off x-arm. (x-arm burnt through). O/S 18 LINDSAY ST FRANKSTON NORTH Po ESV advised (ref #13151279) - pole fire. \</t>
  </si>
  <si>
    <t>FS0857 EUMERALLA ROAD has failed.MFB on site due to smoke coming from switch. Suspect damaged by earlier lightning strike at Eumaralla Banool s/s. Fire report # 6767. PM 1000741380. Switch replaced. Lis=3313495</t>
  </si>
  <si>
    <t>Tree from school into HV. Bought down conductors. Suspect HVI. Confirmed HVI, #KEY2003, Whispir &amp; 1st email sent/DAO, Emer Mgr &amp; Cust Rel adv LIS#0619701</t>
  </si>
  <si>
    <t>crew replaced HV/LV strain arms, . Lower LV x-arm and lowered/ replaced HV x-arm. New #5 HV Stay. Cut burnt pole top off. No ground fire damage observed. LIS=3311834</t>
  </si>
  <si>
    <t>Confirmed fire star NB-BT 66kv line. ESV Ref 13086105 Poss broken x arm per mfb  TE#1365697. N  No apparent cause between 11kv and 66 KV Iss and can A/P . LIS = 2333173</t>
  </si>
  <si>
    <t>20200205UTD_04</t>
  </si>
  <si>
    <t>20200205UTD_05</t>
  </si>
  <si>
    <t>20200205UTD_03</t>
  </si>
  <si>
    <t>20200205UTD_01</t>
  </si>
  <si>
    <t>20200205UTD_02</t>
  </si>
  <si>
    <t>Broken hv strain x-arm as above at LIS#2331012...... Crew replaced x-arm today - After the event, determined to be x-arm fire (time unknown) Appears to be old x-arm fire caused by tracking grey fog insulator on red phase. Arm replaced on day under A/P.</t>
  </si>
  <si>
    <t xml:space="preserve">CFA attended and extinguished pole fire between HV+LV xarms. D Glen states "pole is stable, requires closer inspection and either insulators or pole + insulators replaced" Fire report #2706. </t>
  </si>
  <si>
    <t>BPh FI' up at BH1964 HV CABINET 444 WHORSE Both xarms burnt off t/pole LIS#7033741 PM # 1000742130... S</t>
  </si>
  <si>
    <t>1363609</t>
  </si>
  <si>
    <t>Replaced red phase burnt out IPC Connection @ the transformer -There is a report in regards to a object falling onto a car o/s 129 MT Eliza Way Mt Eliza   there is no car on arrival but sebesequent claim confirmed a fire start</t>
  </si>
  <si>
    <t>20200211UTD_03</t>
  </si>
  <si>
    <t>20200211UTD_02</t>
  </si>
  <si>
    <t>20200211UTD_01</t>
  </si>
  <si>
    <t>Found to be a candling fuse 206v on blue, at sub bus 192v at sub 216 on blue. R &amp; W 243 &amp; 245…LIS 2327323</t>
  </si>
  <si>
    <t>12.7kV AC</t>
  </si>
  <si>
    <t>6kV AC</t>
  </si>
  <si>
    <t>Tree private in #769 Point Nepean Rd, UE responsible, LIS#1309797 and LIS#1309796. Wph and Bph conductor damage - wrap-ons fitted, FIRE Report #1982 completed by onsite crew. Clashing on 22Kv from Pole LIS#13017011 2 bays to pole LIS#13017013.</t>
  </si>
  <si>
    <t>MR24</t>
  </si>
  <si>
    <t>BC11</t>
  </si>
  <si>
    <t>20200211UTD_04</t>
  </si>
  <si>
    <t>Also Refer to TE# 1365107. ACR BH7390 was initial tripping device.  Tree on O/H tee to BLACK MONT ALBERT and also white phase ampac failed to the east of this location LIS#7023862.  Small ground fire indicated by Linesman</t>
  </si>
  <si>
    <t>Large tree branch broke and fell on HV. No damage. 2x65A BA fuses blown at DT1434. Tree branch fell clear before it could be manualy removed. Fire report #03013 - LIS = 7067545</t>
  </si>
  <si>
    <t>20200218UTD_03</t>
  </si>
  <si>
    <t>20200218UTD_04</t>
  </si>
  <si>
    <t>20200218UTD_02</t>
  </si>
  <si>
    <t>20200304UTD_06</t>
  </si>
  <si>
    <t>20200218UTD_01</t>
  </si>
  <si>
    <t>Crossarm Fire LIS 1815697 - 2nd call completed xarm replacement, did not provide any details of poss firestart</t>
  </si>
  <si>
    <t>20200304UTD_05</t>
  </si>
  <si>
    <t>refer to t/o #: 1381651 (part of larger fault) unable to group. pole fire due to glass disc insulator failure at pole lis#2328360. CFD26 was shortened, interupted, insulator replaced. fire report # 09421. ESV#13435748, LIS 2328360</t>
  </si>
  <si>
    <t>20200304UTD_03</t>
  </si>
  <si>
    <t xml:space="preserve"> X-arm fire at Tx at LAWFORDS KALIMNA.  Fire report # Fi's at DN2903 KALIMNA STREET did not operate - (Notification 1000740495 for FI's) - crew replaced (hv term arm @ lis: 0636681 - Notification 1000740496)  ESV advised ref#13151298</t>
  </si>
  <si>
    <t>20200304UTD_02</t>
  </si>
  <si>
    <t>broken hv anchor x-arm being replaced today .  x arm failed due to fire damage. suspect from yesterday. damage looked old. lis 2306140. fire report2528</t>
  </si>
  <si>
    <t>20200226UTD_01</t>
  </si>
  <si>
    <t>Customers reported fire when crew arrived fire was out but they had to replace a burnt out white ph 1000a krone box on LIS# 3413682….likely flames present at some point</t>
  </si>
  <si>
    <t>West cct krone box b/out &amp; tx lv isols damaged -O/S 6 Kerferd st.  Crew repl a 3 ph fmb at pole end feeding a pit. LV transformer krone switch 1000a blades is melted and a small grass fire occurred. Fire ignition report # 02943. LIS=2310294</t>
  </si>
  <si>
    <t>Crew replaced 31.5A PFF Rph including top and bottom connection rings which were damaged due to fuse not being latched correctly. No a HV "fuse"sue - a HV connection issue</t>
  </si>
  <si>
    <t>20200204UTD_04</t>
  </si>
  <si>
    <t xml:space="preserve">MT7722 opened auto reclosed and held, cause was the Blue phase BA fuse unit at MT512 which failed and burnt the bottom contact off; which started a 1m2 ground fire. Fire report 9607. </t>
  </si>
  <si>
    <t>replaced service, burning at simpy crimp. sign of fire on service, melting and burn marks. fire report#05245. fire was out when crew arrived. WISPIR sent. ESV #: 13517982.</t>
  </si>
  <si>
    <t>M33</t>
  </si>
  <si>
    <t>xarm fire at tee pole Pt Nepean rd tee to TAROOK WHITECLIFFS. Zinfra crew changed pole. Fire Ignition Report #7061. - lis 1303874</t>
  </si>
  <si>
    <t>20200310UTD_01</t>
  </si>
  <si>
    <t>20200306UTD_01</t>
  </si>
  <si>
    <t>Street light fire Disconected light and made safe Light head requires replacement LIS 7066918</t>
  </si>
  <si>
    <t>20200324UTD_01</t>
  </si>
  <si>
    <t>A // pillar blew up and u/g crew are repairing after an LVIBS was issued. see also TO # 1388955 - crew have repaired // switch in pillar Clsest LIS 0638159</t>
  </si>
  <si>
    <t>20200325UTD_01</t>
  </si>
  <si>
    <t>20200327UTD_02</t>
  </si>
  <si>
    <t>20200402UTD_01</t>
  </si>
  <si>
    <t>A LV service wore through on a xarm strap and caused fire damage to the top aof a pole that needed replacement, Fire report #9606, no fire on ground only on pole. LIS 7069742</t>
  </si>
  <si>
    <t>20200331UTD_02</t>
  </si>
  <si>
    <t>Customer adved switch opposite hit by lightning and exploded. Was on fire for short time. Now out. Switch replaced lis 0639074</t>
  </si>
  <si>
    <t>20200331UTD_01</t>
  </si>
  <si>
    <t>Customer stated a small fire had begun at his POA - Fire out on arrival but replaced the  white ph active connection on service, burnt out -  LIS 0600027</t>
  </si>
  <si>
    <t>RPh BA at RB0510 was found broken in 1/2 with obvious signs of candling... Replaced barrell... LIS#1318468... 1Ph supply.</t>
  </si>
  <si>
    <t>101 STANLEYS ROAD, RED HILL SOUTH VIC 3937</t>
  </si>
  <si>
    <t>20200409UTD_03</t>
  </si>
  <si>
    <t>Tree branch from #46 Lower Dandenong Rd fell over HV conductors. Secondary damage to Bph HV isol at CH6334. MFB reported branch was on fire - LIS 1822639</t>
  </si>
  <si>
    <t>46 LOWER DANDENONG RD MENTONE VIC 3194,</t>
  </si>
  <si>
    <t>M25</t>
  </si>
  <si>
    <t>Customer reported box on pole on fire. Structure was "Queen Derby" Cap Bank. There was no fire on ground - fire report #08024. LIS 2327650</t>
  </si>
  <si>
    <t>Customer tree branch at 62 Alison Rd fell through HV and was resting on LV when crew arrived. Branch removed under shutdown. No damage to HV/LV conductors.  20CFA had reported sparking and flames. LIS 3315364</t>
  </si>
  <si>
    <t>ESV report #13834428 Fire report #6965 - Confirmed fire start, Fire is on pole, about 3M down from top of pole. Suspected cause maybe 66kV tracking as brown insulator appeared broken.  LIS 3306626</t>
  </si>
  <si>
    <t>20200427UTD_01</t>
  </si>
  <si>
    <t>20200427UTD_03</t>
  </si>
  <si>
    <t>20200427UTD_02</t>
  </si>
  <si>
    <t>Customer reported fronds from Palm tree were intermittently sparking/burning when touching wires…….Tree trimmed. LIS 0619620</t>
  </si>
  <si>
    <t>20200427UTD_05</t>
  </si>
  <si>
    <t>CFA advise approx halfway down pole was on fire, but now out. LV Isolator krone box melted suspect due to corrosion &amp; loose connection. 1/2 sqm  fire at base of pole fire report #6831 LIS 1100802</t>
  </si>
  <si>
    <t>MFB reported a pole fire outside premises, on arrival a Krone box had caught fire. Fire report # 03749, UE Emergency ESV notified ESV Ref #13753960  Crew re attended next day and repl krone box LIS 1808847</t>
  </si>
  <si>
    <t>20200327UTD_01</t>
  </si>
  <si>
    <t>Pole fire at LIS#1807866. Awaiting daylight assessment of damage and replacement parts required. Fire report number #03748. ESV fire report to be made within 48hrs</t>
  </si>
  <si>
    <t>20200406UTD_01</t>
  </si>
  <si>
    <t>20190808UTD_02</t>
  </si>
  <si>
    <t>KBH to M to MC 66kV line, AL to CU amapac failure.  as  Lis# 3305055  is on bike track at rear of # 54  - confirmed fire start, 2m2 grass fire 66kv sub t pole - steel xarm, concrete pole - large tower required to change ampacs  - fire report #04454</t>
  </si>
  <si>
    <t>20200512UTD_01</t>
  </si>
  <si>
    <t>20200512UTD_02</t>
  </si>
  <si>
    <t>20200514UTD_01</t>
  </si>
  <si>
    <t>LV red phase fuse isolator Debris from the melting pieces of the isolator this caused a small area fire on ground in some plants- as per customer on site MFB had already attended  - too dark to take photos  Fire report created- LIS 7020345</t>
  </si>
  <si>
    <t>Replaced 3 phase FMB @ pole end  that was on fire o/s 1 Ormond Esplanade Elwood- Fire Report #9615 - LIS 2308954</t>
  </si>
  <si>
    <t>MFB reported a minor fire at the POA. Crew arrived and replaced the UE owned porcelain box which was believes to have ignited the small fire as well as the neutral service with black 2/c service. LIS 2304444</t>
  </si>
  <si>
    <t>20200518UTD_01</t>
  </si>
  <si>
    <t>Crew replaced 10A EDO fuse at CAPE SCHANCK -ISO S/S B phase. Fuse had candled. SWER ACR RB7329 was opened by NCC to enable fuse change on the 22kV side of ACR. - fire report #6832, no ground fire. - ESV ref 13971860. LIS 1312552</t>
  </si>
  <si>
    <t>20200518UTD_02</t>
  </si>
  <si>
    <t>A HV fuse at "Ellerina P5-Junction" s/stn has candled.S/S is fully animal proofed. Fire report #6841 - no ground fire start - ESV ref 13971883 - LIS 11056203 Crew replaced a  6 Amp BA on White phase.</t>
  </si>
  <si>
    <t>20200518UTD_03</t>
  </si>
  <si>
    <t>MFB was on site at "Morton-Leslie" S/Stn when crew arrived and reported fire on assets but had gone out on its own - Source of fire at red phase isol (equip too melted to determine).    ESV advised ref # 13978228 - LIS 2303150</t>
  </si>
  <si>
    <t>Punshon Maxwell S/S 2 HV fuses candled, R and W phase , single phase S/S ,P/P ,conc pole, 6K BA fuses, fire report and ESV to be notified. ESV Ref 14001255 - LIS = 1318609</t>
  </si>
  <si>
    <t>20200521UTD_01</t>
  </si>
  <si>
    <t>20200525UTD_01</t>
  </si>
  <si>
    <t>Service line rubbing up against tree at pole end &amp; had sparks &amp; flames from it, Council has cut back tree form service line to  units replaced 25 metres of 35mm 4c service....Fire evident on adjacent council vegetation ...Fire report 3846, LIS = 2311320</t>
  </si>
  <si>
    <t>20200611UTD_01</t>
  </si>
  <si>
    <t>20200611UTD_02</t>
  </si>
  <si>
    <t>A resident at number 45 Central Ave Blairgowrie advised she saw something on the pole on fire. On arrival the crew identified a fire damaged FOLCB outside # 42 Central Ave which they replaced - LIS 1304267</t>
  </si>
  <si>
    <t>A report came in to UE of a FMB sparking at 310 St Kilda St, Brighton.   On arrival the crew identified a fire damaged FOLCB on pole LIS 1806162.  The likely cause was determined by EIO to be a earth defect within the customers installation at 301 St Kilda St</t>
  </si>
  <si>
    <t>3PH fmjb to UG supply (53 &amp; 55 Frimmell Way) caught fire due to corrosion, caused 2 x 250amp din LV fuses to FRANKLIN PARKVILLE s/s on white/blue phase.  Damaged 2 wire service to 60 Frimmell Way repl.  Repaired 2 wire service to 58 Frimmell Way.  Services height compliant, premises tested ok &amp; left, no damage to pole, only to fmjb that burnt out/caught fire. Fire ignition report 04460. Details emailed to RC (TS) and Eric C, whispir required, NCC Mgt to send.</t>
  </si>
  <si>
    <t xml:space="preserve">Customer reported a fire on the pole.  Crew attended and and reported the fire was actually a FOLCB feeding underground services on  LIS 1807524. </t>
  </si>
  <si>
    <t>20200629UTD_01</t>
  </si>
  <si>
    <t>155 BEACH ROAD, PARKDALE VIC 3195</t>
  </si>
  <si>
    <t>20200629UTD_02</t>
  </si>
  <si>
    <t>MFB reported a street light on fire.....crew attended and isolated a 250W HPS.  To be replaced by street light crew. LIS  7025054</t>
  </si>
  <si>
    <t>20200629UTD_03</t>
  </si>
  <si>
    <t xml:space="preserve">Customer at no.65 Evans St said he saw flames on transformer.  When the crew arrived they found a melted HV bushing cover caused by loose connection. They carried out repairs and replaced 6 k BA , Red phase. </t>
  </si>
  <si>
    <t>65 EVANS STREET, PEARCEDALE VIC 3912</t>
  </si>
  <si>
    <t>20200629UTD_04</t>
  </si>
  <si>
    <t>LV pillar box caught fire after 160amp cct breakers failed, replacement of pillar box and breakers R &amp; W 250 amp LV  fuses blew at dist cabinet that feeds 5 Cannery ct Tyabb . ESV notified # 14201906  Small amount &lt;0.5m of grass burnt.</t>
  </si>
  <si>
    <t>20200629UTD_05</t>
  </si>
  <si>
    <t xml:space="preserve">Customer reported that the Service fuse box on pole in front of property (enter off Anthoney's Lane) has caught fire. Crew arrived (no fire on arrival) and replaced a melted transformer FMB  at "WARRANDYTE T44 NTH 2" substation. </t>
  </si>
  <si>
    <t>20200629UTD_06</t>
  </si>
  <si>
    <t>55 FRIMMELL WAY, PORTSEA VIC 3944</t>
  </si>
  <si>
    <t>20200629UTD_07</t>
  </si>
  <si>
    <t>CFA reported a branch failed and was resting on the HV conductors -and requested tree require to be cut prior to fire brigade extinguishing fire.   Crew arrived and cut tree branch clear, small branch was smoldering on ground - no fire start on the ground.</t>
  </si>
  <si>
    <t>240 WARRANDYTE ROAD, LANGWARRIN VIC 3910</t>
  </si>
  <si>
    <t>20200629UTD_08</t>
  </si>
  <si>
    <t xml:space="preserve">Customer advised pole in front of property was sparking and arcing. Turned into flames but went out quickly. Black scorch marks near the powerlines and x-arm. Crew arrived and replaced a blackened LV IPC,  LIS=1815005 </t>
  </si>
  <si>
    <t>1003 FRANKSTON-FLINDERS ROAD, SOMERVILLE VIC 3912</t>
  </si>
  <si>
    <t>96 COOLART ROAD, TUERONG VIC 3915</t>
  </si>
  <si>
    <t>221-231 HAMMOND ROAD, DANDENONG SOUTH VIC 3175</t>
  </si>
  <si>
    <t>LOT 16 GERARDS WAY, TYABB VIC 3913</t>
  </si>
  <si>
    <t>22 HARLEIAN STREET, BLAIRGOWRIE VIC 3942</t>
  </si>
  <si>
    <t>15 FLETCHER ROAD, FRANKSTON VIC 3199</t>
  </si>
  <si>
    <t>289 LAWRENCE ROAD, MOUNT WAVERLEY VIC 3149</t>
  </si>
  <si>
    <t>102 HAUGHTON ROAD, OAKLEIGH VIC 3166</t>
  </si>
  <si>
    <t>255 STATION STREET, EDITHVALE VIC 3196</t>
  </si>
  <si>
    <t>QUARRY, 191 GEORGE STREET, WANTIRNA SOUTH VIC 3152</t>
  </si>
  <si>
    <t>389 TUCKS ROAD, SHOREHAM VIC 3916</t>
  </si>
  <si>
    <t>20191203UTD_03</t>
  </si>
  <si>
    <t>226-236 WELLINGTON ROAD, CLAYTON VIC 3168</t>
  </si>
  <si>
    <t>SVTS-EB</t>
  </si>
  <si>
    <t>46 GLENISLA DRIVE, MOUNT MARTHA VIC 3934</t>
  </si>
  <si>
    <t>54 SUTHERLAND AVENUE, ASPENDALE GARDENS VIC 3195</t>
  </si>
  <si>
    <t>20200110UTD_01</t>
  </si>
  <si>
    <t>20200110UTD_02</t>
  </si>
  <si>
    <t>99 SOUTH ROAD, BRIGHTON VIC 3186</t>
  </si>
  <si>
    <t>218B ESPLANADE, BRIGHTON VIC 3186</t>
  </si>
  <si>
    <t>42 LIPTON DRIVE, FRANKSTON VIC 3199</t>
  </si>
  <si>
    <t>821 SPRINGVALE ROAD, MULGRAVE VIC 3170</t>
  </si>
  <si>
    <t>11 DOROTHY STREET, RYE VIC 3941</t>
  </si>
  <si>
    <t>377 NEPEAN HIGHWAY, FRANKSTON VIC 3199</t>
  </si>
  <si>
    <t>550-570 HEATHERTON ROAD, CLAYTON SOUTH VIC 3169</t>
  </si>
  <si>
    <t>347 BROWNS ROAD, RYE VIC 3941</t>
  </si>
  <si>
    <t>20200114UTD_08</t>
  </si>
  <si>
    <t>60-62 MCGOWANS ROAD, DONVALE VIC 3111</t>
  </si>
  <si>
    <t>500 STATION STREET, BOX HILL VIC 3128</t>
  </si>
  <si>
    <t>2 NEVILLE STREET, BOX HILL SOUTH VIC 3128</t>
  </si>
  <si>
    <t>38 BRUARONG CRESCENT, FRANKSTON SOUTH VIC 3199</t>
  </si>
  <si>
    <t>79 PIER STREET, DROMANA VIC 3936</t>
  </si>
  <si>
    <t>759 NEPEAN HIGHWAY, BRIGHTON EAST VIC 3187</t>
  </si>
  <si>
    <t>33 ARTHUR STREET, CAULFIELD NORTH VIC 3161</t>
  </si>
  <si>
    <t>26 ELIZABETH ROAD, PORTSEA VIC 3944</t>
  </si>
  <si>
    <t>4 WINDOO STREET, FRANKSTON NORTH VIC 3200</t>
  </si>
  <si>
    <t>29 DE HAVILLAND ROAD, MORDIALLOC VIC 3195</t>
  </si>
  <si>
    <t>20200122UTD_10</t>
  </si>
  <si>
    <t>16 NELLBERN ROAD, MOORABBIN VIC 3189</t>
  </si>
  <si>
    <t>33A BROWNS ROAD, MAIN RIDGE VIC 3928</t>
  </si>
  <si>
    <t>5 BELLERIVE AVENUE, MOUNT WAVERLEY VIC 3149</t>
  </si>
  <si>
    <t>32 SPRINGFIELD ROAD, BLACKBURN VIC 3130</t>
  </si>
  <si>
    <t>5 POWLETT STREET, MOORABBIN VIC 3189</t>
  </si>
  <si>
    <t>18 LINDSAY STREET, FRANKSTON NORTH VIC 3200</t>
  </si>
  <si>
    <t>38 EUMERALLA GROVE, MOUNT ELIZA VIC 3930</t>
  </si>
  <si>
    <t>307 SANDY POINT ROAD, SOMERS VIC 3927</t>
  </si>
  <si>
    <t>20200204UTD_06</t>
  </si>
  <si>
    <t>UNIT 1 24 ROOKS ROAD, NUNAWADING VIC 3131</t>
  </si>
  <si>
    <t>47 HEALEY ROAD, DANDENONG SOUTH VIC 3175</t>
  </si>
  <si>
    <t>101 ELDER STREET S, CLARINDA VIC 3169</t>
  </si>
  <si>
    <t>13 BELLBIRD ROAD, MOUNT ELIZA VIC 3930</t>
  </si>
  <si>
    <t>18 THE PARADE, CLARINDA VIC 3169</t>
  </si>
  <si>
    <t>111 UNION STREET, BRIGHTON EAST VIC 3187</t>
  </si>
  <si>
    <t>317 HIGH STREET, TEMPLESTOWE LOWER VIC 3107</t>
  </si>
  <si>
    <t>129 MOUNT ELIZA WAY, MOUNT ELIZA VIC 3930</t>
  </si>
  <si>
    <t>6 KERFERD ROAD, GLEN IRIS VIC 3146</t>
  </si>
  <si>
    <t>1 WARROCK AVENUE, DONVALE VIC 3111</t>
  </si>
  <si>
    <t>769 POINT NEPEAN ROAD, ROSEBUD VIC 3939</t>
  </si>
  <si>
    <t>1090 WELLINGTON ROAD, ROWVILLE VIC 3178</t>
  </si>
  <si>
    <t>20200304UTD_01</t>
  </si>
  <si>
    <t>2 SHELLEY STREET, ELWOOD VIC 3184</t>
  </si>
  <si>
    <t>2215-2221 DANDENONG ROAD, MULGRAVE VIC 3170</t>
  </si>
  <si>
    <t>1037 NEPEAN HIGHWAY, MOORABBIN VIC 3189</t>
  </si>
  <si>
    <t>15 MATIPO STREET, DOVETON VIC 3177</t>
  </si>
  <si>
    <t>2549 POINT NEPEAN ROAD, RYE VIC 3941</t>
  </si>
  <si>
    <t>5 MITCHAM ROAD, DONVALE VIC 3111</t>
  </si>
  <si>
    <t>51A GOVERNOR ROAD, MORDIALLOC VIC 3195</t>
  </si>
  <si>
    <t>8 NICHOLSON CLOSE, ENDEAVOUR HILLS VIC 3802</t>
  </si>
  <si>
    <t>13 LANYON STREET, DANDENONG SOUTH VIC 3175</t>
  </si>
  <si>
    <t>11-13 WESTPOOL DRIVE, HALLAM VIC 3803</t>
  </si>
  <si>
    <t>DN08</t>
  </si>
  <si>
    <t>20200409UTD_02</t>
  </si>
  <si>
    <t>7 MCMAHONS ROAD, FRANKSTON VIC 3199</t>
  </si>
  <si>
    <t>58-62 ALLISON ROAD, MOUNT ELIZA VIC 3930</t>
  </si>
  <si>
    <t>8 BARRY COURT, SCORESBY VIC 3179</t>
  </si>
  <si>
    <t>6-8 KALIMNA DRIVE, MORNINGTON VIC 3931</t>
  </si>
  <si>
    <t>20200427UTD_06</t>
  </si>
  <si>
    <t>94 QUEENS AVENUE, CAULFIELD EAST VIC 3145</t>
  </si>
  <si>
    <t>422 CANTERBURY ROAD, FOREST HILL VIC 3131</t>
  </si>
  <si>
    <t>UNIT 1 1 ORMOND ESPLANADE, ELWOOD VIC 3184</t>
  </si>
  <si>
    <t>19 THE AVENUE, BALACLAVA VIC 3183</t>
  </si>
  <si>
    <t>164 CAPE SCHANCK ROAD, CAPE SCHANCK VIC 3939</t>
  </si>
  <si>
    <t>166 FOXEYS ROAD, TUERONG VIC 3915</t>
  </si>
  <si>
    <t>112 MAXWELL ROAD, FINGAL VIC 3939</t>
  </si>
  <si>
    <t>128 GLEN HUNTLY ROAD, ELWOOD VIC 3184</t>
  </si>
  <si>
    <t>EW02</t>
  </si>
  <si>
    <t>42 CENTRAL AVENUE, BLAIRGOWRIE VIC 3942</t>
  </si>
  <si>
    <t>301 ST KILDA STREET, BRIGHTON VIC 3186</t>
  </si>
  <si>
    <t>390 BLACKBURN ROAD, BURWOOD EAST VIC 3151</t>
  </si>
  <si>
    <t>4 CANNERY COURT, TYABB VIC 3913</t>
  </si>
  <si>
    <t>262 WARRANDYTE ROAD, LANGWARRIN VIC 3910</t>
  </si>
  <si>
    <t>64A WILSON STREET, CHELTENHAM VIC 3192</t>
  </si>
  <si>
    <t>280 ERAMOSA ROAD W, MOOROODUC VIC 3933</t>
  </si>
  <si>
    <t>OE04</t>
  </si>
  <si>
    <t>During strong winds a council tree branch  and fell into HV conductors which caused a HV injection.  The resulting surge cause a flashover at  kiosk S/Stn THOMSON-FOOTE which ignited a small grass fire.  Closest LIS = 7068425</t>
  </si>
  <si>
    <t>420 THOMPSONS ROAD, TEMPLESTOWE LOWER VIC 3107</t>
  </si>
  <si>
    <t>45 PARER STREET, BURWOOD VIC 3125</t>
  </si>
  <si>
    <t>3 GREENDALE ROAD, BENTLEIGH EAST VIC 3165</t>
  </si>
  <si>
    <t>18 DELIA STREET, OAKLEIGH SOUTH VIC 3167</t>
  </si>
  <si>
    <t>140 NELSON ROAD, BOX HILL NORTH VIC 3129</t>
  </si>
  <si>
    <t>19 MALCOLM ROAD, BRAESIDE VIC 3195</t>
  </si>
  <si>
    <t>153-155 BEACH ROAD, SANDRINGHAM VIC 3191</t>
  </si>
  <si>
    <t>427 MONT ALBERT ROAD, BOX HILL VIC 3128</t>
  </si>
  <si>
    <t>10 BURWOOD HIGHWAY, BURWOOD VIC 3125</t>
  </si>
  <si>
    <t>MTS-EL-EM</t>
  </si>
  <si>
    <t>22 STEPHEN ROAD, KEYSBOROUGH VIC 3173</t>
  </si>
  <si>
    <t>6 ROSINE COURT, DONCASTER VIC 3108</t>
  </si>
  <si>
    <t>364 NEERIM ROAD, CARNEGIE VIC 3163</t>
  </si>
  <si>
    <t>172A NEERIM ROAD, CARNEGIE VIC 3163</t>
  </si>
  <si>
    <t>92 THE ESPLANADE, FLINDERS VIC 3929</t>
  </si>
  <si>
    <t>61-65 JARRAH DRIVE, BRAESIDE VIC 3195</t>
  </si>
  <si>
    <t>3572-3574 POINT NEPEAN ROAD, PORTSEA VIC 3944</t>
  </si>
  <si>
    <t>371-373 WARRIGAL ROAD, CHELTENHAM VIC 3192</t>
  </si>
  <si>
    <t>326-328 BURWOOD HIGHWAY, BURWOOD VIC 3125</t>
  </si>
  <si>
    <t>533 BALCOMBE ROAD, BLACK ROCK VIC 3193</t>
  </si>
  <si>
    <t>211 GLADSTONE ROAD, DANDENONG NORTH VIC 3175</t>
  </si>
  <si>
    <t>54 ALLISON ROAD, ELSTERNWICK VIC 3185</t>
  </si>
  <si>
    <t>141 BEACH ROAD, PARKDALE VIC 3195</t>
  </si>
  <si>
    <t>0418993821</t>
  </si>
  <si>
    <t>Geographical Information System (GIS)</t>
  </si>
  <si>
    <t>Yes</t>
  </si>
  <si>
    <t>N/A</t>
  </si>
  <si>
    <t>Distribution Management System (DMS)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</si>
</sst>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_);_(* \(#,##0\);_(* &quot;-&quot;?_);_(@_)"/>
    <numFmt numFmtId="165" formatCode="_(* #,##0_);_(* \(#,##0\);_(* &quot;-&quot;_);_(@_)"/>
    <numFmt numFmtId="166" formatCode="hh:mm"/>
    <numFmt numFmtId="167" formatCode="&quot;$&quot;#,##0"/>
  </numFmts>
  <fonts count="7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font>
    <font>
      <sz val="10"/>
      <color indexed="51"/>
      <name val="Arial"/>
      <family val="2"/>
    </font>
    <font>
      <b/>
      <sz val="10"/>
      <color indexed="51"/>
      <name val="Arial"/>
      <family val="2"/>
    </font>
    <font>
      <b/>
      <sz val="12"/>
      <color indexed="51"/>
      <name val="Arial"/>
      <family val="2"/>
    </font>
    <font>
      <b/>
      <sz val="16"/>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4"/>
      <name val="Arial"/>
      <family val="2"/>
    </font>
    <font>
      <b/>
      <sz val="12"/>
      <name val="Arial"/>
      <family val="2"/>
    </font>
    <font>
      <b/>
      <sz val="8"/>
      <name val="Arial"/>
      <family val="2"/>
    </font>
    <font>
      <sz val="14"/>
      <name val="Arial"/>
      <family val="2"/>
    </font>
    <font>
      <sz val="18"/>
      <name val="Arial"/>
      <family val="2"/>
    </font>
    <font>
      <sz val="12"/>
      <name val="Arial"/>
      <family val="2"/>
    </font>
    <font>
      <sz val="12"/>
      <color indexed="51"/>
      <name val="Arial"/>
      <family val="2"/>
    </font>
    <font>
      <sz val="12"/>
      <color indexed="9"/>
      <name val="Arial"/>
      <family val="2"/>
    </font>
    <font>
      <sz val="10"/>
      <color indexed="9"/>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8"/>
      <color indexed="10"/>
      <name val="Arial"/>
      <family val="2"/>
    </font>
    <font>
      <u/>
      <sz val="18"/>
      <color indexed="12"/>
      <name val="Arial"/>
      <family val="2"/>
    </font>
    <font>
      <b/>
      <sz val="10"/>
      <color indexed="62"/>
      <name val="Arial"/>
      <family val="2"/>
    </font>
    <font>
      <b/>
      <sz val="14"/>
      <color indexed="51"/>
      <name val="Arial"/>
      <family val="2"/>
    </font>
    <font>
      <b/>
      <sz val="12"/>
      <color indexed="8"/>
      <name val="Arial"/>
      <family val="2"/>
    </font>
    <font>
      <sz val="8"/>
      <color indexed="8"/>
      <name val="Arial"/>
      <family val="2"/>
    </font>
    <font>
      <b/>
      <sz val="10"/>
      <color rgb="FF009999"/>
      <name val="Arial"/>
      <family val="2"/>
    </font>
    <font>
      <sz val="10"/>
      <color rgb="FF009999"/>
      <name val="Arial"/>
      <family val="2"/>
    </font>
    <font>
      <b/>
      <sz val="10"/>
      <color rgb="FFFFC000"/>
      <name val="Arial"/>
      <family val="2"/>
    </font>
    <font>
      <sz val="10"/>
      <color rgb="FFFFC000"/>
      <name val="Arial"/>
      <family val="2"/>
    </font>
    <font>
      <vertAlign val="superscript"/>
      <sz val="12"/>
      <color indexed="51"/>
      <name val="Arial"/>
      <family val="2"/>
    </font>
    <font>
      <vertAlign val="superscript"/>
      <sz val="12"/>
      <name val="Arial"/>
      <family val="2"/>
    </font>
    <font>
      <sz val="10"/>
      <color theme="0" tint="-0.34998626667073579"/>
      <name val="Arial"/>
      <family val="2"/>
    </font>
    <font>
      <sz val="12"/>
      <color rgb="FFFFC000"/>
      <name val="Arial"/>
      <family val="2"/>
    </font>
    <font>
      <vertAlign val="superscript"/>
      <sz val="12"/>
      <color rgb="FFFFC000"/>
      <name val="Arial"/>
      <family val="2"/>
    </font>
    <font>
      <b/>
      <sz val="10"/>
      <color theme="0" tint="-0.34998626667073579"/>
      <name val="Arial"/>
      <family val="2"/>
    </font>
    <font>
      <sz val="12"/>
      <color theme="9" tint="0.39997558519241921"/>
      <name val="Arial"/>
      <family val="2"/>
    </font>
    <font>
      <vertAlign val="superscript"/>
      <sz val="12"/>
      <color theme="9" tint="0.39997558519241921"/>
      <name val="Arial"/>
      <family val="2"/>
    </font>
    <font>
      <b/>
      <sz val="10"/>
      <color rgb="FFFF0000"/>
      <name val="Arial"/>
      <family val="2"/>
    </font>
    <font>
      <sz val="8"/>
      <color rgb="FF9C0006"/>
      <name val="Tahoma"/>
      <family val="2"/>
    </font>
    <font>
      <sz val="8"/>
      <color rgb="FF006100"/>
      <name val="Tahoma"/>
      <family val="2"/>
    </font>
    <font>
      <sz val="8"/>
      <color rgb="FFFA7D00"/>
      <name val="Tahoma"/>
      <family val="2"/>
    </font>
    <font>
      <sz val="8"/>
      <color indexed="17"/>
      <name val="Tahoma"/>
      <family val="2"/>
    </font>
    <font>
      <sz val="11"/>
      <name val="Calibri"/>
      <family val="2"/>
    </font>
    <font>
      <b/>
      <sz val="12"/>
      <color theme="0"/>
      <name val="Arial"/>
      <family val="2"/>
    </font>
    <font>
      <sz val="10"/>
      <color rgb="FFFF0000"/>
      <name val="Arial"/>
      <family val="2"/>
    </font>
    <font>
      <sz val="10"/>
      <color theme="1"/>
      <name val="Arial"/>
      <family val="2"/>
    </font>
    <font>
      <b/>
      <sz val="10"/>
      <color theme="1"/>
      <name val="Arial"/>
      <family val="2"/>
    </font>
    <font>
      <vertAlign val="superscript"/>
      <sz val="8"/>
      <name val="Arial"/>
      <family val="2"/>
    </font>
    <font>
      <sz val="8"/>
      <color indexed="60"/>
      <name val="Tahoma"/>
      <family val="2"/>
    </font>
  </fonts>
  <fills count="34">
    <fill>
      <patternFill patternType="none"/>
    </fill>
    <fill>
      <patternFill patternType="gray125"/>
    </fill>
    <fill>
      <patternFill patternType="solid">
        <fgColor indexed="9"/>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62"/>
        <bgColor indexed="64"/>
      </patternFill>
    </fill>
    <fill>
      <patternFill patternType="solid">
        <fgColor rgb="FF92D050"/>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7" tint="-0.249977111117893"/>
        <bgColor indexed="64"/>
      </patternFill>
    </fill>
    <fill>
      <patternFill patternType="solid">
        <fgColor rgb="FF333399"/>
        <bgColor indexed="64"/>
      </patternFill>
    </fill>
    <fill>
      <patternFill patternType="solid">
        <fgColor theme="9" tint="0.79998168889431442"/>
        <bgColor indexed="64"/>
      </patternFill>
    </fill>
    <fill>
      <patternFill patternType="solid">
        <fgColor rgb="FFFFD581"/>
        <bgColor indexed="64"/>
      </patternFill>
    </fill>
    <fill>
      <patternFill patternType="solid">
        <fgColor rgb="FFFFC7CE"/>
      </patternFill>
    </fill>
    <fill>
      <patternFill patternType="solid">
        <fgColor rgb="FFC6EFCE"/>
      </patternFill>
    </fill>
    <fill>
      <patternFill patternType="solid">
        <fgColor rgb="FFF2F2F2"/>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s>
  <cellStyleXfs count="71">
    <xf numFmtId="0" fontId="0" fillId="2"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165" fontId="8" fillId="15" borderId="0" applyNumberFormat="0" applyFont="0" applyBorder="0" applyAlignment="0">
      <alignment horizontal="right"/>
    </xf>
    <xf numFmtId="0" fontId="16" fillId="6" borderId="1" applyNumberFormat="0" applyAlignment="0" applyProtection="0"/>
    <xf numFmtId="0" fontId="17" fillId="16" borderId="2" applyNumberFormat="0" applyAlignment="0" applyProtection="0"/>
    <xf numFmtId="0" fontId="18" fillId="0" borderId="0" applyNumberFormat="0" applyFill="0" applyBorder="0" applyAlignment="0" applyProtection="0"/>
    <xf numFmtId="0" fontId="19" fillId="17"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7" fillId="0" borderId="0" applyNumberFormat="0" applyFill="0" applyBorder="0" applyAlignment="0" applyProtection="0">
      <alignment vertical="top"/>
      <protection locked="0"/>
    </xf>
    <xf numFmtId="0" fontId="23" fillId="4" borderId="1" applyNumberFormat="0" applyAlignment="0" applyProtection="0"/>
    <xf numFmtId="165" fontId="4" fillId="18" borderId="0" applyFont="0" applyBorder="0" applyAlignment="0">
      <alignment horizontal="right"/>
      <protection locked="0"/>
    </xf>
    <xf numFmtId="164" fontId="8" fillId="19" borderId="0" applyFont="0" applyBorder="0">
      <alignment horizontal="right"/>
      <protection locked="0"/>
    </xf>
    <xf numFmtId="165" fontId="8" fillId="20" borderId="0" applyFont="0" applyBorder="0">
      <alignment horizontal="right"/>
      <protection locked="0"/>
    </xf>
    <xf numFmtId="0" fontId="24" fillId="0" borderId="6" applyNumberFormat="0" applyFill="0" applyAlignment="0" applyProtection="0"/>
    <xf numFmtId="0" fontId="73" fillId="7" borderId="0" applyNumberFormat="0" applyBorder="0" applyAlignment="0" applyProtection="0"/>
    <xf numFmtId="0" fontId="4" fillId="2" borderId="0"/>
    <xf numFmtId="0" fontId="4" fillId="2" borderId="0"/>
    <xf numFmtId="0" fontId="4" fillId="2" borderId="0"/>
    <xf numFmtId="0" fontId="4" fillId="2" borderId="0"/>
    <xf numFmtId="0" fontId="8" fillId="5" borderId="7" applyNumberFormat="0" applyFont="0" applyAlignment="0" applyProtection="0"/>
    <xf numFmtId="0" fontId="26" fillId="6" borderId="8" applyNumberFormat="0" applyAlignment="0" applyProtection="0"/>
    <xf numFmtId="0" fontId="4" fillId="0" borderId="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3" fillId="0" borderId="0"/>
    <xf numFmtId="0" fontId="4" fillId="2" borderId="0"/>
    <xf numFmtId="0" fontId="63" fillId="31" borderId="0" applyNumberFormat="0" applyBorder="0" applyAlignment="0" applyProtection="0"/>
    <xf numFmtId="0" fontId="64" fillId="32" borderId="0" applyNumberFormat="0" applyBorder="0" applyAlignment="0" applyProtection="0"/>
    <xf numFmtId="0" fontId="65" fillId="33" borderId="37" applyNumberFormat="0" applyAlignment="0" applyProtection="0"/>
    <xf numFmtId="0" fontId="66" fillId="17" borderId="0" applyNumberFormat="0" applyBorder="0" applyAlignment="0" applyProtection="0"/>
    <xf numFmtId="0" fontId="3" fillId="0" borderId="0"/>
    <xf numFmtId="9" fontId="4" fillId="0" borderId="0" applyFont="0" applyFill="0" applyBorder="0" applyAlignment="0" applyProtection="0"/>
    <xf numFmtId="41" fontId="4" fillId="15" borderId="0" applyNumberFormat="0" applyFont="0" applyBorder="0" applyAlignment="0">
      <alignment horizontal="right"/>
    </xf>
    <xf numFmtId="41" fontId="4" fillId="18" borderId="0" applyFont="0" applyBorder="0" applyAlignment="0">
      <alignment horizontal="right"/>
      <protection locked="0"/>
    </xf>
    <xf numFmtId="164" fontId="4" fillId="19" borderId="0" applyFont="0" applyBorder="0">
      <alignment horizontal="right"/>
      <protection locked="0"/>
    </xf>
    <xf numFmtId="41" fontId="4" fillId="20" borderId="0" applyFont="0" applyBorder="0">
      <alignment horizontal="right"/>
      <protection locked="0"/>
    </xf>
    <xf numFmtId="0" fontId="4" fillId="5" borderId="7" applyNumberFormat="0" applyFont="0" applyAlignment="0" applyProtection="0"/>
    <xf numFmtId="0" fontId="2" fillId="0" borderId="0"/>
    <xf numFmtId="0" fontId="2" fillId="0" borderId="0"/>
    <xf numFmtId="0" fontId="25" fillId="7" borderId="0" applyNumberFormat="0" applyBorder="0" applyAlignment="0" applyProtection="0"/>
    <xf numFmtId="0" fontId="1" fillId="0" borderId="0"/>
    <xf numFmtId="0" fontId="67" fillId="0" borderId="0"/>
    <xf numFmtId="165" fontId="4" fillId="15" borderId="0" applyNumberFormat="0" applyFont="0" applyBorder="0" applyAlignment="0">
      <alignment horizontal="right"/>
    </xf>
  </cellStyleXfs>
  <cellXfs count="267">
    <xf numFmtId="0" fontId="0" fillId="2" borderId="0" xfId="0"/>
    <xf numFmtId="0" fontId="4" fillId="2" borderId="0" xfId="44"/>
    <xf numFmtId="0" fontId="4" fillId="2" borderId="0" xfId="44" applyAlignment="1"/>
    <xf numFmtId="0" fontId="39" fillId="21" borderId="0" xfId="0" applyFont="1" applyFill="1" applyBorder="1" applyAlignment="1">
      <alignment horizontal="right" indent="1"/>
    </xf>
    <xf numFmtId="0" fontId="9" fillId="21" borderId="12" xfId="0" applyFont="1" applyFill="1" applyBorder="1" applyAlignment="1">
      <alignment horizontal="left" indent="1"/>
    </xf>
    <xf numFmtId="0" fontId="8" fillId="21" borderId="13" xfId="0" applyFont="1" applyFill="1" applyBorder="1" applyAlignment="1"/>
    <xf numFmtId="0" fontId="8" fillId="21" borderId="13" xfId="0" applyFont="1" applyFill="1" applyBorder="1"/>
    <xf numFmtId="0" fontId="8" fillId="21" borderId="14" xfId="0" applyFont="1" applyFill="1" applyBorder="1"/>
    <xf numFmtId="0" fontId="10" fillId="21" borderId="10" xfId="0" applyFont="1" applyFill="1" applyBorder="1" applyAlignment="1">
      <alignment horizontal="left" indent="1"/>
    </xf>
    <xf numFmtId="0" fontId="39" fillId="21" borderId="11" xfId="0" applyFont="1" applyFill="1" applyBorder="1" applyAlignment="1" applyProtection="1">
      <protection locked="0"/>
    </xf>
    <xf numFmtId="0" fontId="39" fillId="21" borderId="0" xfId="0" applyFont="1" applyFill="1" applyBorder="1"/>
    <xf numFmtId="0" fontId="8" fillId="21" borderId="0" xfId="0" applyFont="1" applyFill="1" applyBorder="1"/>
    <xf numFmtId="0" fontId="8" fillId="21" borderId="11" xfId="0" applyFont="1" applyFill="1" applyBorder="1" applyProtection="1">
      <protection locked="0"/>
    </xf>
    <xf numFmtId="0" fontId="8" fillId="21" borderId="11" xfId="0" applyFont="1" applyFill="1" applyBorder="1"/>
    <xf numFmtId="0" fontId="8" fillId="21" borderId="11" xfId="0" applyFont="1" applyFill="1" applyBorder="1" applyAlignment="1" applyProtection="1">
      <protection locked="0"/>
    </xf>
    <xf numFmtId="0" fontId="9" fillId="21" borderId="10" xfId="0" applyFont="1" applyFill="1" applyBorder="1" applyAlignment="1">
      <alignment horizontal="left" indent="1"/>
    </xf>
    <xf numFmtId="0" fontId="9" fillId="21" borderId="15" xfId="0" applyFont="1" applyFill="1" applyBorder="1" applyAlignment="1">
      <alignment horizontal="left" indent="1"/>
    </xf>
    <xf numFmtId="0" fontId="8" fillId="21" borderId="16" xfId="0" applyFont="1" applyFill="1" applyBorder="1" applyAlignment="1"/>
    <xf numFmtId="0" fontId="8" fillId="21" borderId="16" xfId="0" applyFont="1" applyFill="1" applyBorder="1"/>
    <xf numFmtId="0" fontId="8" fillId="21" borderId="17" xfId="0" applyFont="1" applyFill="1" applyBorder="1"/>
    <xf numFmtId="0" fontId="40" fillId="2" borderId="0" xfId="42" applyFont="1"/>
    <xf numFmtId="0" fontId="40" fillId="2" borderId="0" xfId="42" applyFont="1" applyFill="1" applyBorder="1"/>
    <xf numFmtId="0" fontId="40" fillId="2" borderId="0" xfId="42" applyFont="1" applyFill="1"/>
    <xf numFmtId="0" fontId="42" fillId="2" borderId="0" xfId="42" applyFont="1" applyFill="1" applyBorder="1" applyAlignment="1">
      <alignment vertical="center"/>
    </xf>
    <xf numFmtId="0" fontId="42" fillId="2" borderId="0" xfId="42" applyFont="1" applyFill="1" applyBorder="1" applyAlignment="1"/>
    <xf numFmtId="0" fontId="43" fillId="2" borderId="0" xfId="42" applyFont="1" applyFill="1" applyBorder="1" applyAlignment="1">
      <alignment vertical="center"/>
    </xf>
    <xf numFmtId="0" fontId="43" fillId="2" borderId="0" xfId="42" applyFont="1" applyFill="1" applyBorder="1" applyAlignment="1"/>
    <xf numFmtId="0" fontId="40" fillId="2" borderId="0" xfId="42" applyFont="1" applyFill="1" applyBorder="1" applyAlignment="1">
      <alignment vertical="center"/>
    </xf>
    <xf numFmtId="0" fontId="40" fillId="2" borderId="0" xfId="42" applyFont="1" applyAlignment="1">
      <alignment vertical="center"/>
    </xf>
    <xf numFmtId="0" fontId="40" fillId="2" borderId="0" xfId="42" applyFont="1" applyFill="1" applyAlignment="1">
      <alignment vertical="center"/>
    </xf>
    <xf numFmtId="0" fontId="40" fillId="0" borderId="0" xfId="42" applyFont="1" applyFill="1" applyBorder="1"/>
    <xf numFmtId="0" fontId="6" fillId="15" borderId="29" xfId="45" applyFont="1" applyFill="1" applyBorder="1"/>
    <xf numFmtId="0" fontId="8" fillId="15" borderId="30" xfId="45" applyFont="1" applyFill="1" applyBorder="1"/>
    <xf numFmtId="0" fontId="8" fillId="15" borderId="31" xfId="45" applyFont="1" applyFill="1" applyBorder="1"/>
    <xf numFmtId="0" fontId="8" fillId="2" borderId="0" xfId="45" applyFont="1" applyFill="1" applyBorder="1" applyAlignment="1">
      <alignment horizontal="right" vertical="center" wrapText="1"/>
    </xf>
    <xf numFmtId="0" fontId="11" fillId="21" borderId="33" xfId="45" applyFont="1" applyFill="1" applyBorder="1" applyAlignment="1">
      <alignment vertical="center" wrapText="1"/>
    </xf>
    <xf numFmtId="0" fontId="37" fillId="21" borderId="23" xfId="45" applyFont="1" applyFill="1" applyBorder="1" applyAlignment="1">
      <alignment horizontal="center" vertical="center" wrapText="1"/>
    </xf>
    <xf numFmtId="0" fontId="38" fillId="21" borderId="23" xfId="45" applyFont="1" applyFill="1" applyBorder="1" applyAlignment="1">
      <alignment horizontal="right" vertical="center" wrapText="1"/>
    </xf>
    <xf numFmtId="0" fontId="4" fillId="2" borderId="0" xfId="45"/>
    <xf numFmtId="0" fontId="12" fillId="2" borderId="0" xfId="45" applyFont="1"/>
    <xf numFmtId="0" fontId="34" fillId="2" borderId="0" xfId="45" applyFont="1"/>
    <xf numFmtId="0" fontId="4" fillId="2" borderId="0" xfId="45" applyFont="1"/>
    <xf numFmtId="0" fontId="35" fillId="2" borderId="0" xfId="45" applyFont="1"/>
    <xf numFmtId="0" fontId="32" fillId="2" borderId="0" xfId="45" applyFont="1"/>
    <xf numFmtId="0" fontId="8" fillId="0" borderId="0" xfId="45" applyFont="1" applyFill="1" applyBorder="1"/>
    <xf numFmtId="0" fontId="0" fillId="2" borderId="0" xfId="0" applyBorder="1"/>
    <xf numFmtId="0" fontId="11" fillId="21" borderId="24" xfId="45" applyFont="1" applyFill="1" applyBorder="1" applyAlignment="1">
      <alignment vertical="center" wrapText="1"/>
    </xf>
    <xf numFmtId="0" fontId="32" fillId="2" borderId="0" xfId="45" applyFont="1" applyFill="1"/>
    <xf numFmtId="0" fontId="8" fillId="2" borderId="0" xfId="45" applyFont="1" applyFill="1" applyBorder="1" applyAlignment="1">
      <alignment vertical="center" wrapText="1"/>
    </xf>
    <xf numFmtId="0" fontId="4" fillId="0" borderId="0" xfId="45" applyFill="1"/>
    <xf numFmtId="0" fontId="4" fillId="20" borderId="26" xfId="0" applyFont="1" applyFill="1" applyBorder="1" applyAlignment="1" applyProtection="1">
      <alignment horizontal="left"/>
      <protection locked="0"/>
    </xf>
    <xf numFmtId="0" fontId="4" fillId="21" borderId="0" xfId="0" applyFont="1" applyFill="1" applyBorder="1"/>
    <xf numFmtId="0" fontId="0" fillId="2" borderId="0" xfId="0"/>
    <xf numFmtId="0" fontId="50" fillId="2" borderId="0" xfId="0" applyFont="1" applyAlignment="1">
      <alignment vertical="center"/>
    </xf>
    <xf numFmtId="0" fontId="4" fillId="2" borderId="0" xfId="45"/>
    <xf numFmtId="0" fontId="8" fillId="15" borderId="28" xfId="45" applyFont="1" applyFill="1" applyBorder="1" applyAlignment="1">
      <alignment horizontal="left" vertical="center" wrapText="1"/>
    </xf>
    <xf numFmtId="0" fontId="0" fillId="2" borderId="0" xfId="0"/>
    <xf numFmtId="0" fontId="4" fillId="24" borderId="0" xfId="45" applyFill="1"/>
    <xf numFmtId="0" fontId="8" fillId="24" borderId="0" xfId="45" applyFont="1" applyFill="1" applyBorder="1"/>
    <xf numFmtId="0" fontId="8" fillId="24" borderId="0" xfId="45" applyFont="1" applyFill="1" applyBorder="1" applyAlignment="1">
      <alignment vertical="top" wrapText="1"/>
    </xf>
    <xf numFmtId="0" fontId="8" fillId="24" borderId="0" xfId="45" applyFont="1" applyFill="1" applyBorder="1" applyAlignment="1">
      <alignment horizontal="left" vertical="center" wrapText="1"/>
    </xf>
    <xf numFmtId="0" fontId="6" fillId="24" borderId="0" xfId="45" applyFont="1" applyFill="1" applyBorder="1" applyAlignment="1">
      <alignment horizontal="left" vertical="center" wrapText="1"/>
    </xf>
    <xf numFmtId="0" fontId="31" fillId="2" borderId="0" xfId="45" applyFont="1" applyAlignment="1">
      <alignment horizontal="right"/>
    </xf>
    <xf numFmtId="0" fontId="4" fillId="2" borderId="0" xfId="45" applyAlignment="1">
      <alignment horizontal="center"/>
    </xf>
    <xf numFmtId="0" fontId="11" fillId="27" borderId="23" xfId="45" applyFont="1" applyFill="1" applyBorder="1" applyAlignment="1">
      <alignment horizontal="center" vertical="center" wrapText="1"/>
    </xf>
    <xf numFmtId="0" fontId="48" fillId="24" borderId="0" xfId="45" applyFont="1" applyFill="1" applyBorder="1" applyAlignment="1">
      <alignment horizontal="left" vertical="center" wrapText="1"/>
    </xf>
    <xf numFmtId="0" fontId="4" fillId="2" borderId="0" xfId="45" applyAlignment="1">
      <alignment vertical="center"/>
    </xf>
    <xf numFmtId="0" fontId="4" fillId="24" borderId="0" xfId="45" applyFont="1" applyFill="1" applyBorder="1" applyAlignment="1">
      <alignment horizontal="left" vertical="center"/>
    </xf>
    <xf numFmtId="0" fontId="31" fillId="29" borderId="23" xfId="45" applyFont="1" applyFill="1" applyBorder="1" applyAlignment="1">
      <alignment horizontal="right"/>
    </xf>
    <xf numFmtId="167" fontId="31" fillId="29" borderId="23" xfId="45" applyNumberFormat="1" applyFont="1" applyFill="1" applyBorder="1" applyAlignment="1">
      <alignment horizontal="right"/>
    </xf>
    <xf numFmtId="0" fontId="56" fillId="2" borderId="0" xfId="45" applyFont="1"/>
    <xf numFmtId="0" fontId="56" fillId="2" borderId="0" xfId="45" applyFont="1" applyAlignment="1">
      <alignment vertical="center"/>
    </xf>
    <xf numFmtId="0" fontId="56" fillId="24" borderId="0" xfId="45" applyFont="1" applyFill="1"/>
    <xf numFmtId="0" fontId="4" fillId="0" borderId="0" xfId="45" applyFill="1" applyAlignment="1">
      <alignment horizontal="center"/>
    </xf>
    <xf numFmtId="0" fontId="56" fillId="2" borderId="0" xfId="45" applyFont="1" applyAlignment="1">
      <alignment wrapText="1"/>
    </xf>
    <xf numFmtId="0" fontId="56" fillId="2" borderId="0" xfId="45" applyFont="1" applyAlignment="1"/>
    <xf numFmtId="0" fontId="59" fillId="2" borderId="0" xfId="45" applyFont="1" applyAlignment="1"/>
    <xf numFmtId="0" fontId="56" fillId="2" borderId="0" xfId="45" quotePrefix="1" applyFont="1" applyAlignment="1"/>
    <xf numFmtId="0" fontId="59" fillId="2" borderId="0" xfId="45" quotePrefix="1" applyFont="1" applyAlignment="1"/>
    <xf numFmtId="0" fontId="59" fillId="2" borderId="0" xfId="45" applyFont="1"/>
    <xf numFmtId="0" fontId="6" fillId="2" borderId="0" xfId="45" applyFont="1" applyAlignment="1"/>
    <xf numFmtId="0" fontId="4" fillId="2" borderId="0" xfId="45" quotePrefix="1" applyFont="1" applyAlignment="1"/>
    <xf numFmtId="0" fontId="6" fillId="2" borderId="0" xfId="45" quotePrefix="1" applyFont="1" applyAlignment="1"/>
    <xf numFmtId="0" fontId="6" fillId="2" borderId="0" xfId="45" applyFont="1"/>
    <xf numFmtId="0" fontId="4" fillId="2" borderId="0" xfId="45" applyFont="1" applyAlignment="1">
      <alignment wrapText="1"/>
    </xf>
    <xf numFmtId="0" fontId="4" fillId="2" borderId="0" xfId="45" applyFont="1" applyAlignment="1"/>
    <xf numFmtId="0" fontId="4" fillId="2" borderId="0" xfId="44"/>
    <xf numFmtId="0" fontId="4" fillId="2" borderId="0" xfId="45"/>
    <xf numFmtId="0" fontId="5" fillId="20" borderId="23" xfId="45" applyFont="1" applyFill="1" applyBorder="1" applyAlignment="1" applyProtection="1">
      <alignment horizontal="right" vertical="center" wrapText="1"/>
      <protection locked="0"/>
    </xf>
    <xf numFmtId="0" fontId="5" fillId="20" borderId="23" xfId="45" applyFont="1" applyFill="1" applyBorder="1" applyAlignment="1" applyProtection="1">
      <alignment horizontal="center" vertical="center" wrapText="1"/>
      <protection locked="0"/>
    </xf>
    <xf numFmtId="0" fontId="8" fillId="0" borderId="0" xfId="44" applyFont="1" applyFill="1" applyBorder="1" applyAlignment="1" applyProtection="1"/>
    <xf numFmtId="2" fontId="33" fillId="2" borderId="0" xfId="44" applyNumberFormat="1" applyFont="1" applyBorder="1" applyAlignment="1" applyProtection="1">
      <alignment horizontal="left"/>
    </xf>
    <xf numFmtId="0" fontId="8" fillId="15" borderId="27" xfId="45" applyFont="1" applyFill="1" applyBorder="1" applyAlignment="1">
      <alignment horizontal="left" vertical="center" wrapText="1"/>
    </xf>
    <xf numFmtId="0" fontId="8" fillId="15" borderId="0" xfId="45" applyFont="1" applyFill="1" applyBorder="1" applyAlignment="1">
      <alignment horizontal="left" vertical="center" wrapText="1"/>
    </xf>
    <xf numFmtId="0" fontId="4" fillId="2" borderId="0" xfId="44" applyAlignment="1">
      <alignment vertical="center"/>
    </xf>
    <xf numFmtId="0" fontId="31" fillId="2" borderId="0" xfId="44" applyFont="1" applyAlignment="1">
      <alignment vertical="center"/>
    </xf>
    <xf numFmtId="0" fontId="47" fillId="21" borderId="23" xfId="44" applyFont="1" applyFill="1" applyBorder="1" applyAlignment="1">
      <alignment vertical="center"/>
    </xf>
    <xf numFmtId="0" fontId="31" fillId="21" borderId="23" xfId="44" applyFont="1" applyFill="1" applyBorder="1" applyAlignment="1">
      <alignment vertical="center"/>
    </xf>
    <xf numFmtId="0" fontId="47" fillId="21" borderId="24" xfId="44" applyFont="1" applyFill="1" applyBorder="1" applyAlignment="1">
      <alignment vertical="center"/>
    </xf>
    <xf numFmtId="0" fontId="31" fillId="21" borderId="25" xfId="44" applyFont="1" applyFill="1" applyBorder="1" applyAlignment="1">
      <alignment vertical="center"/>
    </xf>
    <xf numFmtId="0" fontId="4" fillId="2" borderId="0" xfId="44" applyProtection="1"/>
    <xf numFmtId="0" fontId="12" fillId="2" borderId="0" xfId="44" applyFont="1" applyProtection="1"/>
    <xf numFmtId="0" fontId="6" fillId="2" borderId="0" xfId="44" applyFont="1" applyAlignment="1" applyProtection="1">
      <alignment horizontal="left" wrapText="1"/>
    </xf>
    <xf numFmtId="0" fontId="6" fillId="2" borderId="0" xfId="44" applyFont="1" applyBorder="1" applyAlignment="1" applyProtection="1">
      <alignment horizontal="left" wrapText="1"/>
    </xf>
    <xf numFmtId="0" fontId="4" fillId="2" borderId="0" xfId="44" applyBorder="1" applyAlignment="1" applyProtection="1"/>
    <xf numFmtId="0" fontId="53" fillId="0" borderId="0" xfId="44" applyFont="1" applyFill="1" applyBorder="1" applyAlignment="1" applyProtection="1"/>
    <xf numFmtId="0" fontId="4" fillId="0" borderId="0" xfId="44" applyFill="1" applyBorder="1" applyAlignment="1" applyProtection="1"/>
    <xf numFmtId="0" fontId="33" fillId="2" borderId="0" xfId="44" applyFont="1" applyProtection="1"/>
    <xf numFmtId="0" fontId="40" fillId="24" borderId="0" xfId="42" applyFont="1" applyFill="1"/>
    <xf numFmtId="0" fontId="40" fillId="24" borderId="0" xfId="42" applyFont="1" applyFill="1" applyBorder="1"/>
    <xf numFmtId="0" fontId="41" fillId="24" borderId="0" xfId="42" applyFont="1" applyFill="1" applyBorder="1" applyAlignment="1">
      <alignment horizontal="center" vertical="center"/>
    </xf>
    <xf numFmtId="0" fontId="42" fillId="24" borderId="0" xfId="42" applyFont="1" applyFill="1" applyBorder="1" applyAlignment="1">
      <alignment vertical="center"/>
    </xf>
    <xf numFmtId="0" fontId="43" fillId="24" borderId="0" xfId="42" applyFont="1" applyFill="1" applyBorder="1" applyAlignment="1">
      <alignment vertical="center"/>
    </xf>
    <xf numFmtId="0" fontId="40" fillId="24" borderId="0" xfId="42" applyFont="1" applyFill="1" applyBorder="1" applyAlignment="1">
      <alignment vertical="center"/>
    </xf>
    <xf numFmtId="0" fontId="40" fillId="24" borderId="0" xfId="42" applyFont="1" applyFill="1" applyAlignment="1">
      <alignment vertical="center"/>
    </xf>
    <xf numFmtId="0" fontId="32" fillId="24" borderId="0" xfId="42" applyFont="1" applyFill="1" applyBorder="1" applyAlignment="1">
      <alignment vertical="center"/>
    </xf>
    <xf numFmtId="0" fontId="6" fillId="24" borderId="0" xfId="42" applyFont="1" applyFill="1" applyBorder="1" applyAlignment="1">
      <alignment vertical="center"/>
    </xf>
    <xf numFmtId="0" fontId="41" fillId="23" borderId="0" xfId="42" applyFont="1" applyFill="1" applyBorder="1" applyAlignment="1">
      <alignment horizontal="center" vertical="center"/>
    </xf>
    <xf numFmtId="0" fontId="40" fillId="23" borderId="18" xfId="42" applyFont="1" applyFill="1" applyBorder="1"/>
    <xf numFmtId="0" fontId="40" fillId="23" borderId="19" xfId="42" applyFont="1" applyFill="1" applyBorder="1"/>
    <xf numFmtId="0" fontId="40" fillId="23" borderId="20" xfId="42" applyFont="1" applyFill="1" applyBorder="1"/>
    <xf numFmtId="0" fontId="40" fillId="23" borderId="21" xfId="42" applyFont="1" applyFill="1" applyBorder="1"/>
    <xf numFmtId="0" fontId="42" fillId="23" borderId="0" xfId="42" applyFont="1" applyFill="1" applyBorder="1" applyAlignment="1">
      <alignment vertical="center"/>
    </xf>
    <xf numFmtId="0" fontId="42" fillId="23" borderId="22" xfId="42" applyFont="1" applyFill="1" applyBorder="1" applyAlignment="1">
      <alignment vertical="center"/>
    </xf>
    <xf numFmtId="0" fontId="43" fillId="23" borderId="0" xfId="42" applyFont="1" applyFill="1" applyBorder="1" applyAlignment="1">
      <alignment horizontal="center" vertical="center"/>
    </xf>
    <xf numFmtId="0" fontId="43" fillId="23" borderId="0" xfId="42" applyFont="1" applyFill="1" applyBorder="1" applyAlignment="1">
      <alignment vertical="center"/>
    </xf>
    <xf numFmtId="0" fontId="43" fillId="23" borderId="22" xfId="42" applyFont="1" applyFill="1" applyBorder="1" applyAlignment="1">
      <alignment vertical="center"/>
    </xf>
    <xf numFmtId="0" fontId="40" fillId="23" borderId="0" xfId="42" applyFont="1" applyFill="1" applyBorder="1"/>
    <xf numFmtId="0" fontId="44" fillId="23" borderId="0" xfId="42" applyFont="1" applyFill="1" applyBorder="1"/>
    <xf numFmtId="0" fontId="45" fillId="23" borderId="0" xfId="35" applyFont="1" applyFill="1" applyBorder="1" applyAlignment="1" applyProtection="1"/>
    <xf numFmtId="0" fontId="40" fillId="23" borderId="0" xfId="42" applyFont="1" applyFill="1" applyBorder="1" applyAlignment="1">
      <alignment vertical="center"/>
    </xf>
    <xf numFmtId="0" fontId="40" fillId="23" borderId="22" xfId="42" applyFont="1" applyFill="1" applyBorder="1" applyAlignment="1">
      <alignment vertical="center"/>
    </xf>
    <xf numFmtId="0" fontId="6" fillId="30" borderId="0" xfId="42" applyFont="1" applyFill="1" applyBorder="1" applyAlignment="1">
      <alignment vertical="center"/>
    </xf>
    <xf numFmtId="0" fontId="46" fillId="30" borderId="18" xfId="42" applyFont="1" applyFill="1" applyBorder="1" applyAlignment="1">
      <alignment vertical="center"/>
    </xf>
    <xf numFmtId="0" fontId="6" fillId="30" borderId="19" xfId="42" applyFont="1" applyFill="1" applyBorder="1" applyAlignment="1">
      <alignment vertical="center"/>
    </xf>
    <xf numFmtId="0" fontId="6" fillId="30" borderId="20" xfId="42" applyFont="1" applyFill="1" applyBorder="1" applyAlignment="1">
      <alignment vertical="center"/>
    </xf>
    <xf numFmtId="0" fontId="46" fillId="30" borderId="21" xfId="42" applyFont="1" applyFill="1" applyBorder="1" applyAlignment="1">
      <alignment vertical="center"/>
    </xf>
    <xf numFmtId="0" fontId="40" fillId="30" borderId="0" xfId="42" applyFont="1" applyFill="1" applyAlignment="1">
      <alignment vertical="center"/>
    </xf>
    <xf numFmtId="0" fontId="6" fillId="30" borderId="22" xfId="42" applyFont="1" applyFill="1" applyBorder="1" applyAlignment="1">
      <alignment vertical="center"/>
    </xf>
    <xf numFmtId="0" fontId="40" fillId="30" borderId="15" xfId="42" applyFont="1" applyFill="1" applyBorder="1"/>
    <xf numFmtId="0" fontId="6" fillId="30" borderId="16" xfId="42" applyFont="1" applyFill="1" applyBorder="1" applyAlignment="1">
      <alignment vertical="center"/>
    </xf>
    <xf numFmtId="0" fontId="40" fillId="30" borderId="16" xfId="42" applyFont="1" applyFill="1" applyBorder="1"/>
    <xf numFmtId="0" fontId="40" fillId="30" borderId="17" xfId="42" applyFont="1" applyFill="1" applyBorder="1"/>
    <xf numFmtId="0" fontId="39" fillId="21" borderId="0" xfId="0" applyFont="1" applyFill="1" applyBorder="1" applyAlignment="1">
      <alignment horizontal="right" indent="1"/>
    </xf>
    <xf numFmtId="0" fontId="5" fillId="2" borderId="0" xfId="53" applyFont="1"/>
    <xf numFmtId="0" fontId="4" fillId="2" borderId="0" xfId="53" applyFont="1"/>
    <xf numFmtId="0" fontId="38" fillId="21" borderId="34" xfId="45" applyFont="1" applyFill="1" applyBorder="1" applyAlignment="1">
      <alignment horizontal="center" vertical="center" wrapText="1"/>
    </xf>
    <xf numFmtId="0" fontId="4" fillId="2" borderId="0" xfId="45" applyAlignment="1"/>
    <xf numFmtId="0" fontId="48" fillId="24" borderId="0" xfId="45" applyFont="1" applyFill="1" applyBorder="1" applyAlignment="1">
      <alignment horizontal="left" vertical="center"/>
    </xf>
    <xf numFmtId="0" fontId="56" fillId="2" borderId="0" xfId="45" applyFont="1" applyAlignment="1">
      <alignment horizontal="right"/>
    </xf>
    <xf numFmtId="0" fontId="11" fillId="25" borderId="24" xfId="45" applyFont="1" applyFill="1" applyBorder="1" applyAlignment="1">
      <alignment vertical="center" wrapText="1"/>
    </xf>
    <xf numFmtId="0" fontId="11" fillId="25" borderId="25" xfId="45" applyFont="1" applyFill="1" applyBorder="1" applyAlignment="1">
      <alignment vertical="center" wrapText="1"/>
    </xf>
    <xf numFmtId="0" fontId="11" fillId="25" borderId="34" xfId="45" applyFont="1" applyFill="1" applyBorder="1" applyAlignment="1">
      <alignment vertical="center" wrapText="1"/>
    </xf>
    <xf numFmtId="0" fontId="70" fillId="2" borderId="0" xfId="45" applyFont="1"/>
    <xf numFmtId="0" fontId="71" fillId="2" borderId="0" xfId="45" quotePrefix="1" applyFont="1" applyAlignment="1"/>
    <xf numFmtId="0" fontId="70" fillId="2" borderId="0" xfId="45" quotePrefix="1" applyFont="1" applyAlignment="1"/>
    <xf numFmtId="0" fontId="71" fillId="2" borderId="0" xfId="45" applyFont="1" applyAlignment="1"/>
    <xf numFmtId="0" fontId="70" fillId="2" borderId="0" xfId="45" applyFont="1" applyAlignment="1">
      <alignment wrapText="1"/>
    </xf>
    <xf numFmtId="0" fontId="70" fillId="2" borderId="0" xfId="45" applyFont="1" applyAlignment="1"/>
    <xf numFmtId="0" fontId="6" fillId="15" borderId="30" xfId="45" applyFont="1" applyFill="1" applyBorder="1"/>
    <xf numFmtId="0" fontId="4" fillId="15" borderId="30" xfId="45" applyFont="1" applyFill="1" applyBorder="1"/>
    <xf numFmtId="0" fontId="4" fillId="15" borderId="30" xfId="45" applyFont="1" applyFill="1" applyBorder="1" applyAlignment="1">
      <alignment horizontal="center"/>
    </xf>
    <xf numFmtId="0" fontId="6" fillId="15" borderId="27" xfId="45" applyFont="1" applyFill="1" applyBorder="1"/>
    <xf numFmtId="0" fontId="6" fillId="15" borderId="0" xfId="45" applyFont="1" applyFill="1" applyBorder="1"/>
    <xf numFmtId="0" fontId="4" fillId="15" borderId="0" xfId="45" applyFont="1" applyFill="1" applyBorder="1"/>
    <xf numFmtId="0" fontId="4" fillId="15" borderId="0" xfId="45" applyFont="1" applyFill="1" applyBorder="1" applyAlignment="1">
      <alignment horizontal="center"/>
    </xf>
    <xf numFmtId="0" fontId="4" fillId="15" borderId="0" xfId="45" applyFont="1" applyFill="1" applyBorder="1" applyAlignment="1">
      <alignment horizontal="left" vertical="center" wrapText="1"/>
    </xf>
    <xf numFmtId="0" fontId="4" fillId="15" borderId="0" xfId="45" applyFont="1" applyFill="1" applyBorder="1" applyAlignment="1">
      <alignment horizontal="center" vertical="center" wrapText="1"/>
    </xf>
    <xf numFmtId="0" fontId="4" fillId="15" borderId="35" xfId="45" applyFont="1" applyFill="1" applyBorder="1" applyAlignment="1">
      <alignment horizontal="left" vertical="center" wrapText="1"/>
    </xf>
    <xf numFmtId="0" fontId="4" fillId="15" borderId="32" xfId="45" applyFont="1" applyFill="1" applyBorder="1" applyAlignment="1">
      <alignment horizontal="left" vertical="center" wrapText="1"/>
    </xf>
    <xf numFmtId="0" fontId="4" fillId="15" borderId="32" xfId="45" applyFont="1" applyFill="1" applyBorder="1" applyAlignment="1">
      <alignment horizontal="center" vertical="center" wrapText="1"/>
    </xf>
    <xf numFmtId="0" fontId="11" fillId="21" borderId="33" xfId="45" applyFont="1" applyFill="1" applyBorder="1" applyAlignment="1">
      <alignment horizontal="center" vertical="center" wrapText="1"/>
    </xf>
    <xf numFmtId="0" fontId="37" fillId="26" borderId="34" xfId="45" applyFont="1" applyFill="1" applyBorder="1" applyAlignment="1">
      <alignment horizontal="center" vertical="center" wrapText="1"/>
    </xf>
    <xf numFmtId="0" fontId="37" fillId="25" borderId="34" xfId="45" applyFont="1" applyFill="1" applyBorder="1" applyAlignment="1">
      <alignment horizontal="center" vertical="center" wrapText="1"/>
    </xf>
    <xf numFmtId="0" fontId="37" fillId="27" borderId="23" xfId="45" applyFont="1" applyFill="1" applyBorder="1" applyAlignment="1">
      <alignment horizontal="center" vertical="center" wrapText="1"/>
    </xf>
    <xf numFmtId="0" fontId="36" fillId="22" borderId="34" xfId="45" applyFont="1" applyFill="1" applyBorder="1" applyAlignment="1">
      <alignment horizontal="center" vertical="center" wrapText="1"/>
    </xf>
    <xf numFmtId="0" fontId="5" fillId="2" borderId="0" xfId="45" applyFont="1"/>
    <xf numFmtId="0" fontId="5" fillId="15" borderId="31" xfId="45" applyFont="1" applyFill="1" applyBorder="1"/>
    <xf numFmtId="0" fontId="5" fillId="15" borderId="28" xfId="45" applyFont="1" applyFill="1" applyBorder="1"/>
    <xf numFmtId="0" fontId="5" fillId="15" borderId="28" xfId="45" applyFont="1" applyFill="1" applyBorder="1" applyAlignment="1">
      <alignment horizontal="left" vertical="center" wrapText="1"/>
    </xf>
    <xf numFmtId="0" fontId="5" fillId="15" borderId="36" xfId="45" applyFont="1" applyFill="1" applyBorder="1" applyAlignment="1">
      <alignment horizontal="left" vertical="center" wrapText="1"/>
    </xf>
    <xf numFmtId="0" fontId="5" fillId="0" borderId="0" xfId="45" applyFont="1" applyFill="1" applyAlignment="1">
      <alignment horizontal="center" wrapText="1"/>
    </xf>
    <xf numFmtId="0" fontId="5" fillId="22" borderId="34" xfId="45" applyFont="1" applyFill="1" applyBorder="1" applyAlignment="1">
      <alignment horizontal="center" vertical="center" wrapText="1"/>
    </xf>
    <xf numFmtId="0" fontId="4" fillId="2" borderId="0" xfId="53"/>
    <xf numFmtId="0" fontId="4" fillId="2" borderId="0" xfId="53" applyAlignment="1">
      <alignment horizontal="center"/>
    </xf>
    <xf numFmtId="0" fontId="4" fillId="2" borderId="0" xfId="53" applyAlignment="1">
      <alignment wrapText="1"/>
    </xf>
    <xf numFmtId="14" fontId="49" fillId="23" borderId="23" xfId="53" applyNumberFormat="1" applyFont="1" applyFill="1" applyBorder="1" applyAlignment="1">
      <alignment horizontal="left" vertical="center" wrapText="1"/>
    </xf>
    <xf numFmtId="166" fontId="49" fillId="23" borderId="23" xfId="53" applyNumberFormat="1" applyFont="1" applyFill="1" applyBorder="1" applyAlignment="1">
      <alignment horizontal="left" vertical="center" wrapText="1"/>
    </xf>
    <xf numFmtId="0" fontId="49" fillId="23" borderId="23" xfId="53" applyFont="1" applyFill="1" applyBorder="1" applyAlignment="1">
      <alignment horizontal="left" vertical="center" wrapText="1"/>
    </xf>
    <xf numFmtId="0" fontId="49" fillId="23" borderId="23" xfId="53" applyFont="1" applyFill="1" applyBorder="1" applyAlignment="1">
      <alignment horizontal="center" vertical="center" wrapText="1"/>
    </xf>
    <xf numFmtId="0" fontId="49" fillId="29" borderId="23" xfId="53" applyFont="1" applyFill="1" applyBorder="1" applyAlignment="1">
      <alignment horizontal="center" vertical="center" wrapText="1"/>
    </xf>
    <xf numFmtId="0" fontId="49" fillId="5" borderId="7" xfId="64" applyFont="1" applyAlignment="1">
      <alignment horizontal="left" vertical="center" wrapText="1"/>
    </xf>
    <xf numFmtId="0" fontId="4" fillId="2" borderId="0" xfId="53" applyAlignment="1"/>
    <xf numFmtId="0" fontId="5" fillId="15" borderId="28" xfId="70" applyNumberFormat="1" applyFont="1" applyBorder="1" applyAlignment="1">
      <alignment horizontal="left" vertical="center" wrapText="1"/>
    </xf>
    <xf numFmtId="0" fontId="5" fillId="15" borderId="28" xfId="70" applyNumberFormat="1" applyFont="1" applyBorder="1" applyAlignment="1"/>
    <xf numFmtId="0" fontId="4" fillId="2" borderId="0" xfId="53" applyFont="1" applyAlignment="1">
      <alignment horizontal="center"/>
    </xf>
    <xf numFmtId="0" fontId="49" fillId="23" borderId="23" xfId="53" applyFont="1" applyFill="1" applyBorder="1" applyAlignment="1" applyProtection="1">
      <alignment horizontal="left" vertical="center"/>
      <protection locked="0"/>
    </xf>
    <xf numFmtId="0" fontId="5" fillId="23" borderId="23" xfId="53" applyFont="1" applyFill="1" applyBorder="1" applyAlignment="1">
      <alignment horizontal="left" vertical="center" wrapText="1"/>
    </xf>
    <xf numFmtId="0" fontId="5" fillId="29" borderId="23" xfId="53" applyFont="1" applyFill="1" applyBorder="1" applyAlignment="1">
      <alignment horizontal="center" vertical="center" wrapText="1"/>
    </xf>
    <xf numFmtId="0" fontId="49" fillId="23" borderId="23" xfId="53" applyFont="1" applyFill="1" applyBorder="1" applyAlignment="1" applyProtection="1">
      <alignment horizontal="left" vertical="center" wrapText="1"/>
      <protection locked="0"/>
    </xf>
    <xf numFmtId="0" fontId="5" fillId="23" borderId="23" xfId="53" applyFont="1" applyFill="1" applyBorder="1" applyAlignment="1" applyProtection="1">
      <alignment horizontal="left" vertical="center" wrapText="1"/>
      <protection locked="0"/>
    </xf>
    <xf numFmtId="0" fontId="49" fillId="23" borderId="23" xfId="53" applyFont="1" applyFill="1" applyBorder="1" applyAlignment="1" applyProtection="1">
      <alignment horizontal="center" vertical="center" wrapText="1"/>
      <protection locked="0"/>
    </xf>
    <xf numFmtId="0" fontId="70" fillId="2" borderId="0" xfId="53" applyFont="1"/>
    <xf numFmtId="0" fontId="4" fillId="2" borderId="0" xfId="45"/>
    <xf numFmtId="0" fontId="4" fillId="15" borderId="27" xfId="45" applyFont="1" applyFill="1" applyBorder="1" applyAlignment="1">
      <alignment horizontal="left" vertical="center" wrapText="1"/>
    </xf>
    <xf numFmtId="0" fontId="11" fillId="21" borderId="24" xfId="45" applyFont="1" applyFill="1" applyBorder="1" applyAlignment="1">
      <alignment horizontal="center" vertical="center" wrapText="1"/>
    </xf>
    <xf numFmtId="0" fontId="6" fillId="30" borderId="0" xfId="42" applyFont="1" applyFill="1" applyBorder="1" applyAlignment="1">
      <alignment vertical="center"/>
    </xf>
    <xf numFmtId="0" fontId="41" fillId="23" borderId="21" xfId="42" applyFont="1" applyFill="1" applyBorder="1" applyAlignment="1">
      <alignment horizontal="center" vertical="center" wrapText="1"/>
    </xf>
    <xf numFmtId="0" fontId="41" fillId="23" borderId="0" xfId="42" applyFont="1" applyFill="1" applyBorder="1" applyAlignment="1">
      <alignment horizontal="center" vertical="center" wrapText="1"/>
    </xf>
    <xf numFmtId="0" fontId="41" fillId="23" borderId="21" xfId="42" applyFont="1" applyFill="1" applyBorder="1" applyAlignment="1">
      <alignment horizontal="center" vertical="center"/>
    </xf>
    <xf numFmtId="0" fontId="41" fillId="23" borderId="0" xfId="42" applyFont="1" applyFill="1" applyBorder="1" applyAlignment="1">
      <alignment horizontal="center" vertical="center"/>
    </xf>
    <xf numFmtId="0" fontId="6" fillId="2" borderId="0" xfId="44" applyFont="1" applyAlignment="1" applyProtection="1">
      <alignment horizontal="left" wrapText="1"/>
    </xf>
    <xf numFmtId="0" fontId="32" fillId="2" borderId="0" xfId="44" applyFont="1" applyBorder="1" applyAlignment="1" applyProtection="1"/>
    <xf numFmtId="0" fontId="7" fillId="20" borderId="24" xfId="35" applyFill="1" applyBorder="1" applyAlignment="1" applyProtection="1">
      <alignment horizontal="left"/>
      <protection locked="0"/>
    </xf>
    <xf numFmtId="0" fontId="4" fillId="20" borderId="25" xfId="0" applyFont="1" applyFill="1" applyBorder="1" applyAlignment="1" applyProtection="1">
      <alignment horizontal="left"/>
      <protection locked="0"/>
    </xf>
    <xf numFmtId="0" fontId="4" fillId="20" borderId="34" xfId="0" applyFont="1" applyFill="1" applyBorder="1" applyAlignment="1" applyProtection="1">
      <alignment horizontal="left"/>
      <protection locked="0"/>
    </xf>
    <xf numFmtId="0" fontId="39" fillId="21" borderId="0" xfId="0" applyFont="1" applyFill="1" applyBorder="1" applyAlignment="1">
      <alignment horizontal="right" indent="1"/>
    </xf>
    <xf numFmtId="0" fontId="39" fillId="21" borderId="28" xfId="0" applyFont="1" applyFill="1" applyBorder="1" applyAlignment="1">
      <alignment horizontal="right" indent="1"/>
    </xf>
    <xf numFmtId="0" fontId="4" fillId="20" borderId="24" xfId="0" applyFont="1" applyFill="1" applyBorder="1" applyAlignment="1" applyProtection="1">
      <alignment horizontal="left"/>
      <protection locked="0"/>
    </xf>
    <xf numFmtId="0" fontId="0" fillId="2" borderId="25" xfId="0" applyBorder="1" applyAlignment="1"/>
    <xf numFmtId="0" fontId="0" fillId="2" borderId="34" xfId="0" applyBorder="1" applyAlignment="1"/>
    <xf numFmtId="49" fontId="4" fillId="20" borderId="24" xfId="0" applyNumberFormat="1" applyFont="1" applyFill="1" applyBorder="1" applyAlignment="1" applyProtection="1">
      <alignment horizontal="left"/>
      <protection locked="0"/>
    </xf>
    <xf numFmtId="49" fontId="4" fillId="20" borderId="25" xfId="0" applyNumberFormat="1" applyFont="1" applyFill="1" applyBorder="1" applyAlignment="1" applyProtection="1">
      <alignment horizontal="left"/>
      <protection locked="0"/>
    </xf>
    <xf numFmtId="49" fontId="4" fillId="20" borderId="34" xfId="0" applyNumberFormat="1" applyFont="1" applyFill="1" applyBorder="1" applyAlignment="1" applyProtection="1">
      <alignment horizontal="left"/>
      <protection locked="0"/>
    </xf>
    <xf numFmtId="0" fontId="31" fillId="20" borderId="25" xfId="44" applyFont="1" applyFill="1" applyBorder="1" applyAlignment="1" applyProtection="1">
      <alignment horizontal="right" vertical="center"/>
      <protection locked="0"/>
    </xf>
    <xf numFmtId="0" fontId="31" fillId="20" borderId="34" xfId="44" applyFont="1" applyFill="1" applyBorder="1" applyAlignment="1" applyProtection="1">
      <alignment horizontal="right" vertical="center"/>
      <protection locked="0"/>
    </xf>
    <xf numFmtId="0" fontId="31" fillId="20" borderId="24" xfId="44" applyFont="1" applyFill="1" applyBorder="1" applyAlignment="1" applyProtection="1">
      <alignment horizontal="right" vertical="center"/>
      <protection locked="0"/>
    </xf>
    <xf numFmtId="165" fontId="6" fillId="15" borderId="0" xfId="26" applyFont="1" applyBorder="1" applyAlignment="1" applyProtection="1">
      <alignment horizontal="left"/>
    </xf>
    <xf numFmtId="0" fontId="47" fillId="21" borderId="24" xfId="44" applyFont="1" applyFill="1" applyBorder="1" applyAlignment="1">
      <alignment vertical="center"/>
    </xf>
    <xf numFmtId="0" fontId="47" fillId="21" borderId="34" xfId="44" applyFont="1" applyFill="1" applyBorder="1" applyAlignment="1">
      <alignment vertical="center"/>
    </xf>
    <xf numFmtId="0" fontId="31" fillId="0" borderId="0" xfId="44" applyFont="1" applyFill="1" applyAlignment="1">
      <alignment vertical="center"/>
    </xf>
    <xf numFmtId="0" fontId="4" fillId="0" borderId="0" xfId="43" applyFill="1" applyAlignment="1">
      <alignment vertical="center"/>
    </xf>
    <xf numFmtId="165" fontId="52" fillId="28" borderId="0" xfId="37" applyFont="1" applyFill="1" applyBorder="1" applyAlignment="1" applyProtection="1">
      <alignment horizontal="left"/>
    </xf>
    <xf numFmtId="165" fontId="6" fillId="20" borderId="0" xfId="37" applyFont="1" applyFill="1" applyBorder="1" applyAlignment="1" applyProtection="1">
      <alignment horizontal="left"/>
    </xf>
    <xf numFmtId="165" fontId="6" fillId="29" borderId="0" xfId="37" applyFont="1" applyFill="1" applyBorder="1" applyAlignment="1" applyProtection="1">
      <alignment horizontal="left"/>
    </xf>
    <xf numFmtId="0" fontId="33" fillId="2" borderId="0" xfId="44" applyFont="1" applyProtection="1"/>
    <xf numFmtId="2" fontId="33" fillId="2" borderId="0" xfId="44" applyNumberFormat="1" applyFont="1" applyBorder="1" applyAlignment="1" applyProtection="1">
      <alignment horizontal="left"/>
    </xf>
    <xf numFmtId="0" fontId="8" fillId="0" borderId="32" xfId="45" applyFont="1" applyFill="1" applyBorder="1" applyAlignment="1">
      <alignment horizontal="left" vertical="center" wrapText="1"/>
    </xf>
    <xf numFmtId="0" fontId="8" fillId="0" borderId="0" xfId="45" applyFont="1" applyFill="1" applyBorder="1" applyAlignment="1">
      <alignment horizontal="left" vertical="center" wrapText="1"/>
    </xf>
    <xf numFmtId="0" fontId="4" fillId="2" borderId="0" xfId="45" applyFont="1"/>
    <xf numFmtId="0" fontId="4" fillId="2" borderId="0" xfId="45"/>
    <xf numFmtId="0" fontId="36" fillId="29" borderId="23" xfId="45" applyFont="1" applyFill="1" applyBorder="1" applyAlignment="1">
      <alignment horizontal="right" vertical="center" wrapText="1"/>
    </xf>
    <xf numFmtId="0" fontId="11" fillId="21" borderId="23" xfId="45" applyFont="1" applyFill="1" applyBorder="1" applyAlignment="1">
      <alignment horizontal="right" vertical="center" wrapText="1"/>
    </xf>
    <xf numFmtId="0" fontId="4" fillId="15" borderId="27" xfId="45" applyFont="1" applyFill="1" applyBorder="1" applyAlignment="1">
      <alignment horizontal="left" vertical="center" wrapText="1"/>
    </xf>
    <xf numFmtId="0" fontId="4" fillId="2" borderId="0" xfId="53" applyBorder="1"/>
    <xf numFmtId="0" fontId="4" fillId="2" borderId="28" xfId="53" applyBorder="1"/>
    <xf numFmtId="0" fontId="69" fillId="15" borderId="27" xfId="45" applyFont="1" applyFill="1" applyBorder="1" applyAlignment="1">
      <alignment horizontal="left" vertical="center" wrapText="1"/>
    </xf>
    <xf numFmtId="0" fontId="69" fillId="15" borderId="0" xfId="45" applyFont="1" applyFill="1" applyBorder="1" applyAlignment="1">
      <alignment horizontal="left" vertical="center" wrapText="1"/>
    </xf>
    <xf numFmtId="0" fontId="69" fillId="15" borderId="28" xfId="45" applyFont="1" applyFill="1" applyBorder="1" applyAlignment="1">
      <alignment horizontal="left" vertical="center" wrapText="1"/>
    </xf>
    <xf numFmtId="0" fontId="6" fillId="15" borderId="27" xfId="45" applyFont="1" applyFill="1" applyBorder="1" applyAlignment="1">
      <alignment horizontal="left" vertical="center" wrapText="1"/>
    </xf>
    <xf numFmtId="0" fontId="68" fillId="22" borderId="24" xfId="45" applyNumberFormat="1" applyFont="1" applyFill="1" applyBorder="1" applyAlignment="1">
      <alignment horizontal="center" vertical="center" wrapText="1"/>
    </xf>
    <xf numFmtId="0" fontId="68" fillId="22" borderId="25" xfId="45" applyNumberFormat="1" applyFont="1" applyFill="1" applyBorder="1" applyAlignment="1">
      <alignment horizontal="center" vertical="center" wrapText="1"/>
    </xf>
    <xf numFmtId="0" fontId="68" fillId="22" borderId="34" xfId="45" applyNumberFormat="1" applyFont="1" applyFill="1" applyBorder="1" applyAlignment="1">
      <alignment horizontal="center" vertical="center" wrapText="1"/>
    </xf>
    <xf numFmtId="0" fontId="4" fillId="2" borderId="0" xfId="53" applyBorder="1" applyAlignment="1">
      <alignment horizontal="left" vertical="center" wrapText="1"/>
    </xf>
    <xf numFmtId="0" fontId="48" fillId="24" borderId="0" xfId="45" applyFont="1" applyFill="1" applyBorder="1" applyAlignment="1">
      <alignment horizontal="left" wrapText="1"/>
    </xf>
    <xf numFmtId="0" fontId="11" fillId="21" borderId="24" xfId="45" applyFont="1" applyFill="1" applyBorder="1" applyAlignment="1">
      <alignment horizontal="center" vertical="center" wrapText="1"/>
    </xf>
    <xf numFmtId="0" fontId="11" fillId="21" borderId="25" xfId="45" applyFont="1" applyFill="1" applyBorder="1" applyAlignment="1">
      <alignment horizontal="center" vertical="center" wrapText="1"/>
    </xf>
    <xf numFmtId="0" fontId="11" fillId="26" borderId="25" xfId="45" applyFont="1" applyFill="1" applyBorder="1" applyAlignment="1">
      <alignment horizontal="center" vertical="center" wrapText="1"/>
    </xf>
    <xf numFmtId="0" fontId="11" fillId="26" borderId="34" xfId="45" applyFont="1" applyFill="1" applyBorder="1" applyAlignment="1">
      <alignment horizontal="center" vertical="center" wrapText="1"/>
    </xf>
    <xf numFmtId="0" fontId="51" fillId="2" borderId="0" xfId="0" applyFont="1" applyAlignment="1">
      <alignment horizontal="left" vertical="center" wrapText="1"/>
    </xf>
    <xf numFmtId="0" fontId="8" fillId="15" borderId="27" xfId="45" applyFont="1" applyFill="1" applyBorder="1" applyAlignment="1">
      <alignment horizontal="left" vertical="center" wrapText="1"/>
    </xf>
    <xf numFmtId="0" fontId="8" fillId="15" borderId="0" xfId="45" applyFont="1" applyFill="1" applyBorder="1" applyAlignment="1">
      <alignment horizontal="left" vertical="center" wrapText="1"/>
    </xf>
    <xf numFmtId="0" fontId="8" fillId="15" borderId="28" xfId="45" applyFont="1" applyFill="1" applyBorder="1" applyAlignment="1">
      <alignment horizontal="left" vertical="center" wrapText="1"/>
    </xf>
    <xf numFmtId="0" fontId="8" fillId="15" borderId="35" xfId="45" applyFont="1" applyFill="1" applyBorder="1" applyAlignment="1">
      <alignment horizontal="left" vertical="center" wrapText="1"/>
    </xf>
    <xf numFmtId="0" fontId="8" fillId="15" borderId="32" xfId="45" applyFont="1" applyFill="1" applyBorder="1" applyAlignment="1">
      <alignment horizontal="left" vertical="center" wrapText="1"/>
    </xf>
    <xf numFmtId="0" fontId="8" fillId="15" borderId="36" xfId="45" applyFont="1" applyFill="1" applyBorder="1" applyAlignment="1">
      <alignment horizontal="left" vertical="center" wrapText="1"/>
    </xf>
    <xf numFmtId="0" fontId="5" fillId="20" borderId="23" xfId="45" applyFont="1" applyFill="1" applyBorder="1" applyAlignment="1" applyProtection="1">
      <alignment horizontal="left" vertical="center" wrapText="1"/>
      <protection locked="0"/>
    </xf>
  </cellXfs>
  <cellStyles count="7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ad 2" xfId="54" xr:uid="{00000000-0005-0000-0000-000019000000}"/>
    <cellStyle name="Blockout" xfId="26" xr:uid="{00000000-0005-0000-0000-00001A000000}"/>
    <cellStyle name="Blockout 2" xfId="60" xr:uid="{00000000-0005-0000-0000-00001B000000}"/>
    <cellStyle name="Blockout 3" xfId="70" xr:uid="{00000000-0005-0000-0000-00001C000000}"/>
    <cellStyle name="Calculation" xfId="27" builtinId="22" customBuiltin="1"/>
    <cellStyle name="Calculation 2" xfId="56" xr:uid="{00000000-0005-0000-0000-00001E000000}"/>
    <cellStyle name="Check Cell" xfId="28" builtinId="23" customBuiltin="1"/>
    <cellStyle name="Explanatory Text" xfId="29" builtinId="53" customBuiltin="1"/>
    <cellStyle name="Good" xfId="30" builtinId="26" customBuiltin="1"/>
    <cellStyle name="Good 2" xfId="57" xr:uid="{00000000-0005-0000-0000-000022000000}"/>
    <cellStyle name="Good 2 2" xfId="55" xr:uid="{00000000-0005-0000-0000-000023000000}"/>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Input1" xfId="37" xr:uid="{00000000-0005-0000-0000-00002A000000}"/>
    <cellStyle name="Input1 2" xfId="61" xr:uid="{00000000-0005-0000-0000-00002B000000}"/>
    <cellStyle name="Input2" xfId="38" xr:uid="{00000000-0005-0000-0000-00002C000000}"/>
    <cellStyle name="Input2 2" xfId="62" xr:uid="{00000000-0005-0000-0000-00002D000000}"/>
    <cellStyle name="Input3" xfId="39" xr:uid="{00000000-0005-0000-0000-00002E000000}"/>
    <cellStyle name="Input3 2" xfId="63" xr:uid="{00000000-0005-0000-0000-00002F000000}"/>
    <cellStyle name="Linked Cell" xfId="40" builtinId="24" customBuiltin="1"/>
    <cellStyle name="Neutral" xfId="41" builtinId="28" customBuiltin="1"/>
    <cellStyle name="Neutral 2" xfId="67" xr:uid="{00000000-0005-0000-0000-000032000000}"/>
    <cellStyle name="Normal" xfId="0" builtinId="0"/>
    <cellStyle name="Normal 2" xfId="53" xr:uid="{00000000-0005-0000-0000-000034000000}"/>
    <cellStyle name="Normal 2 2" xfId="52" xr:uid="{00000000-0005-0000-0000-000035000000}"/>
    <cellStyle name="Normal 2 2 2" xfId="65" xr:uid="{00000000-0005-0000-0000-000036000000}"/>
    <cellStyle name="Normal 2 2 3" xfId="68" xr:uid="{00000000-0005-0000-0000-000037000000}"/>
    <cellStyle name="Normal 3" xfId="69" xr:uid="{00000000-0005-0000-0000-000038000000}"/>
    <cellStyle name="Normal 3 2" xfId="58" xr:uid="{00000000-0005-0000-0000-000039000000}"/>
    <cellStyle name="Normal 3 2 2" xfId="66" xr:uid="{00000000-0005-0000-0000-00003A000000}"/>
    <cellStyle name="Normal_2010 06 02 - Urgent RIN for Vic DNSPs revised proposals" xfId="42" xr:uid="{00000000-0005-0000-0000-00003B000000}"/>
    <cellStyle name="Normal_2010 06 22 - AA - Scheme Templates for data collection" xfId="43" xr:uid="{00000000-0005-0000-0000-00003C000000}"/>
    <cellStyle name="Normal_2010 06 22 - IE - Scheme Template for data collection" xfId="44" xr:uid="{00000000-0005-0000-0000-00003D000000}"/>
    <cellStyle name="Normal_2010 07 28 - AA - Template for data collection" xfId="45" xr:uid="{00000000-0005-0000-0000-00003E000000}"/>
    <cellStyle name="Note" xfId="46" builtinId="10" customBuiltin="1"/>
    <cellStyle name="Note 2" xfId="64" xr:uid="{00000000-0005-0000-0000-000040000000}"/>
    <cellStyle name="Output" xfId="47" builtinId="21" customBuiltin="1"/>
    <cellStyle name="Percent 2" xfId="59" xr:uid="{00000000-0005-0000-0000-000042000000}"/>
    <cellStyle name="Style 1" xfId="48" xr:uid="{00000000-0005-0000-0000-000043000000}"/>
    <cellStyle name="Title" xfId="49" builtinId="15" customBuiltin="1"/>
    <cellStyle name="Total" xfId="50" builtinId="25" customBuiltin="1"/>
    <cellStyle name="Warning Text" xfId="51" builtinId="11" customBuiltin="1"/>
  </cellStyles>
  <dxfs count="26">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0" formatCode="General"/>
      <fill>
        <patternFill patternType="solid">
          <fgColor indexed="64"/>
          <bgColor rgb="FFFFFFCC"/>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auto="1"/>
        <name val="Arial"/>
        <scheme val="none"/>
      </font>
      <numFmt numFmtId="0" formatCode="General"/>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66" formatCode="hh:mm"/>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indexed="8"/>
        <name val="Arial"/>
        <scheme val="none"/>
      </font>
      <numFmt numFmtId="168" formatCode="dd/mm/yyyy"/>
      <fill>
        <patternFill patternType="solid">
          <fgColor indexed="64"/>
          <bgColor rgb="FFFFFFCC"/>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indexed="9"/>
        <name val="Arial"/>
        <scheme val="none"/>
      </font>
      <fill>
        <patternFill patternType="solid">
          <fgColor indexed="64"/>
          <bgColor indexed="6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top style="thin">
          <color indexed="64"/>
        </top>
      </border>
    </dxf>
    <dxf>
      <font>
        <b val="0"/>
        <i val="0"/>
        <strike val="0"/>
        <condense val="0"/>
        <extend val="0"/>
        <outline val="0"/>
        <shadow val="0"/>
        <u val="none"/>
        <vertAlign val="baseline"/>
        <sz val="12"/>
        <color auto="1"/>
        <name val="Arial"/>
        <scheme val="none"/>
      </font>
      <fill>
        <patternFill patternType="solid">
          <fgColor indexed="64"/>
          <bgColor theme="0" tint="-0.34998626667073579"/>
        </patternFill>
      </fill>
      <alignment horizontal="center" vertical="center" textRotation="0" wrapText="1" indent="0" justifyLastLine="0" shrinkToFit="0" readingOrder="0"/>
    </dxf>
    <dxf>
      <fill>
        <patternFill>
          <bgColor rgb="FFFF7C80"/>
        </patternFill>
      </fill>
    </dxf>
    <dxf>
      <font>
        <color auto="1"/>
      </font>
      <fill>
        <patternFill>
          <bgColor rgb="FFFF7C80"/>
        </patternFill>
      </fill>
    </dxf>
    <dxf>
      <font>
        <color theme="0"/>
      </font>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D581"/>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333399"/>
      <color rgb="FFFFD5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externalLink" Target="externalLinks/externalLink3.xml" Id="rId8" /><Relationship Type="http://schemas.openxmlformats.org/officeDocument/2006/relationships/customXml" Target="../customXml/item1.xml" Id="rId13" /><Relationship Type="http://schemas.openxmlformats.org/officeDocument/2006/relationships/worksheet" Target="worksheets/sheet3.xml" Id="rId3" /><Relationship Type="http://schemas.openxmlformats.org/officeDocument/2006/relationships/externalLink" Target="externalLinks/externalLink2.xml" Id="rId7" /><Relationship Type="http://schemas.openxmlformats.org/officeDocument/2006/relationships/calcChain" Target="calcChain.xml" Id="rId12" /><Relationship Type="http://schemas.openxmlformats.org/officeDocument/2006/relationships/customXml" Target="../customXml/item5.xml" Id="rId17" /><Relationship Type="http://schemas.openxmlformats.org/officeDocument/2006/relationships/worksheet" Target="worksheets/sheet2.xml" Id="rId2" /><Relationship Type="http://schemas.openxmlformats.org/officeDocument/2006/relationships/customXml" Target="../customXml/item4.xml" Id="rId16" /><Relationship Type="http://schemas.openxmlformats.org/officeDocument/2006/relationships/worksheet" Target="worksheets/sheet1.xml" Id="rId1" /><Relationship Type="http://schemas.openxmlformats.org/officeDocument/2006/relationships/externalLink" Target="externalLinks/externalLink1.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customXml" Target="../customXml/item3.xml" Id="rId1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Id14" /></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hyperlink" Target="#'1. F-Factor summary'!A1"/><Relationship Id="rId2" Type="http://schemas.openxmlformats.org/officeDocument/2006/relationships/image" Target="../media/image1.png"/><Relationship Id="rId1" Type="http://schemas.openxmlformats.org/officeDocument/2006/relationships/hyperlink" Target="#Cover!A1"/><Relationship Id="rId5" Type="http://schemas.openxmlformats.org/officeDocument/2006/relationships/hyperlink" Target="#'2. Fire start report'!A1"/><Relationship Id="rId4" Type="http://schemas.openxmlformats.org/officeDocument/2006/relationships/hyperlink" Target="#'3. Systems and Audit'!A1"/></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2</xdr:col>
      <xdr:colOff>0</xdr:colOff>
      <xdr:row>8</xdr:row>
      <xdr:rowOff>9525</xdr:rowOff>
    </xdr:from>
    <xdr:to>
      <xdr:col>4</xdr:col>
      <xdr:colOff>9525</xdr:colOff>
      <xdr:row>10</xdr:row>
      <xdr:rowOff>0</xdr:rowOff>
    </xdr:to>
    <xdr:sp macro="" textlink="">
      <xdr:nvSpPr>
        <xdr:cNvPr id="151554" name="AutoShape 15">
          <a:hlinkClick xmlns:r="http://schemas.openxmlformats.org/officeDocument/2006/relationships" r:id="rId1"/>
          <a:extLst>
            <a:ext uri="{FF2B5EF4-FFF2-40B4-BE49-F238E27FC236}">
              <a16:creationId xmlns:a16="http://schemas.microsoft.com/office/drawing/2014/main" id="{00000000-0008-0000-0000-000002500200}"/>
            </a:ext>
          </a:extLst>
        </xdr:cNvPr>
        <xdr:cNvSpPr>
          <a:spLocks noChangeArrowheads="1"/>
        </xdr:cNvSpPr>
      </xdr:nvSpPr>
      <xdr:spPr bwMode="auto">
        <a:xfrm>
          <a:off x="1543050" y="2181225"/>
          <a:ext cx="2486025" cy="419100"/>
        </a:xfrm>
        <a:prstGeom prst="bevel">
          <a:avLst>
            <a:gd name="adj" fmla="val 12500"/>
          </a:avLst>
        </a:prstGeom>
        <a:solidFill>
          <a:srgbClr val="C0C0C0">
            <a:alpha val="89803"/>
          </a:srgbClr>
        </a:solidFill>
        <a:ln w="9525">
          <a:noFill/>
          <a:miter lim="800000"/>
          <a:headEnd/>
          <a:tailEnd/>
        </a:ln>
      </xdr:spPr>
      <xdr:txBody>
        <a:bodyPr vertOverflow="clip" wrap="square" lIns="180000" tIns="45720" rIns="180000" bIns="45720" anchor="ctr" upright="1"/>
        <a:lstStyle/>
        <a:p>
          <a:pPr algn="l" rtl="0">
            <a:defRPr sz="1000"/>
          </a:pPr>
          <a:r>
            <a:rPr lang="en-AU" sz="1000" b="1" i="0" u="none" strike="noStrike" baseline="0">
              <a:solidFill>
                <a:srgbClr val="000080"/>
              </a:solidFill>
              <a:latin typeface="Arial"/>
              <a:cs typeface="Arial"/>
            </a:rPr>
            <a:t>Cover sheet</a:t>
          </a:r>
        </a:p>
      </xdr:txBody>
    </xdr:sp>
    <xdr:clientData/>
  </xdr:twoCellAnchor>
  <xdr:twoCellAnchor>
    <xdr:from>
      <xdr:col>11</xdr:col>
      <xdr:colOff>647700</xdr:colOff>
      <xdr:row>2</xdr:row>
      <xdr:rowOff>0</xdr:rowOff>
    </xdr:from>
    <xdr:to>
      <xdr:col>13</xdr:col>
      <xdr:colOff>38100</xdr:colOff>
      <xdr:row>3</xdr:row>
      <xdr:rowOff>57150</xdr:rowOff>
    </xdr:to>
    <xdr:pic>
      <xdr:nvPicPr>
        <xdr:cNvPr id="151718" name="Picture 60">
          <a:extLst>
            <a:ext uri="{FF2B5EF4-FFF2-40B4-BE49-F238E27FC236}">
              <a16:creationId xmlns:a16="http://schemas.microsoft.com/office/drawing/2014/main" id="{00000000-0008-0000-0000-0000A65002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0763250" y="381000"/>
          <a:ext cx="1638300" cy="704850"/>
        </a:xfrm>
        <a:prstGeom prst="rect">
          <a:avLst/>
        </a:prstGeom>
        <a:solidFill>
          <a:srgbClr val="FFFFCC"/>
        </a:solidFill>
        <a:ln w="19050">
          <a:solidFill>
            <a:srgbClr val="333399"/>
          </a:solidFill>
          <a:miter lim="800000"/>
          <a:headEnd/>
          <a:tailEnd/>
        </a:ln>
      </xdr:spPr>
    </xdr:pic>
    <xdr:clientData/>
  </xdr:twoCellAnchor>
  <xdr:twoCellAnchor>
    <xdr:from>
      <xdr:col>2</xdr:col>
      <xdr:colOff>9525</xdr:colOff>
      <xdr:row>12</xdr:row>
      <xdr:rowOff>9525</xdr:rowOff>
    </xdr:from>
    <xdr:to>
      <xdr:col>4</xdr:col>
      <xdr:colOff>19050</xdr:colOff>
      <xdr:row>14</xdr:row>
      <xdr:rowOff>38100</xdr:rowOff>
    </xdr:to>
    <xdr:sp macro="" textlink="">
      <xdr:nvSpPr>
        <xdr:cNvPr id="151556" name="AutoShape 2">
          <a:hlinkClick xmlns:r="http://schemas.openxmlformats.org/officeDocument/2006/relationships" r:id="rId3"/>
          <a:extLst>
            <a:ext uri="{FF2B5EF4-FFF2-40B4-BE49-F238E27FC236}">
              <a16:creationId xmlns:a16="http://schemas.microsoft.com/office/drawing/2014/main" id="{00000000-0008-0000-0000-000004500200}"/>
            </a:ext>
          </a:extLst>
        </xdr:cNvPr>
        <xdr:cNvSpPr>
          <a:spLocks noChangeArrowheads="1"/>
        </xdr:cNvSpPr>
      </xdr:nvSpPr>
      <xdr:spPr bwMode="auto">
        <a:xfrm>
          <a:off x="1552575" y="3028950"/>
          <a:ext cx="2486025"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1. F-factor summary</a:t>
          </a:r>
        </a:p>
      </xdr:txBody>
    </xdr:sp>
    <xdr:clientData/>
  </xdr:twoCellAnchor>
  <xdr:twoCellAnchor>
    <xdr:from>
      <xdr:col>5</xdr:col>
      <xdr:colOff>0</xdr:colOff>
      <xdr:row>12</xdr:row>
      <xdr:rowOff>9525</xdr:rowOff>
    </xdr:from>
    <xdr:to>
      <xdr:col>8</xdr:col>
      <xdr:colOff>0</xdr:colOff>
      <xdr:row>14</xdr:row>
      <xdr:rowOff>38100</xdr:rowOff>
    </xdr:to>
    <xdr:sp macro="" textlink="">
      <xdr:nvSpPr>
        <xdr:cNvPr id="151583" name="AutoShape 2">
          <a:hlinkClick xmlns:r="http://schemas.openxmlformats.org/officeDocument/2006/relationships" r:id="rId4"/>
          <a:extLst>
            <a:ext uri="{FF2B5EF4-FFF2-40B4-BE49-F238E27FC236}">
              <a16:creationId xmlns:a16="http://schemas.microsoft.com/office/drawing/2014/main" id="{00000000-0008-0000-0000-00001F500200}"/>
            </a:ext>
          </a:extLst>
        </xdr:cNvPr>
        <xdr:cNvSpPr>
          <a:spLocks noChangeArrowheads="1"/>
        </xdr:cNvSpPr>
      </xdr:nvSpPr>
      <xdr:spPr bwMode="auto">
        <a:xfrm>
          <a:off x="5124450" y="3028950"/>
          <a:ext cx="2495550" cy="409575"/>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3. Systems and Audit</a:t>
          </a:r>
        </a:p>
      </xdr:txBody>
    </xdr:sp>
    <xdr:clientData/>
  </xdr:twoCellAnchor>
  <xdr:twoCellAnchor>
    <xdr:from>
      <xdr:col>5</xdr:col>
      <xdr:colOff>9525</xdr:colOff>
      <xdr:row>8</xdr:row>
      <xdr:rowOff>1</xdr:rowOff>
    </xdr:from>
    <xdr:to>
      <xdr:col>7</xdr:col>
      <xdr:colOff>1028700</xdr:colOff>
      <xdr:row>10</xdr:row>
      <xdr:rowOff>9526</xdr:rowOff>
    </xdr:to>
    <xdr:sp macro="" textlink="">
      <xdr:nvSpPr>
        <xdr:cNvPr id="151584" name="AutoShape 2">
          <a:hlinkClick xmlns:r="http://schemas.openxmlformats.org/officeDocument/2006/relationships" r:id="rId5"/>
          <a:extLst>
            <a:ext uri="{FF2B5EF4-FFF2-40B4-BE49-F238E27FC236}">
              <a16:creationId xmlns:a16="http://schemas.microsoft.com/office/drawing/2014/main" id="{00000000-0008-0000-0000-000020500200}"/>
            </a:ext>
          </a:extLst>
        </xdr:cNvPr>
        <xdr:cNvSpPr>
          <a:spLocks noChangeArrowheads="1"/>
        </xdr:cNvSpPr>
      </xdr:nvSpPr>
      <xdr:spPr bwMode="auto">
        <a:xfrm>
          <a:off x="5133975" y="2171701"/>
          <a:ext cx="2495550" cy="438150"/>
        </a:xfrm>
        <a:prstGeom prst="bevel">
          <a:avLst>
            <a:gd name="adj" fmla="val 12500"/>
          </a:avLst>
        </a:prstGeom>
        <a:solidFill>
          <a:srgbClr val="C0C0C0">
            <a:alpha val="89803"/>
          </a:srgbClr>
        </a:solidFill>
        <a:ln w="9525">
          <a:noFill/>
          <a:miter lim="800000"/>
          <a:headEnd/>
          <a:tailEnd/>
        </a:ln>
      </xdr:spPr>
      <xdr:txBody>
        <a:bodyPr vertOverflow="clip" wrap="square" lIns="180000" tIns="46800" rIns="180000" bIns="46800" anchor="ctr" upright="1"/>
        <a:lstStyle/>
        <a:p>
          <a:pPr algn="l" rtl="0">
            <a:defRPr sz="1000"/>
          </a:pPr>
          <a:r>
            <a:rPr lang="en-AU" sz="1000" b="1" i="0" u="none" strike="noStrike" baseline="0">
              <a:solidFill>
                <a:srgbClr val="000080"/>
              </a:solidFill>
              <a:latin typeface="Arial"/>
              <a:cs typeface="Arial"/>
            </a:rPr>
            <a:t>2. Fire start report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104775</xdr:rowOff>
    </xdr:from>
    <xdr:to>
      <xdr:col>2</xdr:col>
      <xdr:colOff>1323975</xdr:colOff>
      <xdr:row>5</xdr:row>
      <xdr:rowOff>66675</xdr:rowOff>
    </xdr:to>
    <xdr:pic>
      <xdr:nvPicPr>
        <xdr:cNvPr id="131101" name="Picture 1">
          <a:extLst>
            <a:ext uri="{FF2B5EF4-FFF2-40B4-BE49-F238E27FC236}">
              <a16:creationId xmlns:a16="http://schemas.microsoft.com/office/drawing/2014/main" id="{00000000-0008-0000-0100-00001D0002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47625</xdr:rowOff>
    </xdr:to>
    <xdr:grpSp>
      <xdr:nvGrpSpPr>
        <xdr:cNvPr id="152663" name="Group 1">
          <a:extLst>
            <a:ext uri="{FF2B5EF4-FFF2-40B4-BE49-F238E27FC236}">
              <a16:creationId xmlns:a16="http://schemas.microsoft.com/office/drawing/2014/main" id="{00000000-0008-0000-0200-000057540200}"/>
            </a:ext>
          </a:extLst>
        </xdr:cNvPr>
        <xdr:cNvGrpSpPr>
          <a:grpSpLocks/>
        </xdr:cNvGrpSpPr>
      </xdr:nvGrpSpPr>
      <xdr:grpSpPr bwMode="auto">
        <a:xfrm>
          <a:off x="0" y="19050"/>
          <a:ext cx="733425" cy="542925"/>
          <a:chOff x="0" y="2"/>
          <a:chExt cx="77"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200-0000022C0200}"/>
              </a:ext>
            </a:extLst>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52665" name="Picture 3">
            <a:extLst>
              <a:ext uri="{FF2B5EF4-FFF2-40B4-BE49-F238E27FC236}">
                <a16:creationId xmlns:a16="http://schemas.microsoft.com/office/drawing/2014/main" id="{00000000-0008-0000-0200-000059540200}"/>
              </a:ext>
            </a:extLst>
          </xdr:cNvPr>
          <xdr:cNvPicPr>
            <a:picLocks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1361</xdr:colOff>
      <xdr:row>2</xdr:row>
      <xdr:rowOff>47625</xdr:rowOff>
    </xdr:to>
    <xdr:grpSp>
      <xdr:nvGrpSpPr>
        <xdr:cNvPr id="2" name="Group 1">
          <a:extLst>
            <a:ext uri="{FF2B5EF4-FFF2-40B4-BE49-F238E27FC236}">
              <a16:creationId xmlns:a16="http://schemas.microsoft.com/office/drawing/2014/main" id="{00000000-0008-0000-0300-000002000000}"/>
            </a:ext>
          </a:extLst>
        </xdr:cNvPr>
        <xdr:cNvGrpSpPr>
          <a:grpSpLocks/>
        </xdr:cNvGrpSpPr>
      </xdr:nvGrpSpPr>
      <xdr:grpSpPr bwMode="auto">
        <a:xfrm>
          <a:off x="0" y="19050"/>
          <a:ext cx="149528" cy="536575"/>
          <a:chOff x="0" y="2"/>
          <a:chExt cx="72"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300-000003000000}"/>
              </a:ext>
            </a:extLst>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a:extLst>
              <a:ext uri="{FF2B5EF4-FFF2-40B4-BE49-F238E27FC236}">
                <a16:creationId xmlns:a16="http://schemas.microsoft.com/office/drawing/2014/main" id="{00000000-0008-0000-0300-000004000000}"/>
              </a:ext>
            </a:extLst>
          </xdr:cNvPr>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6</xdr:col>
          <xdr:colOff>781050</xdr:colOff>
          <xdr:row>0</xdr:row>
          <xdr:rowOff>238125</xdr:rowOff>
        </xdr:from>
        <xdr:to>
          <xdr:col>9</xdr:col>
          <xdr:colOff>771525</xdr:colOff>
          <xdr:row>2</xdr:row>
          <xdr:rowOff>171450</xdr:rowOff>
        </xdr:to>
        <xdr:sp macro="" textlink="">
          <xdr:nvSpPr>
            <xdr:cNvPr id="56321" name="Button 1" hidden="1">
              <a:extLst>
                <a:ext uri="{63B3BB69-23CF-44E3-9099-C40C66FF867C}">
                  <a14:compatExt spid="_x0000_s56321"/>
                </a:ext>
                <a:ext uri="{FF2B5EF4-FFF2-40B4-BE49-F238E27FC236}">
                  <a16:creationId xmlns:a16="http://schemas.microsoft.com/office/drawing/2014/main" id="{00000000-0008-0000-0300-000001D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FF0000"/>
                  </a:solidFill>
                  <a:latin typeface="Arial"/>
                  <a:cs typeface="Arial"/>
                </a:rPr>
                <a:t>ADD MORE ROWS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0</xdr:row>
          <xdr:rowOff>228600</xdr:rowOff>
        </xdr:from>
        <xdr:to>
          <xdr:col>11</xdr:col>
          <xdr:colOff>466725</xdr:colOff>
          <xdr:row>2</xdr:row>
          <xdr:rowOff>161925</xdr:rowOff>
        </xdr:to>
        <xdr:sp macro="" textlink="">
          <xdr:nvSpPr>
            <xdr:cNvPr id="56322" name="Button 2" hidden="1">
              <a:extLst>
                <a:ext uri="{63B3BB69-23CF-44E3-9099-C40C66FF867C}">
                  <a14:compatExt spid="_x0000_s56322"/>
                </a:ext>
                <a:ext uri="{FF2B5EF4-FFF2-40B4-BE49-F238E27FC236}">
                  <a16:creationId xmlns:a16="http://schemas.microsoft.com/office/drawing/2014/main" id="{00000000-0008-0000-0300-000002D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FF0000"/>
                  </a:solidFill>
                  <a:latin typeface="Arial"/>
                  <a:cs typeface="Arial"/>
                </a:rPr>
                <a:t>DELETE EXTRANEOUS ROWS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732312</xdr:colOff>
      <xdr:row>2</xdr:row>
      <xdr:rowOff>47625</xdr:rowOff>
    </xdr:to>
    <xdr:grpSp>
      <xdr:nvGrpSpPr>
        <xdr:cNvPr id="163922" name="Group 1">
          <a:extLst>
            <a:ext uri="{FF2B5EF4-FFF2-40B4-BE49-F238E27FC236}">
              <a16:creationId xmlns:a16="http://schemas.microsoft.com/office/drawing/2014/main" id="{00000000-0008-0000-0400-000052800200}"/>
            </a:ext>
          </a:extLst>
        </xdr:cNvPr>
        <xdr:cNvGrpSpPr>
          <a:grpSpLocks/>
        </xdr:cNvGrpSpPr>
      </xdr:nvGrpSpPr>
      <xdr:grpSpPr bwMode="auto">
        <a:xfrm>
          <a:off x="0" y="19050"/>
          <a:ext cx="732312" cy="542925"/>
          <a:chOff x="0" y="2"/>
          <a:chExt cx="72" cy="61"/>
        </a:xfrm>
      </xdr:grpSpPr>
      <xdr:sp macro="" textlink="">
        <xdr:nvSpPr>
          <xdr:cNvPr id="142338" name="AutoShape 45">
            <a:hlinkClick xmlns:r="http://schemas.openxmlformats.org/officeDocument/2006/relationships" r:id="rId1"/>
            <a:extLst>
              <a:ext uri="{FF2B5EF4-FFF2-40B4-BE49-F238E27FC236}">
                <a16:creationId xmlns:a16="http://schemas.microsoft.com/office/drawing/2014/main" id="{00000000-0008-0000-0400-0000022C0200}"/>
              </a:ext>
            </a:extLst>
          </xdr:cNvPr>
          <xdr:cNvSpPr>
            <a:spLocks noChangeArrowheads="1"/>
          </xdr:cNvSpPr>
        </xdr:nvSpPr>
        <xdr:spPr bwMode="auto">
          <a:xfrm>
            <a:off x="0" y="41"/>
            <a:ext cx="72"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24" name="Picture 3">
            <a:extLst>
              <a:ext uri="{FF2B5EF4-FFF2-40B4-BE49-F238E27FC236}">
                <a16:creationId xmlns:a16="http://schemas.microsoft.com/office/drawing/2014/main" id="{00000000-0008-0000-0400-000054800200}"/>
              </a:ext>
            </a:extLst>
          </xdr:cNvPr>
          <xdr:cNvPicPr>
            <a:picLocks noChangeArrowheads="1"/>
          </xdr:cNvPicPr>
        </xdr:nvPicPr>
        <xdr:blipFill>
          <a:blip xmlns:r="http://schemas.openxmlformats.org/officeDocument/2006/relationships" r:embed="rId2"/>
          <a:srcRect/>
          <a:stretch>
            <a:fillRect/>
          </a:stretch>
        </xdr:blipFill>
        <xdr:spPr bwMode="auto">
          <a:xfrm>
            <a:off x="1" y="2"/>
            <a:ext cx="69" cy="33"/>
          </a:xfrm>
          <a:prstGeom prst="rect">
            <a:avLst/>
          </a:prstGeom>
          <a:noFill/>
          <a:ln w="9525">
            <a:noFill/>
            <a:miter lim="800000"/>
            <a:headEnd/>
            <a:tailEnd/>
          </a:ln>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cms/dav/nodes/ONTEXT.708/2010%2008%2013%20-%20AA%20-%20Template%20for%20data%20collec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perations\Technical%20Compliance\Fire%20Prevention\04%20F%20Factor\2019-20%20Data\UE%20F-Factor%20201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 val="Lists"/>
      <sheetName val="1. F-Factor summary"/>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over"/>
      <sheetName val="1. F-Factor summary"/>
      <sheetName val="3. Systems and Audit"/>
      <sheetName val="Mapping"/>
      <sheetName val="Fire Rating"/>
      <sheetName val="2. Individual fire start info"/>
      <sheetName val="F-FACTOR "/>
      <sheetName val="Incidents"/>
      <sheetName val="2019-20 UE ESV REPORT"/>
      <sheetName val="DMS &quot;Fire&quot; Events"/>
      <sheetName val="Individual fire start 2012-2019"/>
      <sheetName val="Deep Dives"/>
      <sheetName val="Chart 2019-20"/>
      <sheetName val="Chart 2019-20 Grouped"/>
      <sheetName val="Asset Fires Trends 2012-19"/>
      <sheetName val="Events Graph 2012-20"/>
      <sheetName val="Asset Fires Trends Calander"/>
      <sheetName val="Asset Fires 2016-Oct 2017"/>
      <sheetName val="Ground Fires"/>
      <sheetName val="Asset Fires 2012-2019"/>
      <sheetName val="Graphs Etc...."/>
      <sheetName val="Graph - 2006-2014"/>
      <sheetName val="Zinfra KPI"/>
      <sheetName val="Graphs Etc.... (2)"/>
    </sheetNames>
    <sheetDataSet>
      <sheetData sheetId="0" refreshError="1"/>
      <sheetData sheetId="1">
        <row r="27">
          <cell r="D27" t="str">
            <v>United Energy</v>
          </cell>
        </row>
        <row r="33">
          <cell r="D33" t="str">
            <v>2019/20</v>
          </cell>
        </row>
      </sheetData>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24" displayName="Table24" ref="B37:V147" totalsRowShown="0" headerRowDxfId="22" tableBorderDxfId="21" headerRowCellStyle="Normal_2010 07 28 - AA - Template for data collection">
  <autoFilter ref="B37:V147" xr:uid="{00000000-0009-0000-0100-000003000000}"/>
  <tableColumns count="21">
    <tableColumn id="1" xr3:uid="{00000000-0010-0000-0000-000001000000}" name="Column1" dataDxfId="20" dataCellStyle="Normal_2010 07 28 - AA - Template for data collection"/>
    <tableColumn id="2" xr3:uid="{00000000-0010-0000-0000-000002000000}" name="Date 1" dataDxfId="19"/>
    <tableColumn id="3" xr3:uid="{00000000-0010-0000-0000-000003000000}" name="Time 2" dataDxfId="18"/>
    <tableColumn id="4" xr3:uid="{00000000-0010-0000-0000-000004000000}" name="Latitude 3" dataDxfId="17"/>
    <tableColumn id="5" xr3:uid="{00000000-0010-0000-0000-000005000000}" name="Longitude 3" dataDxfId="16"/>
    <tableColumn id="32" xr3:uid="{00000000-0010-0000-0000-000020000000}" name="Address of incident 4" dataDxfId="15"/>
    <tableColumn id="6" xr3:uid="{00000000-0010-0000-0000-000006000000}" name="ID of _x000a_nearest _x000a_asset 5" dataDxfId="14"/>
    <tableColumn id="7" xr3:uid="{00000000-0010-0000-0000-000007000000}" name="ID of nearest _x000a_polyphase _x000a_line 6" dataDxfId="13"/>
    <tableColumn id="8" xr3:uid="{00000000-0010-0000-0000-000008000000}" name="Voltage of line in which _x000a_fire start _x000a_occurred 7" dataDxfId="12"/>
    <tableColumn id="9" xr3:uid="{00000000-0010-0000-0000-000009000000}" name="Network categorisation 8" dataDxfId="11"/>
    <tableColumn id="10" xr3:uid="{00000000-0010-0000-0000-00000A000000}" name="Type of primary asset _x000a_involved in fire start 9" dataDxfId="10"/>
    <tableColumn id="11" xr3:uid="{00000000-0010-0000-0000-00000B000000}" name="Phase(s) of _x000a_line or _x000a_transformer 10" dataDxfId="9"/>
    <tableColumn id="12" xr3:uid="{00000000-0010-0000-0000-00000C000000}" name="Kind of fire start as per Clause 5_x000a_of F-factor Order-In-Council 11" dataDxfId="8"/>
    <tableColumn id="14" xr3:uid="{00000000-0010-0000-0000-00000E000000}" name="Location _x000a_area 12" dataDxfId="7"/>
    <tableColumn id="15" xr3:uid="{00000000-0010-0000-0000-00000F000000}" name="Location_x000a_multiplier" dataDxfId="6">
      <calculatedColumnFormula>IF(O38="","",IF(O38="LBRA only",0.2,IF(O38="HBRA only",1,IF(O38="within electric line construction area",19.8,IF(O38="within area delineated on plan LEGL./16-354",4.6,"CHECK")))))</calculatedColumnFormula>
    </tableColumn>
    <tableColumn id="16" xr3:uid="{00000000-0010-0000-0000-000010000000}" name="Fire _x000a_danger _x000a_rating 13" dataDxfId="5"/>
    <tableColumn id="17" xr3:uid="{00000000-0010-0000-0000-000011000000}" name="Danger multiplier" dataDxfId="4">
      <calculatedColumnFormula>IF(Q38="","",IF(Q38="No forecast",0.1,IF(Q38="Low-moderate",0.2,IF(Q38="High",0.5,IF(Q38="Very high",1,IF(Q38="Severe",2,IF(Q38="Extreme",3.5,IF(Q38="Code Red",5,"CHECK"))))))))</calculatedColumnFormula>
    </tableColumn>
    <tableColumn id="18" xr3:uid="{00000000-0010-0000-0000-000012000000}" name="Product of multipliers" dataDxfId="3">
      <calculatedColumnFormula>IF(OR(P38="CHECK",R38="CHECK"),"CHECK",IF(AND(O38="within electric line construction area",Q38="No forecast"),1,P38*R38))</calculatedColumnFormula>
    </tableColumn>
    <tableColumn id="19" xr3:uid="{00000000-0010-0000-0000-000013000000}" name="DNSP record number 14" dataDxfId="2"/>
    <tableColumn id="20" xr3:uid="{00000000-0010-0000-0000-000014000000}" name="OSIRIS _x000a_(ESV) reference _x000a_number 15" dataDxfId="1"/>
    <tableColumn id="21" xr3:uid="{00000000-0010-0000-0000-000015000000}" name="Fault _x000a_description 16"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80808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revor.fisher@ue.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indexed="63"/>
    <pageSetUpPr fitToPage="1"/>
  </sheetPr>
  <dimension ref="A1:W24"/>
  <sheetViews>
    <sheetView showGridLines="0" showRowColHeaders="0" zoomScaleNormal="100" zoomScaleSheetLayoutView="70" workbookViewId="0">
      <selection activeCell="I19" sqref="I19"/>
    </sheetView>
  </sheetViews>
  <sheetFormatPr defaultColWidth="9.140625" defaultRowHeight="23.25" x14ac:dyDescent="0.35"/>
  <cols>
    <col min="1" max="1" width="17.5703125" style="20" customWidth="1"/>
    <col min="2" max="2" width="16" style="20" customWidth="1"/>
    <col min="3" max="3" width="16.5703125" style="20" customWidth="1"/>
    <col min="4" max="4" width="20.5703125" style="20" customWidth="1"/>
    <col min="5" max="5" width="16.5703125" style="20" customWidth="1"/>
    <col min="6" max="6" width="5.5703125" style="20" customWidth="1"/>
    <col min="7" max="7" width="16.5703125" style="20" customWidth="1"/>
    <col min="8" max="8" width="15.28515625" style="20" customWidth="1"/>
    <col min="9" max="9" width="5.7109375" style="20" customWidth="1"/>
    <col min="10" max="11" width="4.7109375" style="20" customWidth="1"/>
    <col min="12" max="12" width="20.5703125" style="20" customWidth="1"/>
    <col min="13" max="13" width="13" style="20" customWidth="1"/>
    <col min="14" max="14" width="8" style="20" customWidth="1"/>
    <col min="15" max="15" width="3.5703125" style="20" customWidth="1"/>
    <col min="16" max="21" width="10.5703125" style="20" customWidth="1"/>
    <col min="22" max="22" width="4" style="20" customWidth="1"/>
    <col min="23" max="16384" width="9.140625" style="20"/>
  </cols>
  <sheetData>
    <row r="1" spans="1:23" ht="15" customHeight="1" thickBot="1" x14ac:dyDescent="0.4">
      <c r="A1" s="108" t="s">
        <v>17</v>
      </c>
      <c r="B1" s="108"/>
      <c r="C1" s="108"/>
      <c r="D1" s="108"/>
      <c r="E1" s="108"/>
      <c r="F1" s="108"/>
      <c r="G1" s="108"/>
      <c r="H1" s="108"/>
      <c r="I1" s="108"/>
      <c r="J1" s="108"/>
      <c r="K1" s="108"/>
      <c r="L1" s="108"/>
      <c r="M1" s="108"/>
      <c r="N1" s="108"/>
      <c r="O1" s="108"/>
      <c r="P1" s="108"/>
      <c r="Q1" s="108"/>
    </row>
    <row r="2" spans="1:23" ht="15" customHeight="1" x14ac:dyDescent="0.35">
      <c r="A2" s="108"/>
      <c r="B2" s="118"/>
      <c r="C2" s="119"/>
      <c r="D2" s="119"/>
      <c r="E2" s="119"/>
      <c r="F2" s="119"/>
      <c r="G2" s="119"/>
      <c r="H2" s="119"/>
      <c r="I2" s="119"/>
      <c r="J2" s="119"/>
      <c r="K2" s="119"/>
      <c r="L2" s="119"/>
      <c r="M2" s="119"/>
      <c r="N2" s="120"/>
      <c r="O2" s="109"/>
      <c r="P2" s="109"/>
      <c r="Q2" s="109"/>
      <c r="R2" s="21"/>
      <c r="S2" s="21"/>
      <c r="T2" s="21"/>
      <c r="U2" s="21"/>
      <c r="V2" s="21"/>
      <c r="W2" s="22"/>
    </row>
    <row r="3" spans="1:23" ht="51.6" customHeight="1" x14ac:dyDescent="0.35">
      <c r="A3" s="108"/>
      <c r="B3" s="207" t="s">
        <v>119</v>
      </c>
      <c r="C3" s="208"/>
      <c r="D3" s="208"/>
      <c r="E3" s="208"/>
      <c r="F3" s="208"/>
      <c r="G3" s="208"/>
      <c r="H3" s="208"/>
      <c r="I3" s="208"/>
      <c r="J3" s="208"/>
      <c r="K3" s="208"/>
      <c r="L3" s="117"/>
      <c r="M3" s="122"/>
      <c r="N3" s="123"/>
      <c r="O3" s="111"/>
      <c r="P3" s="111"/>
      <c r="Q3" s="111"/>
      <c r="R3" s="111"/>
      <c r="S3" s="23"/>
      <c r="T3" s="23"/>
      <c r="U3" s="23"/>
      <c r="V3" s="24"/>
      <c r="W3" s="22"/>
    </row>
    <row r="4" spans="1:23" ht="21" customHeight="1" x14ac:dyDescent="0.35">
      <c r="A4" s="108"/>
      <c r="B4" s="121"/>
      <c r="C4" s="117"/>
      <c r="D4" s="117"/>
      <c r="E4" s="117"/>
      <c r="F4" s="117"/>
      <c r="G4" s="117"/>
      <c r="H4" s="117"/>
      <c r="I4" s="117"/>
      <c r="J4" s="117"/>
      <c r="K4" s="117"/>
      <c r="L4" s="117"/>
      <c r="M4" s="122"/>
      <c r="N4" s="123"/>
      <c r="O4" s="111"/>
      <c r="P4" s="111"/>
      <c r="Q4" s="111"/>
      <c r="R4" s="110"/>
      <c r="S4" s="23"/>
      <c r="T4" s="23"/>
      <c r="U4" s="23"/>
      <c r="V4" s="24"/>
      <c r="W4" s="22"/>
    </row>
    <row r="5" spans="1:23" ht="21" customHeight="1" x14ac:dyDescent="0.35">
      <c r="A5" s="108"/>
      <c r="B5" s="209" t="s">
        <v>18</v>
      </c>
      <c r="C5" s="210"/>
      <c r="D5" s="210"/>
      <c r="E5" s="210"/>
      <c r="F5" s="210"/>
      <c r="G5" s="210"/>
      <c r="H5" s="210"/>
      <c r="I5" s="210"/>
      <c r="J5" s="210"/>
      <c r="K5" s="210"/>
      <c r="L5" s="124"/>
      <c r="M5" s="125"/>
      <c r="N5" s="126"/>
      <c r="O5" s="112"/>
      <c r="P5" s="112"/>
      <c r="Q5" s="112"/>
      <c r="R5" s="112"/>
      <c r="S5" s="25"/>
      <c r="T5" s="25"/>
      <c r="U5" s="25"/>
      <c r="V5" s="26"/>
      <c r="W5" s="22"/>
    </row>
    <row r="6" spans="1:23" ht="15" customHeight="1" thickBot="1" x14ac:dyDescent="0.4">
      <c r="A6" s="108"/>
      <c r="B6" s="121"/>
      <c r="C6" s="127"/>
      <c r="D6" s="128"/>
      <c r="E6" s="127"/>
      <c r="F6" s="127"/>
      <c r="G6" s="127"/>
      <c r="H6" s="129"/>
      <c r="I6" s="127"/>
      <c r="J6" s="127"/>
      <c r="K6" s="127"/>
      <c r="L6" s="127"/>
      <c r="M6" s="130"/>
      <c r="N6" s="131"/>
      <c r="O6" s="113"/>
      <c r="P6" s="113"/>
      <c r="Q6" s="113"/>
      <c r="R6" s="113"/>
      <c r="S6" s="27"/>
      <c r="T6" s="27"/>
      <c r="U6" s="27"/>
      <c r="V6" s="21"/>
      <c r="W6" s="22"/>
    </row>
    <row r="7" spans="1:23" s="28" customFormat="1" ht="15" customHeight="1" x14ac:dyDescent="0.2">
      <c r="A7" s="114"/>
      <c r="B7" s="133"/>
      <c r="C7" s="134"/>
      <c r="D7" s="134"/>
      <c r="E7" s="134"/>
      <c r="F7" s="134"/>
      <c r="G7" s="134"/>
      <c r="H7" s="134"/>
      <c r="I7" s="134"/>
      <c r="J7" s="134"/>
      <c r="K7" s="134"/>
      <c r="L7" s="134"/>
      <c r="M7" s="134"/>
      <c r="N7" s="135"/>
      <c r="O7" s="115"/>
      <c r="P7" s="113"/>
      <c r="Q7" s="113"/>
      <c r="R7" s="113"/>
      <c r="S7" s="27"/>
      <c r="T7" s="27"/>
      <c r="U7" s="27"/>
      <c r="V7" s="25"/>
      <c r="W7" s="29"/>
    </row>
    <row r="8" spans="1:23" s="28" customFormat="1" ht="18" customHeight="1" x14ac:dyDescent="0.2">
      <c r="A8" s="114"/>
      <c r="B8" s="136"/>
      <c r="C8" s="132" t="s">
        <v>1</v>
      </c>
      <c r="D8" s="132"/>
      <c r="E8" s="132"/>
      <c r="F8" s="132" t="s">
        <v>41</v>
      </c>
      <c r="G8" s="132"/>
      <c r="H8" s="132"/>
      <c r="I8" s="132"/>
      <c r="J8" s="132"/>
      <c r="K8" s="132"/>
      <c r="L8" s="137"/>
      <c r="M8" s="137"/>
      <c r="N8" s="138"/>
      <c r="O8" s="115"/>
      <c r="P8" s="113"/>
      <c r="Q8" s="113"/>
      <c r="R8" s="113"/>
      <c r="S8" s="27"/>
      <c r="T8" s="27"/>
      <c r="U8" s="27"/>
      <c r="V8" s="25"/>
      <c r="W8" s="29"/>
    </row>
    <row r="9" spans="1:23" s="28" customFormat="1" ht="15" customHeight="1" x14ac:dyDescent="0.2">
      <c r="A9" s="114"/>
      <c r="B9" s="136"/>
      <c r="C9" s="206"/>
      <c r="D9" s="206"/>
      <c r="E9" s="132"/>
      <c r="F9" s="132"/>
      <c r="G9" s="132"/>
      <c r="H9" s="132"/>
      <c r="I9" s="132"/>
      <c r="J9" s="132"/>
      <c r="K9" s="137"/>
      <c r="L9" s="137"/>
      <c r="M9" s="137"/>
      <c r="N9" s="138"/>
      <c r="O9" s="115"/>
      <c r="P9" s="113"/>
      <c r="Q9" s="113"/>
      <c r="R9" s="116"/>
      <c r="S9" s="27"/>
      <c r="T9" s="27"/>
      <c r="U9" s="27"/>
      <c r="V9" s="25"/>
      <c r="W9" s="29"/>
    </row>
    <row r="10" spans="1:23" s="28" customFormat="1" ht="18.75" customHeight="1" x14ac:dyDescent="0.2">
      <c r="A10" s="114"/>
      <c r="B10" s="136"/>
      <c r="C10" s="206"/>
      <c r="D10" s="206"/>
      <c r="E10" s="132"/>
      <c r="F10" s="132"/>
      <c r="G10" s="132"/>
      <c r="H10" s="132"/>
      <c r="I10" s="132"/>
      <c r="J10" s="132"/>
      <c r="K10" s="137"/>
      <c r="L10" s="137"/>
      <c r="M10" s="137"/>
      <c r="N10" s="138"/>
      <c r="O10" s="115"/>
      <c r="P10" s="113"/>
      <c r="Q10" s="113"/>
      <c r="R10" s="113"/>
      <c r="S10" s="27"/>
      <c r="T10" s="27"/>
      <c r="U10" s="27"/>
      <c r="V10" s="25"/>
      <c r="W10" s="29"/>
    </row>
    <row r="11" spans="1:23" s="28" customFormat="1" ht="15" customHeight="1" x14ac:dyDescent="0.2">
      <c r="A11" s="114"/>
      <c r="B11" s="136"/>
      <c r="C11" s="132"/>
      <c r="D11" s="132"/>
      <c r="E11" s="132"/>
      <c r="F11" s="132"/>
      <c r="G11" s="132"/>
      <c r="H11" s="132"/>
      <c r="I11" s="132"/>
      <c r="J11" s="132"/>
      <c r="K11" s="132"/>
      <c r="L11" s="137"/>
      <c r="M11" s="137"/>
      <c r="N11" s="138"/>
      <c r="O11" s="115"/>
      <c r="P11" s="113"/>
      <c r="Q11" s="113"/>
      <c r="R11" s="113"/>
      <c r="S11" s="27"/>
      <c r="T11" s="27"/>
      <c r="U11" s="27"/>
      <c r="V11" s="25"/>
      <c r="W11" s="29"/>
    </row>
    <row r="12" spans="1:23" s="28" customFormat="1" ht="18" customHeight="1" x14ac:dyDescent="0.2">
      <c r="A12" s="114"/>
      <c r="B12" s="136"/>
      <c r="C12" s="132" t="s">
        <v>38</v>
      </c>
      <c r="D12" s="132"/>
      <c r="E12" s="132"/>
      <c r="F12" s="132" t="s">
        <v>42</v>
      </c>
      <c r="G12" s="132"/>
      <c r="H12" s="132"/>
      <c r="I12" s="132"/>
      <c r="J12" s="132"/>
      <c r="K12" s="132"/>
      <c r="L12" s="132"/>
      <c r="M12" s="132"/>
      <c r="N12" s="138"/>
      <c r="O12" s="115"/>
      <c r="P12" s="113"/>
      <c r="Q12" s="113"/>
      <c r="R12" s="27"/>
      <c r="S12" s="27"/>
      <c r="T12" s="27"/>
      <c r="U12" s="27"/>
      <c r="V12" s="25"/>
      <c r="W12" s="29"/>
    </row>
    <row r="13" spans="1:23" s="28" customFormat="1" ht="15" customHeight="1" x14ac:dyDescent="0.2">
      <c r="A13" s="114"/>
      <c r="B13" s="136"/>
      <c r="C13" s="132"/>
      <c r="D13" s="132"/>
      <c r="E13" s="132"/>
      <c r="F13" s="132"/>
      <c r="G13" s="132"/>
      <c r="H13" s="132"/>
      <c r="I13" s="132"/>
      <c r="J13" s="132"/>
      <c r="K13" s="132"/>
      <c r="L13" s="132"/>
      <c r="M13" s="132"/>
      <c r="N13" s="138"/>
      <c r="O13" s="115"/>
      <c r="P13" s="113"/>
      <c r="Q13" s="113"/>
      <c r="R13" s="27"/>
      <c r="S13" s="27"/>
      <c r="T13" s="27"/>
      <c r="U13" s="27"/>
      <c r="V13" s="25"/>
      <c r="W13" s="29"/>
    </row>
    <row r="14" spans="1:23" s="28" customFormat="1" ht="15" customHeight="1" x14ac:dyDescent="0.2">
      <c r="A14" s="114"/>
      <c r="B14" s="136"/>
      <c r="C14" s="132"/>
      <c r="D14" s="132"/>
      <c r="E14" s="132"/>
      <c r="F14" s="132"/>
      <c r="G14" s="132"/>
      <c r="H14" s="132"/>
      <c r="I14" s="132"/>
      <c r="J14" s="132"/>
      <c r="K14" s="132"/>
      <c r="L14" s="132"/>
      <c r="M14" s="132"/>
      <c r="N14" s="138"/>
      <c r="O14" s="115"/>
      <c r="P14" s="113"/>
      <c r="Q14" s="113"/>
      <c r="R14" s="27"/>
      <c r="S14" s="27"/>
      <c r="T14" s="27"/>
      <c r="U14" s="27"/>
      <c r="V14" s="25"/>
      <c r="W14" s="29"/>
    </row>
    <row r="15" spans="1:23" s="28" customFormat="1" ht="15" customHeight="1" x14ac:dyDescent="0.2">
      <c r="A15" s="114"/>
      <c r="B15" s="136"/>
      <c r="C15" s="132"/>
      <c r="D15" s="132"/>
      <c r="E15" s="132"/>
      <c r="F15" s="132"/>
      <c r="G15" s="132"/>
      <c r="H15" s="132"/>
      <c r="I15" s="132"/>
      <c r="J15" s="132"/>
      <c r="K15" s="132"/>
      <c r="L15" s="132"/>
      <c r="M15" s="132"/>
      <c r="N15" s="138"/>
      <c r="O15" s="115"/>
      <c r="P15" s="113"/>
      <c r="Q15" s="113"/>
      <c r="R15" s="27"/>
      <c r="S15" s="27"/>
      <c r="T15" s="27"/>
      <c r="U15" s="27"/>
      <c r="V15" s="25"/>
      <c r="W15" s="29"/>
    </row>
    <row r="16" spans="1:23" ht="24" thickBot="1" x14ac:dyDescent="0.4">
      <c r="A16" s="108"/>
      <c r="B16" s="139"/>
      <c r="C16" s="140"/>
      <c r="D16" s="140"/>
      <c r="E16" s="141"/>
      <c r="F16" s="141"/>
      <c r="G16" s="140"/>
      <c r="H16" s="140"/>
      <c r="I16" s="140"/>
      <c r="J16" s="141"/>
      <c r="K16" s="140"/>
      <c r="L16" s="140"/>
      <c r="M16" s="140"/>
      <c r="N16" s="142"/>
      <c r="O16" s="108"/>
      <c r="P16" s="108"/>
      <c r="Q16" s="108"/>
    </row>
    <row r="17" spans="1:17" x14ac:dyDescent="0.35">
      <c r="A17" s="108"/>
      <c r="B17" s="109"/>
      <c r="C17" s="109"/>
      <c r="D17" s="109"/>
      <c r="E17" s="109"/>
      <c r="F17" s="109"/>
      <c r="G17" s="109"/>
      <c r="H17" s="109"/>
      <c r="I17" s="109"/>
      <c r="J17" s="109"/>
      <c r="K17" s="109"/>
      <c r="L17" s="109"/>
      <c r="M17" s="108"/>
      <c r="N17" s="108"/>
      <c r="O17" s="108"/>
      <c r="P17" s="108"/>
      <c r="Q17" s="108"/>
    </row>
    <row r="18" spans="1:17" x14ac:dyDescent="0.35">
      <c r="A18" s="22"/>
      <c r="B18" s="21"/>
      <c r="C18" s="21"/>
      <c r="D18" s="21"/>
      <c r="E18" s="21"/>
      <c r="F18" s="21"/>
      <c r="G18" s="21"/>
      <c r="H18" s="21"/>
      <c r="I18" s="21"/>
      <c r="J18" s="21"/>
      <c r="K18" s="21"/>
      <c r="L18" s="21"/>
      <c r="M18" s="22"/>
    </row>
    <row r="19" spans="1:17" x14ac:dyDescent="0.35">
      <c r="A19" s="22"/>
      <c r="B19" s="21"/>
      <c r="C19" s="21"/>
      <c r="D19" s="21"/>
      <c r="E19" s="21"/>
      <c r="F19" s="21"/>
      <c r="G19" s="21"/>
      <c r="H19" s="21"/>
      <c r="I19" s="21"/>
      <c r="J19" s="21"/>
      <c r="K19" s="21"/>
      <c r="L19" s="21"/>
      <c r="M19" s="22"/>
    </row>
    <row r="20" spans="1:17" x14ac:dyDescent="0.35">
      <c r="A20" s="22"/>
      <c r="B20" s="21"/>
      <c r="C20" s="21"/>
      <c r="D20" s="21"/>
      <c r="E20" s="21"/>
      <c r="F20" s="21"/>
      <c r="G20" s="21"/>
      <c r="H20" s="21"/>
      <c r="I20" s="21"/>
      <c r="J20" s="21"/>
      <c r="K20" s="22"/>
      <c r="L20" s="22"/>
      <c r="M20" s="22"/>
    </row>
    <row r="21" spans="1:17" x14ac:dyDescent="0.35">
      <c r="A21" s="22"/>
      <c r="B21" s="21"/>
      <c r="C21" s="21"/>
      <c r="D21" s="21"/>
      <c r="E21" s="21"/>
      <c r="F21" s="21"/>
      <c r="G21" s="21"/>
      <c r="H21" s="21"/>
      <c r="I21" s="21"/>
      <c r="J21" s="21"/>
      <c r="K21" s="22"/>
      <c r="L21" s="22"/>
      <c r="M21" s="22"/>
    </row>
    <row r="22" spans="1:17" x14ac:dyDescent="0.35">
      <c r="A22" s="22"/>
      <c r="B22" s="22"/>
      <c r="C22" s="22"/>
      <c r="D22" s="22"/>
      <c r="E22" s="22"/>
      <c r="F22" s="22"/>
      <c r="G22" s="21"/>
      <c r="H22" s="21"/>
      <c r="I22" s="21"/>
      <c r="J22" s="22"/>
    </row>
    <row r="23" spans="1:17" x14ac:dyDescent="0.35">
      <c r="A23" s="22"/>
      <c r="B23" s="22"/>
      <c r="C23" s="22"/>
      <c r="D23" s="22"/>
      <c r="E23" s="22"/>
      <c r="F23" s="22"/>
      <c r="G23" s="21"/>
      <c r="H23" s="22"/>
      <c r="I23" s="22"/>
      <c r="J23" s="22"/>
    </row>
    <row r="24" spans="1:17" x14ac:dyDescent="0.35">
      <c r="G24" s="30"/>
    </row>
  </sheetData>
  <sheetProtection selectLockedCells="1"/>
  <mergeCells count="3">
    <mergeCell ref="C9:D10"/>
    <mergeCell ref="B3:K3"/>
    <mergeCell ref="B5:K5"/>
  </mergeCells>
  <phoneticPr fontId="5" type="noConversion"/>
  <pageMargins left="0.35433070866141736" right="0.35433070866141736" top="0.94488188976377963" bottom="0.98425196850393704" header="0.51181102362204722" footer="0.51181102362204722"/>
  <pageSetup paperSize="9" scale="66" orientation="landscape" r:id="rId1"/>
  <headerFooter alignWithMargins="0">
    <oddFooter>&amp;L&amp;D&amp;C&amp; Template: &amp;A
&amp;F&amp;R&amp;P o&amp;Of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autoPageBreaks="0"/>
  </sheetPr>
  <dimension ref="A1:K50"/>
  <sheetViews>
    <sheetView showGridLines="0" showRowColHeaders="0" topLeftCell="A28" zoomScaleNormal="100" zoomScaleSheetLayoutView="100" workbookViewId="0">
      <selection activeCell="E58" sqref="E58"/>
    </sheetView>
  </sheetViews>
  <sheetFormatPr defaultColWidth="9.140625" defaultRowHeight="12.75" x14ac:dyDescent="0.2"/>
  <cols>
    <col min="1" max="1" width="5.140625" style="86" customWidth="1"/>
    <col min="2" max="2" width="26.5703125" style="1" customWidth="1"/>
    <col min="3" max="3" width="22.42578125" style="1" customWidth="1"/>
    <col min="4" max="4" width="9.140625" style="1"/>
    <col min="5" max="5" width="10.5703125" style="1" customWidth="1"/>
    <col min="6" max="6" width="11.5703125" style="1" customWidth="1"/>
    <col min="7" max="7" width="9.140625" style="1"/>
    <col min="8" max="8" width="1.28515625" style="1" hidden="1" customWidth="1"/>
    <col min="9" max="9" width="5.28515625" style="1" customWidth="1"/>
    <col min="10" max="10" width="4.85546875" style="1" customWidth="1"/>
    <col min="11" max="16384" width="9.140625" style="1"/>
  </cols>
  <sheetData>
    <row r="1" spans="1:10" x14ac:dyDescent="0.2">
      <c r="A1" s="100"/>
      <c r="B1" s="100"/>
      <c r="C1" s="100"/>
      <c r="D1" s="100"/>
      <c r="E1" s="100"/>
      <c r="F1" s="100"/>
      <c r="G1" s="100"/>
      <c r="H1" s="100"/>
      <c r="I1" s="100"/>
      <c r="J1" s="100"/>
    </row>
    <row r="2" spans="1:10" x14ac:dyDescent="0.2">
      <c r="A2" s="100"/>
      <c r="B2" s="100"/>
      <c r="C2" s="100"/>
      <c r="D2" s="100"/>
      <c r="E2" s="100"/>
      <c r="F2" s="100"/>
      <c r="G2" s="100"/>
      <c r="H2" s="100"/>
      <c r="I2" s="100"/>
      <c r="J2" s="100"/>
    </row>
    <row r="3" spans="1:10" x14ac:dyDescent="0.2">
      <c r="A3" s="100"/>
      <c r="B3" s="100"/>
      <c r="C3" s="100"/>
      <c r="D3" s="100"/>
      <c r="E3" s="100"/>
      <c r="F3" s="100"/>
      <c r="G3" s="100"/>
      <c r="H3" s="100"/>
      <c r="I3" s="100"/>
      <c r="J3" s="100"/>
    </row>
    <row r="4" spans="1:10" x14ac:dyDescent="0.2">
      <c r="A4" s="100"/>
      <c r="B4" s="100"/>
      <c r="C4" s="100"/>
      <c r="D4" s="100"/>
      <c r="E4" s="100"/>
      <c r="F4" s="100"/>
      <c r="G4" s="100"/>
      <c r="H4" s="100"/>
      <c r="I4" s="100"/>
      <c r="J4" s="100"/>
    </row>
    <row r="5" spans="1:10" x14ac:dyDescent="0.2">
      <c r="A5" s="100"/>
      <c r="B5" s="100"/>
      <c r="C5" s="100"/>
      <c r="D5" s="100"/>
      <c r="E5" s="100"/>
      <c r="F5" s="100"/>
      <c r="G5" s="100"/>
      <c r="H5" s="100"/>
      <c r="I5" s="100"/>
      <c r="J5" s="100"/>
    </row>
    <row r="6" spans="1:10" x14ac:dyDescent="0.2">
      <c r="A6" s="100"/>
      <c r="B6" s="100"/>
      <c r="C6" s="100"/>
      <c r="D6" s="100"/>
      <c r="E6" s="100"/>
      <c r="F6" s="100"/>
      <c r="G6" s="100"/>
      <c r="H6" s="100"/>
      <c r="I6" s="100"/>
      <c r="J6" s="100"/>
    </row>
    <row r="7" spans="1:10" x14ac:dyDescent="0.2">
      <c r="A7" s="100"/>
      <c r="B7" s="100"/>
      <c r="C7" s="100"/>
      <c r="D7" s="100"/>
      <c r="E7" s="100"/>
      <c r="F7" s="100"/>
      <c r="G7" s="100"/>
      <c r="H7" s="100"/>
      <c r="I7" s="100"/>
      <c r="J7" s="100"/>
    </row>
    <row r="8" spans="1:10" ht="20.25" x14ac:dyDescent="0.3">
      <c r="A8" s="100"/>
      <c r="B8" s="101" t="s">
        <v>2</v>
      </c>
      <c r="C8" s="100"/>
      <c r="D8" s="100"/>
      <c r="E8" s="100"/>
      <c r="F8" s="100"/>
      <c r="G8" s="100"/>
      <c r="H8" s="100"/>
      <c r="I8" s="100"/>
      <c r="J8" s="100"/>
    </row>
    <row r="9" spans="1:10" ht="20.25" x14ac:dyDescent="0.3">
      <c r="A9" s="100"/>
      <c r="B9" s="101" t="s">
        <v>39</v>
      </c>
      <c r="C9" s="100"/>
      <c r="D9" s="100"/>
      <c r="E9" s="100"/>
      <c r="F9" s="100"/>
      <c r="G9" s="100"/>
      <c r="H9" s="100"/>
      <c r="I9" s="100"/>
      <c r="J9" s="100"/>
    </row>
    <row r="10" spans="1:10" x14ac:dyDescent="0.2">
      <c r="A10" s="100"/>
      <c r="B10" s="100"/>
      <c r="C10" s="100"/>
      <c r="D10" s="100"/>
      <c r="E10" s="100"/>
      <c r="F10" s="100"/>
      <c r="G10" s="100"/>
      <c r="H10" s="100"/>
      <c r="I10" s="100"/>
      <c r="J10" s="100"/>
    </row>
    <row r="11" spans="1:10" ht="12.75" customHeight="1" x14ac:dyDescent="0.2">
      <c r="A11" s="100"/>
      <c r="B11" s="211" t="s">
        <v>40</v>
      </c>
      <c r="C11" s="211"/>
      <c r="D11" s="211"/>
      <c r="E11" s="211"/>
      <c r="F11" s="211"/>
      <c r="G11" s="211"/>
      <c r="H11" s="211"/>
      <c r="I11" s="211"/>
      <c r="J11" s="102"/>
    </row>
    <row r="12" spans="1:10" x14ac:dyDescent="0.2">
      <c r="A12" s="100"/>
      <c r="B12" s="211"/>
      <c r="C12" s="211"/>
      <c r="D12" s="211"/>
      <c r="E12" s="211"/>
      <c r="F12" s="211"/>
      <c r="G12" s="211"/>
      <c r="H12" s="211"/>
      <c r="I12" s="211"/>
      <c r="J12" s="103"/>
    </row>
    <row r="13" spans="1:10" s="86" customFormat="1" ht="12.75" customHeight="1" x14ac:dyDescent="0.2">
      <c r="A13" s="100"/>
      <c r="B13" s="103"/>
      <c r="C13" s="103"/>
      <c r="D13" s="103"/>
      <c r="E13" s="103"/>
      <c r="F13" s="103"/>
      <c r="G13" s="103"/>
      <c r="H13" s="103"/>
      <c r="I13" s="103"/>
      <c r="J13" s="103"/>
    </row>
    <row r="14" spans="1:10" ht="15" customHeight="1" x14ac:dyDescent="0.25">
      <c r="A14" s="100"/>
      <c r="B14" s="212" t="s">
        <v>4</v>
      </c>
      <c r="C14" s="212"/>
      <c r="D14" s="212"/>
      <c r="E14" s="212"/>
      <c r="F14" s="212"/>
      <c r="G14" s="212"/>
      <c r="H14" s="212"/>
      <c r="I14" s="212"/>
      <c r="J14" s="104"/>
    </row>
    <row r="15" spans="1:10" x14ac:dyDescent="0.2">
      <c r="A15" s="100"/>
      <c r="B15" s="232" t="s">
        <v>74</v>
      </c>
      <c r="C15" s="232"/>
      <c r="D15" s="232"/>
      <c r="E15" s="232"/>
      <c r="F15" s="232"/>
      <c r="G15" s="232"/>
      <c r="H15" s="232"/>
      <c r="I15" s="232"/>
      <c r="J15" s="105"/>
    </row>
    <row r="16" spans="1:10" x14ac:dyDescent="0.2">
      <c r="A16" s="100"/>
      <c r="B16" s="227" t="s">
        <v>75</v>
      </c>
      <c r="C16" s="227"/>
      <c r="D16" s="227"/>
      <c r="E16" s="227"/>
      <c r="F16" s="227"/>
      <c r="G16" s="227"/>
      <c r="H16" s="227"/>
      <c r="I16" s="227"/>
      <c r="J16" s="106"/>
    </row>
    <row r="17" spans="1:11" x14ac:dyDescent="0.2">
      <c r="A17" s="100"/>
      <c r="B17" s="233" t="s">
        <v>5</v>
      </c>
      <c r="C17" s="233"/>
      <c r="D17" s="233"/>
      <c r="E17" s="233"/>
      <c r="F17" s="233"/>
      <c r="G17" s="233"/>
      <c r="H17" s="233"/>
      <c r="I17" s="233"/>
      <c r="J17" s="106"/>
    </row>
    <row r="18" spans="1:11" x14ac:dyDescent="0.2">
      <c r="A18" s="100"/>
      <c r="B18" s="234" t="s">
        <v>76</v>
      </c>
      <c r="C18" s="234"/>
      <c r="D18" s="234"/>
      <c r="E18" s="234"/>
      <c r="F18" s="234"/>
      <c r="G18" s="234"/>
      <c r="H18" s="234"/>
      <c r="I18" s="234"/>
      <c r="J18" s="106"/>
    </row>
    <row r="19" spans="1:11" x14ac:dyDescent="0.2">
      <c r="A19" s="100"/>
      <c r="B19" s="90"/>
      <c r="C19" s="104"/>
      <c r="D19" s="104"/>
      <c r="E19" s="104"/>
      <c r="F19" s="104"/>
      <c r="G19" s="104"/>
      <c r="H19" s="104"/>
      <c r="I19" s="104"/>
      <c r="J19" s="104"/>
    </row>
    <row r="20" spans="1:11" x14ac:dyDescent="0.2">
      <c r="A20" s="100"/>
      <c r="B20" s="236" t="s">
        <v>6</v>
      </c>
      <c r="C20" s="236"/>
      <c r="D20" s="236"/>
      <c r="E20" s="236"/>
      <c r="F20" s="236"/>
      <c r="G20" s="236"/>
      <c r="H20" s="236"/>
      <c r="I20" s="236"/>
      <c r="J20" s="91"/>
    </row>
    <row r="21" spans="1:11" s="86" customFormat="1" x14ac:dyDescent="0.2">
      <c r="A21" s="100"/>
      <c r="B21" s="91" t="s">
        <v>113</v>
      </c>
      <c r="C21" s="91"/>
      <c r="D21" s="91"/>
      <c r="E21" s="91"/>
      <c r="F21" s="91"/>
      <c r="G21" s="91"/>
      <c r="H21" s="91"/>
      <c r="I21" s="91"/>
      <c r="J21" s="91"/>
    </row>
    <row r="22" spans="1:11" x14ac:dyDescent="0.2">
      <c r="A22" s="100"/>
      <c r="B22" s="235" t="s">
        <v>7</v>
      </c>
      <c r="C22" s="235"/>
      <c r="D22" s="235"/>
      <c r="E22" s="235"/>
      <c r="F22" s="235"/>
      <c r="G22" s="235"/>
      <c r="H22" s="235"/>
      <c r="I22" s="235"/>
      <c r="J22" s="107"/>
    </row>
    <row r="23" spans="1:11" x14ac:dyDescent="0.2">
      <c r="A23" s="100"/>
      <c r="B23" s="100"/>
      <c r="C23" s="100"/>
      <c r="D23" s="100"/>
      <c r="E23" s="100"/>
      <c r="F23" s="100"/>
      <c r="G23" s="100"/>
      <c r="H23" s="100"/>
      <c r="I23" s="100"/>
      <c r="J23" s="100"/>
    </row>
    <row r="24" spans="1:11" x14ac:dyDescent="0.2">
      <c r="A24" s="100"/>
      <c r="B24" s="100"/>
      <c r="C24" s="100"/>
      <c r="D24" s="100"/>
      <c r="E24" s="100"/>
      <c r="F24" s="100"/>
      <c r="G24" s="100"/>
      <c r="H24" s="100"/>
      <c r="I24" s="100"/>
      <c r="J24" s="100"/>
    </row>
    <row r="25" spans="1:11" x14ac:dyDescent="0.2">
      <c r="A25" s="100"/>
      <c r="B25" s="100"/>
      <c r="C25" s="100"/>
      <c r="D25" s="100"/>
      <c r="E25" s="100"/>
      <c r="F25" s="100"/>
      <c r="G25" s="100"/>
      <c r="H25" s="100"/>
      <c r="I25" s="100"/>
      <c r="J25" s="100"/>
      <c r="K25" s="2"/>
    </row>
    <row r="26" spans="1:11" x14ac:dyDescent="0.2">
      <c r="A26" s="100"/>
      <c r="B26" s="100"/>
      <c r="C26" s="100"/>
      <c r="D26" s="100"/>
      <c r="E26" s="100"/>
      <c r="F26" s="100"/>
      <c r="G26" s="100"/>
      <c r="H26" s="100"/>
      <c r="I26" s="100"/>
      <c r="J26" s="100"/>
      <c r="K26" s="2"/>
    </row>
    <row r="27" spans="1:11" s="94" customFormat="1" ht="20.100000000000001" customHeight="1" x14ac:dyDescent="0.2">
      <c r="B27" s="228" t="s">
        <v>53</v>
      </c>
      <c r="C27" s="229"/>
      <c r="D27" s="226" t="s">
        <v>61</v>
      </c>
      <c r="E27" s="224"/>
      <c r="F27" s="224"/>
      <c r="G27" s="224"/>
      <c r="H27" s="224"/>
      <c r="I27" s="225"/>
    </row>
    <row r="28" spans="1:11" s="94" customFormat="1" ht="20.100000000000001" customHeight="1" x14ac:dyDescent="0.2">
      <c r="B28" s="95"/>
      <c r="C28" s="95"/>
    </row>
    <row r="29" spans="1:11" s="94" customFormat="1" ht="20.100000000000001" customHeight="1" x14ac:dyDescent="0.2">
      <c r="B29" s="96" t="s">
        <v>20</v>
      </c>
      <c r="C29" s="97"/>
      <c r="D29" s="226" t="s">
        <v>188</v>
      </c>
      <c r="E29" s="224"/>
      <c r="F29" s="224"/>
      <c r="G29" s="224"/>
      <c r="H29" s="224"/>
      <c r="I29" s="225"/>
    </row>
    <row r="30" spans="1:11" s="94" customFormat="1" ht="20.100000000000001" customHeight="1" x14ac:dyDescent="0.2">
      <c r="B30" s="95"/>
      <c r="C30" s="95"/>
    </row>
    <row r="31" spans="1:11" s="94" customFormat="1" ht="20.100000000000001" customHeight="1" x14ac:dyDescent="0.2">
      <c r="B31" s="96" t="s">
        <v>21</v>
      </c>
      <c r="C31" s="97"/>
      <c r="D31" s="226" t="s">
        <v>189</v>
      </c>
      <c r="E31" s="224"/>
      <c r="F31" s="224"/>
      <c r="G31" s="224"/>
      <c r="H31" s="224"/>
      <c r="I31" s="225"/>
    </row>
    <row r="32" spans="1:11" s="94" customFormat="1" ht="20.100000000000001" customHeight="1" x14ac:dyDescent="0.2">
      <c r="B32" s="95"/>
      <c r="C32" s="95"/>
      <c r="D32" s="230"/>
      <c r="E32" s="231"/>
      <c r="F32" s="231"/>
    </row>
    <row r="33" spans="2:9" s="94" customFormat="1" ht="20.100000000000001" customHeight="1" x14ac:dyDescent="0.2">
      <c r="B33" s="98" t="s">
        <v>3</v>
      </c>
      <c r="C33" s="99"/>
      <c r="D33" s="224" t="s">
        <v>57</v>
      </c>
      <c r="E33" s="224"/>
      <c r="F33" s="224"/>
      <c r="G33" s="224"/>
      <c r="H33" s="224"/>
      <c r="I33" s="225"/>
    </row>
    <row r="36" spans="2:9" ht="13.5" thickBot="1" x14ac:dyDescent="0.25"/>
    <row r="37" spans="2:9" x14ac:dyDescent="0.2">
      <c r="B37" s="4"/>
      <c r="C37" s="5"/>
      <c r="D37" s="5"/>
      <c r="E37" s="5"/>
      <c r="F37" s="6"/>
      <c r="G37" s="6"/>
      <c r="H37" s="6"/>
      <c r="I37" s="7"/>
    </row>
    <row r="38" spans="2:9" x14ac:dyDescent="0.2">
      <c r="B38" s="8" t="s">
        <v>9</v>
      </c>
      <c r="C38" s="216" t="s">
        <v>19</v>
      </c>
      <c r="D38" s="217"/>
      <c r="E38" s="218" t="s">
        <v>190</v>
      </c>
      <c r="F38" s="214"/>
      <c r="G38" s="214"/>
      <c r="H38" s="215"/>
      <c r="I38" s="9"/>
    </row>
    <row r="39" spans="2:9" x14ac:dyDescent="0.2">
      <c r="B39" s="8"/>
      <c r="C39" s="216" t="s">
        <v>10</v>
      </c>
      <c r="D39" s="217"/>
      <c r="E39" s="218" t="s">
        <v>191</v>
      </c>
      <c r="F39" s="214"/>
      <c r="G39" s="214"/>
      <c r="H39" s="215"/>
      <c r="I39" s="9"/>
    </row>
    <row r="40" spans="2:9" x14ac:dyDescent="0.2">
      <c r="B40" s="8"/>
      <c r="C40" s="10"/>
      <c r="D40" s="3" t="s">
        <v>11</v>
      </c>
      <c r="E40" s="50" t="s">
        <v>52</v>
      </c>
      <c r="F40" s="143" t="s">
        <v>12</v>
      </c>
      <c r="G40" s="50">
        <v>3149</v>
      </c>
      <c r="H40" s="51"/>
      <c r="I40" s="12"/>
    </row>
    <row r="41" spans="2:9" x14ac:dyDescent="0.2">
      <c r="B41" s="8"/>
      <c r="C41" s="10"/>
      <c r="D41" s="10"/>
      <c r="E41" s="10"/>
      <c r="F41" s="51"/>
      <c r="G41" s="10"/>
      <c r="H41" s="51"/>
      <c r="I41" s="13"/>
    </row>
    <row r="42" spans="2:9" x14ac:dyDescent="0.2">
      <c r="B42" s="8" t="s">
        <v>13</v>
      </c>
      <c r="C42" s="216" t="s">
        <v>19</v>
      </c>
      <c r="D42" s="217"/>
      <c r="E42" s="218" t="s">
        <v>192</v>
      </c>
      <c r="F42" s="214"/>
      <c r="G42" s="214"/>
      <c r="H42" s="215"/>
      <c r="I42" s="14"/>
    </row>
    <row r="43" spans="2:9" x14ac:dyDescent="0.2">
      <c r="B43" s="8"/>
      <c r="C43" s="216" t="s">
        <v>10</v>
      </c>
      <c r="D43" s="217"/>
      <c r="E43" s="218" t="s">
        <v>191</v>
      </c>
      <c r="F43" s="214"/>
      <c r="G43" s="214"/>
      <c r="H43" s="215"/>
      <c r="I43" s="14"/>
    </row>
    <row r="44" spans="2:9" x14ac:dyDescent="0.2">
      <c r="B44" s="15"/>
      <c r="C44" s="10"/>
      <c r="D44" s="3" t="s">
        <v>11</v>
      </c>
      <c r="E44" s="50" t="s">
        <v>52</v>
      </c>
      <c r="F44" s="143" t="s">
        <v>12</v>
      </c>
      <c r="G44" s="50">
        <v>3149</v>
      </c>
      <c r="H44" s="51"/>
      <c r="I44" s="12"/>
    </row>
    <row r="45" spans="2:9" ht="13.5" thickBot="1" x14ac:dyDescent="0.25">
      <c r="B45" s="16"/>
      <c r="C45" s="17"/>
      <c r="D45" s="17"/>
      <c r="E45" s="17"/>
      <c r="F45" s="18"/>
      <c r="G45" s="18"/>
      <c r="H45" s="18"/>
      <c r="I45" s="19"/>
    </row>
    <row r="46" spans="2:9" x14ac:dyDescent="0.2">
      <c r="B46" s="4"/>
      <c r="C46" s="5"/>
      <c r="D46" s="5"/>
      <c r="E46" s="5"/>
      <c r="F46" s="6"/>
      <c r="G46" s="6"/>
      <c r="H46" s="6"/>
      <c r="I46" s="7"/>
    </row>
    <row r="47" spans="2:9" x14ac:dyDescent="0.2">
      <c r="B47" s="8" t="s">
        <v>14</v>
      </c>
      <c r="C47" s="218" t="s">
        <v>193</v>
      </c>
      <c r="D47" s="214"/>
      <c r="E47" s="219"/>
      <c r="F47" s="219"/>
      <c r="G47" s="220"/>
      <c r="H47" s="11"/>
      <c r="I47" s="13"/>
    </row>
    <row r="48" spans="2:9" x14ac:dyDescent="0.2">
      <c r="B48" s="8" t="s">
        <v>15</v>
      </c>
      <c r="C48" s="221" t="s">
        <v>676</v>
      </c>
      <c r="D48" s="222"/>
      <c r="E48" s="222"/>
      <c r="F48" s="222"/>
      <c r="G48" s="223"/>
      <c r="H48" s="11"/>
      <c r="I48" s="13"/>
    </row>
    <row r="49" spans="2:9" x14ac:dyDescent="0.2">
      <c r="B49" s="8" t="s">
        <v>16</v>
      </c>
      <c r="C49" s="213" t="s">
        <v>194</v>
      </c>
      <c r="D49" s="214"/>
      <c r="E49" s="214"/>
      <c r="F49" s="214"/>
      <c r="G49" s="215"/>
      <c r="H49" s="11"/>
      <c r="I49" s="13"/>
    </row>
    <row r="50" spans="2:9" ht="13.5" thickBot="1" x14ac:dyDescent="0.25">
      <c r="B50" s="16"/>
      <c r="C50" s="17"/>
      <c r="D50" s="17"/>
      <c r="E50" s="17"/>
      <c r="F50" s="18"/>
      <c r="G50" s="18"/>
      <c r="H50" s="18"/>
      <c r="I50" s="19"/>
    </row>
  </sheetData>
  <sheetProtection selectLockedCells="1"/>
  <protectedRanges>
    <protectedRange sqref="D27:I27 D29:I29 D31:I31 D33:I33" name="CoverRange"/>
    <protectedRange sqref="E38:H39 E40 G40 E42:H43 E44 G44" name="CoverRange_3"/>
    <protectedRange sqref="C47:G49" name="CoverRange_4"/>
  </protectedRanges>
  <mergeCells count="25">
    <mergeCell ref="D27:I27"/>
    <mergeCell ref="D29:I29"/>
    <mergeCell ref="B27:C27"/>
    <mergeCell ref="D32:F32"/>
    <mergeCell ref="B15:I15"/>
    <mergeCell ref="B17:I17"/>
    <mergeCell ref="B18:I18"/>
    <mergeCell ref="B22:I22"/>
    <mergeCell ref="B20:I20"/>
    <mergeCell ref="B11:I12"/>
    <mergeCell ref="B14:I14"/>
    <mergeCell ref="C49:G49"/>
    <mergeCell ref="C43:D43"/>
    <mergeCell ref="E43:H43"/>
    <mergeCell ref="C47:G47"/>
    <mergeCell ref="C48:G48"/>
    <mergeCell ref="C39:D39"/>
    <mergeCell ref="E39:H39"/>
    <mergeCell ref="C42:D42"/>
    <mergeCell ref="E42:H42"/>
    <mergeCell ref="C38:D38"/>
    <mergeCell ref="E38:H38"/>
    <mergeCell ref="D33:I33"/>
    <mergeCell ref="D31:I31"/>
    <mergeCell ref="B16:I16"/>
  </mergeCells>
  <phoneticPr fontId="30" type="noConversion"/>
  <dataValidations count="2">
    <dataValidation type="list" allowBlank="1" showInputMessage="1" showErrorMessage="1" sqref="D27:F27" xr:uid="{00000000-0002-0000-0100-000000000000}">
      <formula1>"AusNet Services,CitiPower,Jemena,Powercor,United Energy"</formula1>
    </dataValidation>
    <dataValidation type="list" allowBlank="1" showInputMessage="1" showErrorMessage="1" sqref="D33:F33" xr:uid="{00000000-0002-0000-0100-000001000000}">
      <formula1>"2016/17,2017/18,2018/19,2019/20"</formula1>
    </dataValidation>
  </dataValidations>
  <hyperlinks>
    <hyperlink ref="C49" r:id="rId1" xr:uid="{00000000-0004-0000-0100-000000000000}"/>
  </hyperlinks>
  <pageMargins left="0.75" right="0.75" top="1" bottom="1" header="0.5" footer="0.5"/>
  <pageSetup paperSize="9" scale="85" orientation="portrait" verticalDpi="2"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T216"/>
  <sheetViews>
    <sheetView showGridLines="0" showRowColHeaders="0" zoomScaleNormal="100" zoomScaleSheetLayoutView="85" workbookViewId="0">
      <selection activeCell="G13" sqref="G13"/>
    </sheetView>
  </sheetViews>
  <sheetFormatPr defaultColWidth="8.85546875" defaultRowHeight="12.75" x14ac:dyDescent="0.2"/>
  <cols>
    <col min="1" max="1" width="11.7109375" style="38" customWidth="1"/>
    <col min="2" max="2" width="79.7109375" style="38" customWidth="1"/>
    <col min="3" max="3" width="31.140625" style="38" customWidth="1"/>
    <col min="4" max="4" width="19.42578125" style="38" customWidth="1"/>
    <col min="5" max="5" width="18.5703125" style="38" customWidth="1"/>
    <col min="6" max="6" width="15.5703125" style="38" customWidth="1"/>
    <col min="7" max="8" width="8.85546875" style="38"/>
    <col min="9" max="9" width="10.5703125" style="38" customWidth="1"/>
    <col min="10" max="20" width="8.85546875" style="70"/>
    <col min="21" max="16384" width="8.85546875" style="38"/>
  </cols>
  <sheetData>
    <row r="1" spans="2:15" ht="20.25" x14ac:dyDescent="0.3">
      <c r="B1" s="39" t="str">
        <f>IF(Cover!D27="","[DNSP Name]", Cover!D27)</f>
        <v>United Energy</v>
      </c>
      <c r="C1" s="62" t="s">
        <v>63</v>
      </c>
      <c r="D1" s="68">
        <v>22.3</v>
      </c>
      <c r="J1" s="149"/>
      <c r="K1" s="149" t="s">
        <v>62</v>
      </c>
      <c r="L1" s="149" t="s">
        <v>58</v>
      </c>
      <c r="M1" s="149" t="s">
        <v>59</v>
      </c>
      <c r="N1" s="149" t="s">
        <v>60</v>
      </c>
      <c r="O1" s="149" t="s">
        <v>61</v>
      </c>
    </row>
    <row r="2" spans="2:15" ht="20.25" x14ac:dyDescent="0.3">
      <c r="B2" s="39" t="s">
        <v>8</v>
      </c>
      <c r="C2" s="62" t="s">
        <v>64</v>
      </c>
      <c r="D2" s="68">
        <f>IF(SUM('2. Individual fire start info'!S38:S137)=0,"",SUM('2. Individual fire start info'!S38:S147))</f>
        <v>15.239999999999972</v>
      </c>
      <c r="J2" s="149" t="s">
        <v>54</v>
      </c>
      <c r="K2" s="149">
        <v>247.7</v>
      </c>
      <c r="L2" s="149">
        <v>3.4</v>
      </c>
      <c r="M2" s="149">
        <v>9.6999999999999993</v>
      </c>
      <c r="N2" s="149">
        <v>468</v>
      </c>
      <c r="O2" s="149">
        <v>22.3</v>
      </c>
    </row>
    <row r="3" spans="2:15" ht="20.25" x14ac:dyDescent="0.3">
      <c r="B3" s="39" t="str">
        <f>IF(Cover!D33="","[Year]",Cover!D33)</f>
        <v>2019/20</v>
      </c>
      <c r="C3" s="62" t="s">
        <v>65</v>
      </c>
      <c r="D3" s="69">
        <f>IF(OR(D1="",D2=""),"",15000*(D1-D2))</f>
        <v>105900.00000000044</v>
      </c>
      <c r="J3" s="149" t="s">
        <v>55</v>
      </c>
      <c r="K3" s="149">
        <v>247.7</v>
      </c>
      <c r="L3" s="149">
        <v>3.4</v>
      </c>
      <c r="M3" s="149">
        <v>9.6999999999999993</v>
      </c>
      <c r="N3" s="149">
        <v>468</v>
      </c>
      <c r="O3" s="149">
        <v>22.3</v>
      </c>
    </row>
    <row r="4" spans="2:15" ht="18" x14ac:dyDescent="0.25">
      <c r="B4" s="40"/>
      <c r="C4" s="40"/>
      <c r="E4" s="49"/>
      <c r="G4" s="239"/>
      <c r="H4" s="239"/>
      <c r="I4" s="239"/>
      <c r="J4" s="149" t="s">
        <v>56</v>
      </c>
      <c r="K4" s="149">
        <v>247.7</v>
      </c>
      <c r="L4" s="149">
        <v>3.4</v>
      </c>
      <c r="M4" s="149">
        <v>9.6999999999999993</v>
      </c>
      <c r="N4" s="149">
        <v>468</v>
      </c>
      <c r="O4" s="149">
        <v>22.3</v>
      </c>
    </row>
    <row r="5" spans="2:15" ht="36" customHeight="1" x14ac:dyDescent="0.25">
      <c r="B5" s="43" t="s">
        <v>51</v>
      </c>
      <c r="E5" s="54"/>
      <c r="F5" s="54"/>
      <c r="G5" s="240"/>
      <c r="H5" s="240"/>
      <c r="I5" s="240"/>
      <c r="J5" s="149" t="s">
        <v>57</v>
      </c>
      <c r="K5" s="149">
        <v>221.1</v>
      </c>
      <c r="L5" s="149">
        <v>3.4</v>
      </c>
      <c r="M5" s="149">
        <v>9.6999999999999993</v>
      </c>
      <c r="N5" s="149">
        <v>412.8</v>
      </c>
      <c r="O5" s="149">
        <v>22.3</v>
      </c>
    </row>
    <row r="6" spans="2:15" ht="36" customHeight="1" x14ac:dyDescent="0.2">
      <c r="B6" s="237" t="s">
        <v>43</v>
      </c>
      <c r="C6" s="238"/>
      <c r="E6" s="58"/>
      <c r="F6" s="58"/>
      <c r="G6" s="240"/>
      <c r="H6" s="240"/>
      <c r="I6" s="240"/>
      <c r="K6" s="70" t="str">
        <f>IF(OR($B3="[Year]",$B1="[DNSP Name]",$B1&lt;&gt;K1),"",LOOKUP($B3,$J2:$J5,K2:K5))</f>
        <v/>
      </c>
      <c r="L6" s="70" t="str">
        <f>IF(OR($B3="[Year]",$B1="[DNSP Name]",$B1&lt;&gt;L1),"",LOOKUP($B3,$J2:$J5,L2:L5))</f>
        <v/>
      </c>
      <c r="M6" s="70" t="str">
        <f>IF(OR($B3="[Year]",$B1="[DNSP Name]",$B1&lt;&gt;M1),"",LOOKUP($B3,$J2:$J5,M2:M5))</f>
        <v/>
      </c>
      <c r="N6" s="70" t="str">
        <f>IF(OR($B3="[Year]",$B1="[DNSP Name]",$B1&lt;&gt;N1),"",LOOKUP($B3,$J2:$J5,N2:N5))</f>
        <v/>
      </c>
      <c r="O6" s="70">
        <f>IF(OR($B3="[Year]",$B1="[DNSP Name]",$B1&lt;&gt;O1),"",LOOKUP($B3,$J2:$J5,O2:O5))</f>
        <v>22.3</v>
      </c>
    </row>
    <row r="7" spans="2:15" ht="36" customHeight="1" x14ac:dyDescent="0.2">
      <c r="B7" s="46" t="s">
        <v>73</v>
      </c>
      <c r="C7" s="242" t="s">
        <v>72</v>
      </c>
      <c r="D7" s="242"/>
      <c r="E7" s="59"/>
      <c r="F7" s="59"/>
      <c r="G7" s="41"/>
    </row>
    <row r="8" spans="2:15" ht="36" customHeight="1" x14ac:dyDescent="0.2">
      <c r="B8" s="37" t="s">
        <v>69</v>
      </c>
      <c r="C8" s="241">
        <v>88</v>
      </c>
      <c r="D8" s="241"/>
      <c r="E8" s="60"/>
      <c r="F8" s="60"/>
    </row>
    <row r="9" spans="2:15" ht="36" customHeight="1" x14ac:dyDescent="0.2">
      <c r="B9" s="37" t="s">
        <v>46</v>
      </c>
      <c r="C9" s="241">
        <v>15</v>
      </c>
      <c r="D9" s="241"/>
      <c r="E9" s="60"/>
      <c r="F9" s="60"/>
      <c r="J9" s="71" t="str">
        <f>B9&amp;" : "&amp;C9</f>
        <v>Started by any tree, or part of a tree, falling upon or coming into contact with a distribution system : 15</v>
      </c>
      <c r="K9" s="71"/>
      <c r="L9" s="71"/>
    </row>
    <row r="10" spans="2:15" ht="36" customHeight="1" x14ac:dyDescent="0.2">
      <c r="B10" s="37" t="s">
        <v>47</v>
      </c>
      <c r="C10" s="241">
        <v>2</v>
      </c>
      <c r="D10" s="241"/>
      <c r="E10" s="61"/>
      <c r="F10" s="61"/>
      <c r="J10" s="71" t="str">
        <f>B9&amp;" : "&amp;C10</f>
        <v>Started by any tree, or part of a tree, falling upon or coming into contact with a distribution system : 2</v>
      </c>
      <c r="K10" s="71"/>
      <c r="L10" s="71"/>
    </row>
    <row r="11" spans="2:15" ht="36" customHeight="1" x14ac:dyDescent="0.2">
      <c r="B11" s="37" t="s">
        <v>48</v>
      </c>
      <c r="C11" s="241">
        <v>3</v>
      </c>
      <c r="D11" s="241"/>
      <c r="E11" s="60"/>
      <c r="F11" s="60"/>
      <c r="J11" s="71" t="str">
        <f>B9&amp;" : "&amp;C11</f>
        <v>Started by any tree, or part of a tree, falling upon or coming into contact with a distribution system : 3</v>
      </c>
      <c r="K11" s="71"/>
      <c r="L11" s="71"/>
    </row>
    <row r="12" spans="2:15" ht="36" customHeight="1" x14ac:dyDescent="0.2">
      <c r="B12" s="37" t="s">
        <v>49</v>
      </c>
      <c r="C12" s="241">
        <v>2</v>
      </c>
      <c r="D12" s="241"/>
      <c r="E12" s="60"/>
      <c r="F12" s="60"/>
      <c r="J12" s="71" t="str">
        <f>B9&amp;" : "&amp;C12</f>
        <v>Started by any tree, or part of a tree, falling upon or coming into contact with a distribution system : 2</v>
      </c>
      <c r="K12" s="71"/>
      <c r="L12" s="71"/>
    </row>
    <row r="13" spans="2:15" ht="36" customHeight="1" x14ac:dyDescent="0.2">
      <c r="B13" s="37" t="s">
        <v>50</v>
      </c>
      <c r="C13" s="241">
        <v>0</v>
      </c>
      <c r="D13" s="241"/>
      <c r="E13" s="60"/>
      <c r="F13" s="60"/>
      <c r="J13" s="71" t="str">
        <f>B9&amp;" : "&amp;C13</f>
        <v>Started by any tree, or part of a tree, falling upon or coming into contact with a distribution system : 0</v>
      </c>
      <c r="K13" s="71"/>
      <c r="L13" s="71"/>
    </row>
    <row r="14" spans="2:15" ht="36" customHeight="1" x14ac:dyDescent="0.2">
      <c r="B14" s="37" t="s">
        <v>30</v>
      </c>
      <c r="C14" s="241">
        <f>SUM(C8:C13)</f>
        <v>110</v>
      </c>
      <c r="D14" s="241"/>
      <c r="E14" s="60"/>
      <c r="F14" s="60"/>
      <c r="J14" s="71" t="str">
        <f>B14&amp;" : "&amp;C14</f>
        <v>Total : 110</v>
      </c>
      <c r="K14" s="71"/>
      <c r="L14" s="71"/>
    </row>
    <row r="15" spans="2:15" ht="36" customHeight="1" x14ac:dyDescent="0.2">
      <c r="E15" s="60"/>
      <c r="F15" s="60"/>
      <c r="J15" s="71" t="str">
        <f>B14&amp;" : "&amp;C15</f>
        <v xml:space="preserve">Total : </v>
      </c>
      <c r="K15" s="71"/>
      <c r="L15" s="71"/>
    </row>
    <row r="16" spans="2:15" ht="36" customHeight="1" x14ac:dyDescent="0.2">
      <c r="J16" s="71" t="str">
        <f>B14&amp;" : "&amp;C16</f>
        <v xml:space="preserve">Total : </v>
      </c>
      <c r="K16" s="71"/>
      <c r="L16" s="71"/>
    </row>
    <row r="17" spans="1:18" ht="18" customHeight="1" x14ac:dyDescent="0.2">
      <c r="E17" s="34"/>
      <c r="F17" s="34"/>
      <c r="J17" s="71" t="str">
        <f>B17&amp;" : "&amp;C17</f>
        <v xml:space="preserve"> : </v>
      </c>
      <c r="K17" s="71"/>
      <c r="L17" s="71"/>
    </row>
    <row r="18" spans="1:18" ht="18" customHeight="1" x14ac:dyDescent="0.2">
      <c r="E18" s="34"/>
      <c r="F18" s="34"/>
      <c r="J18" s="71" t="str">
        <f>B17&amp;" : "&amp;C18</f>
        <v xml:space="preserve"> : </v>
      </c>
      <c r="K18" s="71"/>
      <c r="L18" s="71"/>
    </row>
    <row r="19" spans="1:18" ht="18" customHeight="1" x14ac:dyDescent="0.2">
      <c r="E19" s="34"/>
      <c r="F19" s="34"/>
      <c r="J19" s="71" t="str">
        <f>B17&amp;" : "&amp;C19</f>
        <v xml:space="preserve"> : </v>
      </c>
      <c r="K19" s="71"/>
      <c r="L19" s="71"/>
    </row>
    <row r="20" spans="1:18" ht="18" customHeight="1" x14ac:dyDescent="0.2">
      <c r="E20" s="34"/>
      <c r="F20" s="34"/>
      <c r="J20" s="71" t="str">
        <f>B17&amp;" : "&amp;C20</f>
        <v xml:space="preserve"> : </v>
      </c>
      <c r="K20" s="71"/>
      <c r="L20" s="71"/>
    </row>
    <row r="21" spans="1:18" ht="18" customHeight="1" x14ac:dyDescent="0.2">
      <c r="E21" s="34"/>
      <c r="F21" s="34"/>
      <c r="J21" s="71" t="str">
        <f>B17&amp;" : "&amp;C21</f>
        <v xml:space="preserve"> : </v>
      </c>
      <c r="K21" s="71"/>
      <c r="L21" s="71"/>
    </row>
    <row r="22" spans="1:18" ht="36" customHeight="1" x14ac:dyDescent="0.2">
      <c r="E22" s="34"/>
      <c r="F22" s="67"/>
      <c r="G22" s="66"/>
      <c r="H22" s="66"/>
      <c r="I22" s="66"/>
      <c r="J22" s="71" t="str">
        <f>B22&amp;" : "&amp;C22</f>
        <v xml:space="preserve"> : </v>
      </c>
      <c r="K22" s="71"/>
      <c r="L22" s="71"/>
    </row>
    <row r="23" spans="1:18" ht="18" customHeight="1" x14ac:dyDescent="0.2">
      <c r="E23" s="34"/>
      <c r="F23" s="67"/>
      <c r="G23" s="66"/>
      <c r="H23" s="66"/>
      <c r="I23" s="66"/>
    </row>
    <row r="24" spans="1:18" ht="18" customHeight="1" x14ac:dyDescent="0.2">
      <c r="E24" s="34"/>
      <c r="F24" s="67"/>
      <c r="G24" s="66"/>
      <c r="H24" s="66"/>
      <c r="I24" s="66"/>
    </row>
    <row r="25" spans="1:18" ht="18" customHeight="1" x14ac:dyDescent="0.2">
      <c r="F25" s="67"/>
      <c r="G25" s="66"/>
      <c r="H25" s="66"/>
      <c r="I25" s="66"/>
      <c r="J25" s="72"/>
      <c r="K25" s="72"/>
      <c r="L25" s="72"/>
      <c r="M25" s="72"/>
      <c r="N25" s="72"/>
      <c r="O25" s="72"/>
    </row>
    <row r="26" spans="1:18" ht="18" customHeight="1" x14ac:dyDescent="0.2">
      <c r="A26" s="57"/>
      <c r="F26" s="67"/>
      <c r="G26" s="66"/>
      <c r="H26" s="66"/>
      <c r="I26" s="66"/>
    </row>
    <row r="27" spans="1:18" ht="18" customHeight="1" x14ac:dyDescent="0.2">
      <c r="F27" s="67"/>
      <c r="G27" s="66"/>
      <c r="H27" s="66"/>
      <c r="I27" s="66"/>
    </row>
    <row r="28" spans="1:18" ht="36" customHeight="1" x14ac:dyDescent="0.2">
      <c r="A28" s="54"/>
      <c r="F28" s="67"/>
      <c r="G28" s="66"/>
      <c r="H28" s="66"/>
      <c r="I28" s="66"/>
      <c r="J28" s="78" t="s">
        <v>195</v>
      </c>
    </row>
    <row r="29" spans="1:18" ht="36" customHeight="1" x14ac:dyDescent="0.2">
      <c r="F29" s="67"/>
      <c r="G29" s="66"/>
      <c r="H29" s="66"/>
      <c r="I29" s="66"/>
      <c r="J29" s="77" t="s">
        <v>196</v>
      </c>
      <c r="P29" s="72"/>
      <c r="Q29" s="72"/>
      <c r="R29" s="72"/>
    </row>
    <row r="30" spans="1:18" ht="36" customHeight="1" x14ac:dyDescent="0.2">
      <c r="F30" s="67"/>
      <c r="G30" s="66"/>
      <c r="H30" s="66"/>
      <c r="I30" s="66"/>
      <c r="J30" s="77" t="s">
        <v>90</v>
      </c>
    </row>
    <row r="31" spans="1:18" ht="36" customHeight="1" x14ac:dyDescent="0.2">
      <c r="F31" s="67"/>
      <c r="G31" s="66"/>
      <c r="H31" s="66"/>
      <c r="I31" s="66"/>
      <c r="J31" s="77" t="s">
        <v>197</v>
      </c>
    </row>
    <row r="32" spans="1:18" ht="36" customHeight="1" x14ac:dyDescent="0.2">
      <c r="F32" s="67"/>
      <c r="G32" s="66"/>
      <c r="H32" s="66"/>
      <c r="I32" s="66"/>
      <c r="J32" s="77" t="s">
        <v>198</v>
      </c>
    </row>
    <row r="33" spans="1:20" ht="36" customHeight="1" x14ac:dyDescent="0.2">
      <c r="F33" s="67"/>
      <c r="G33" s="66"/>
      <c r="H33" s="66"/>
      <c r="I33" s="66"/>
      <c r="J33" s="77" t="s">
        <v>91</v>
      </c>
    </row>
    <row r="34" spans="1:20" ht="36" customHeight="1" x14ac:dyDescent="0.2">
      <c r="F34" s="67"/>
      <c r="G34" s="66"/>
      <c r="H34" s="66"/>
      <c r="I34" s="66"/>
      <c r="J34" s="77" t="s">
        <v>199</v>
      </c>
    </row>
    <row r="35" spans="1:20" ht="30" customHeight="1" x14ac:dyDescent="0.2">
      <c r="F35" s="66"/>
      <c r="G35" s="66"/>
      <c r="H35" s="66"/>
      <c r="I35" s="66"/>
      <c r="J35" s="77" t="s">
        <v>92</v>
      </c>
    </row>
    <row r="36" spans="1:20" x14ac:dyDescent="0.2">
      <c r="J36" s="78" t="s">
        <v>200</v>
      </c>
    </row>
    <row r="37" spans="1:20" x14ac:dyDescent="0.2">
      <c r="J37" s="77" t="s">
        <v>201</v>
      </c>
    </row>
    <row r="38" spans="1:20" s="57" customFormat="1" ht="15.95" customHeight="1" x14ac:dyDescent="0.2">
      <c r="A38" s="38"/>
      <c r="B38" s="38"/>
      <c r="C38" s="38"/>
      <c r="D38" s="38"/>
      <c r="G38" s="67"/>
      <c r="J38" s="77" t="s">
        <v>202</v>
      </c>
      <c r="K38" s="70"/>
      <c r="L38" s="70"/>
      <c r="M38" s="70"/>
      <c r="N38" s="70"/>
      <c r="O38" s="70"/>
      <c r="P38" s="70"/>
      <c r="Q38" s="70"/>
      <c r="R38" s="70"/>
      <c r="S38" s="72"/>
      <c r="T38" s="72"/>
    </row>
    <row r="39" spans="1:20" x14ac:dyDescent="0.2">
      <c r="G39" s="67"/>
      <c r="J39" s="77" t="s">
        <v>203</v>
      </c>
    </row>
    <row r="40" spans="1:20" x14ac:dyDescent="0.2">
      <c r="G40" s="67"/>
      <c r="J40" s="77" t="s">
        <v>204</v>
      </c>
    </row>
    <row r="41" spans="1:20" s="54" customFormat="1" x14ac:dyDescent="0.2">
      <c r="A41" s="38"/>
      <c r="B41" s="38"/>
      <c r="C41" s="38"/>
      <c r="D41" s="38"/>
      <c r="G41" s="67"/>
      <c r="J41" s="77" t="s">
        <v>93</v>
      </c>
      <c r="K41" s="70"/>
      <c r="L41" s="70"/>
      <c r="M41" s="70"/>
      <c r="N41" s="70"/>
      <c r="O41" s="70"/>
      <c r="P41" s="70"/>
      <c r="Q41" s="70"/>
      <c r="R41" s="70"/>
      <c r="S41" s="70"/>
      <c r="T41" s="70"/>
    </row>
    <row r="42" spans="1:20" x14ac:dyDescent="0.2">
      <c r="G42" s="67"/>
      <c r="J42" s="77" t="s">
        <v>205</v>
      </c>
    </row>
    <row r="43" spans="1:20" x14ac:dyDescent="0.2">
      <c r="G43" s="67"/>
      <c r="J43" s="77" t="s">
        <v>206</v>
      </c>
    </row>
    <row r="44" spans="1:20" x14ac:dyDescent="0.2">
      <c r="J44" s="77" t="s">
        <v>207</v>
      </c>
    </row>
    <row r="45" spans="1:20" x14ac:dyDescent="0.2">
      <c r="J45" s="78" t="s">
        <v>208</v>
      </c>
    </row>
    <row r="46" spans="1:20" x14ac:dyDescent="0.2">
      <c r="J46" s="77" t="s">
        <v>94</v>
      </c>
    </row>
    <row r="47" spans="1:20" x14ac:dyDescent="0.2">
      <c r="J47" s="77" t="s">
        <v>209</v>
      </c>
    </row>
    <row r="48" spans="1:20" x14ac:dyDescent="0.2">
      <c r="J48" s="76" t="s">
        <v>210</v>
      </c>
    </row>
    <row r="49" spans="10:10" x14ac:dyDescent="0.2">
      <c r="J49" s="77" t="s">
        <v>211</v>
      </c>
    </row>
    <row r="50" spans="10:10" x14ac:dyDescent="0.2">
      <c r="J50" s="77" t="s">
        <v>212</v>
      </c>
    </row>
    <row r="51" spans="10:10" x14ac:dyDescent="0.2">
      <c r="J51" s="77" t="s">
        <v>95</v>
      </c>
    </row>
    <row r="52" spans="10:10" x14ac:dyDescent="0.2">
      <c r="J52" s="78" t="s">
        <v>213</v>
      </c>
    </row>
    <row r="53" spans="10:10" x14ac:dyDescent="0.2">
      <c r="J53" s="77" t="s">
        <v>96</v>
      </c>
    </row>
    <row r="54" spans="10:10" x14ac:dyDescent="0.2">
      <c r="J54" s="77" t="s">
        <v>214</v>
      </c>
    </row>
    <row r="55" spans="10:10" x14ac:dyDescent="0.2">
      <c r="J55" s="77" t="s">
        <v>215</v>
      </c>
    </row>
    <row r="56" spans="10:10" x14ac:dyDescent="0.2">
      <c r="J56" s="78" t="s">
        <v>216</v>
      </c>
    </row>
    <row r="57" spans="10:10" x14ac:dyDescent="0.2">
      <c r="J57" s="77" t="s">
        <v>97</v>
      </c>
    </row>
    <row r="58" spans="10:10" x14ac:dyDescent="0.2">
      <c r="J58" s="77" t="s">
        <v>98</v>
      </c>
    </row>
    <row r="59" spans="10:10" x14ac:dyDescent="0.2">
      <c r="J59" s="77" t="s">
        <v>99</v>
      </c>
    </row>
    <row r="60" spans="10:10" x14ac:dyDescent="0.2">
      <c r="J60" s="77" t="s">
        <v>100</v>
      </c>
    </row>
    <row r="61" spans="10:10" x14ac:dyDescent="0.2">
      <c r="J61" s="77" t="s">
        <v>217</v>
      </c>
    </row>
    <row r="62" spans="10:10" x14ac:dyDescent="0.2">
      <c r="J62" s="77" t="s">
        <v>101</v>
      </c>
    </row>
    <row r="63" spans="10:10" x14ac:dyDescent="0.2">
      <c r="J63" s="77" t="s">
        <v>218</v>
      </c>
    </row>
    <row r="64" spans="10:10" x14ac:dyDescent="0.2">
      <c r="J64" s="77" t="s">
        <v>219</v>
      </c>
    </row>
    <row r="65" spans="10:10" x14ac:dyDescent="0.2">
      <c r="J65" s="78" t="s">
        <v>220</v>
      </c>
    </row>
    <row r="66" spans="10:10" x14ac:dyDescent="0.2">
      <c r="J66" s="77" t="s">
        <v>102</v>
      </c>
    </row>
    <row r="67" spans="10:10" x14ac:dyDescent="0.2">
      <c r="J67" s="77" t="s">
        <v>221</v>
      </c>
    </row>
    <row r="68" spans="10:10" x14ac:dyDescent="0.2">
      <c r="J68" s="76" t="s">
        <v>222</v>
      </c>
    </row>
    <row r="69" spans="10:10" x14ac:dyDescent="0.2">
      <c r="J69" s="77" t="s">
        <v>103</v>
      </c>
    </row>
    <row r="70" spans="10:10" x14ac:dyDescent="0.2">
      <c r="J70" s="77" t="s">
        <v>223</v>
      </c>
    </row>
    <row r="71" spans="10:10" x14ac:dyDescent="0.2">
      <c r="J71" s="77" t="s">
        <v>224</v>
      </c>
    </row>
    <row r="72" spans="10:10" x14ac:dyDescent="0.2">
      <c r="J72" s="77" t="s">
        <v>225</v>
      </c>
    </row>
    <row r="73" spans="10:10" x14ac:dyDescent="0.2">
      <c r="J73" s="77" t="s">
        <v>226</v>
      </c>
    </row>
    <row r="74" spans="10:10" x14ac:dyDescent="0.2">
      <c r="J74" s="77" t="s">
        <v>227</v>
      </c>
    </row>
    <row r="75" spans="10:10" x14ac:dyDescent="0.2">
      <c r="J75" s="77" t="s">
        <v>228</v>
      </c>
    </row>
    <row r="76" spans="10:10" x14ac:dyDescent="0.2">
      <c r="J76" s="77" t="s">
        <v>229</v>
      </c>
    </row>
    <row r="77" spans="10:10" x14ac:dyDescent="0.2">
      <c r="J77" s="78" t="s">
        <v>230</v>
      </c>
    </row>
    <row r="78" spans="10:10" x14ac:dyDescent="0.2">
      <c r="J78" s="77" t="s">
        <v>104</v>
      </c>
    </row>
    <row r="79" spans="10:10" x14ac:dyDescent="0.2">
      <c r="J79" s="77" t="s">
        <v>105</v>
      </c>
    </row>
    <row r="80" spans="10:10" x14ac:dyDescent="0.2">
      <c r="J80" s="77" t="s">
        <v>231</v>
      </c>
    </row>
    <row r="81" spans="10:10" x14ac:dyDescent="0.2">
      <c r="J81" s="77" t="s">
        <v>106</v>
      </c>
    </row>
    <row r="82" spans="10:10" x14ac:dyDescent="0.2">
      <c r="J82" s="77" t="s">
        <v>232</v>
      </c>
    </row>
    <row r="83" spans="10:10" x14ac:dyDescent="0.2">
      <c r="J83" s="77" t="s">
        <v>233</v>
      </c>
    </row>
    <row r="84" spans="10:10" x14ac:dyDescent="0.2">
      <c r="J84" s="77" t="s">
        <v>107</v>
      </c>
    </row>
    <row r="85" spans="10:10" x14ac:dyDescent="0.2">
      <c r="J85" s="77" t="s">
        <v>234</v>
      </c>
    </row>
    <row r="86" spans="10:10" x14ac:dyDescent="0.2">
      <c r="J86" s="77" t="s">
        <v>235</v>
      </c>
    </row>
    <row r="87" spans="10:10" x14ac:dyDescent="0.2">
      <c r="J87" s="77" t="s">
        <v>236</v>
      </c>
    </row>
    <row r="88" spans="10:10" x14ac:dyDescent="0.2">
      <c r="J88" s="78" t="s">
        <v>237</v>
      </c>
    </row>
    <row r="89" spans="10:10" x14ac:dyDescent="0.2">
      <c r="J89" s="77" t="s">
        <v>238</v>
      </c>
    </row>
    <row r="90" spans="10:10" x14ac:dyDescent="0.2">
      <c r="J90" s="77" t="s">
        <v>239</v>
      </c>
    </row>
    <row r="91" spans="10:10" x14ac:dyDescent="0.2">
      <c r="J91" s="77" t="s">
        <v>240</v>
      </c>
    </row>
    <row r="92" spans="10:10" x14ac:dyDescent="0.2">
      <c r="J92" s="77" t="s">
        <v>241</v>
      </c>
    </row>
    <row r="93" spans="10:10" x14ac:dyDescent="0.2">
      <c r="J93" s="77" t="s">
        <v>242</v>
      </c>
    </row>
    <row r="94" spans="10:10" x14ac:dyDescent="0.2">
      <c r="J94" s="77" t="s">
        <v>243</v>
      </c>
    </row>
    <row r="95" spans="10:10" x14ac:dyDescent="0.2">
      <c r="J95" s="77" t="s">
        <v>244</v>
      </c>
    </row>
    <row r="96" spans="10:10" x14ac:dyDescent="0.2">
      <c r="J96" s="77" t="s">
        <v>245</v>
      </c>
    </row>
    <row r="97" spans="10:10" x14ac:dyDescent="0.2">
      <c r="J97" s="77" t="s">
        <v>246</v>
      </c>
    </row>
    <row r="98" spans="10:10" x14ac:dyDescent="0.2">
      <c r="J98" s="77" t="s">
        <v>247</v>
      </c>
    </row>
    <row r="99" spans="10:10" x14ac:dyDescent="0.2">
      <c r="J99" s="77" t="s">
        <v>248</v>
      </c>
    </row>
    <row r="100" spans="10:10" x14ac:dyDescent="0.2">
      <c r="J100" s="77" t="s">
        <v>249</v>
      </c>
    </row>
    <row r="101" spans="10:10" x14ac:dyDescent="0.2">
      <c r="J101" s="77" t="s">
        <v>108</v>
      </c>
    </row>
    <row r="102" spans="10:10" x14ac:dyDescent="0.2">
      <c r="J102" s="77" t="s">
        <v>250</v>
      </c>
    </row>
    <row r="103" spans="10:10" x14ac:dyDescent="0.2">
      <c r="J103" s="78" t="s">
        <v>251</v>
      </c>
    </row>
    <row r="104" spans="10:10" x14ac:dyDescent="0.2">
      <c r="J104" s="77" t="s">
        <v>252</v>
      </c>
    </row>
    <row r="105" spans="10:10" x14ac:dyDescent="0.2">
      <c r="J105" s="77" t="s">
        <v>253</v>
      </c>
    </row>
    <row r="106" spans="10:10" x14ac:dyDescent="0.2">
      <c r="J106" s="77" t="s">
        <v>254</v>
      </c>
    </row>
    <row r="107" spans="10:10" x14ac:dyDescent="0.2">
      <c r="J107" s="77" t="s">
        <v>255</v>
      </c>
    </row>
    <row r="108" spans="10:10" x14ac:dyDescent="0.2">
      <c r="J108" s="77" t="s">
        <v>186</v>
      </c>
    </row>
    <row r="109" spans="10:10" x14ac:dyDescent="0.2">
      <c r="J109" s="77" t="s">
        <v>256</v>
      </c>
    </row>
    <row r="110" spans="10:10" x14ac:dyDescent="0.2">
      <c r="J110" s="77" t="s">
        <v>257</v>
      </c>
    </row>
    <row r="111" spans="10:10" x14ac:dyDescent="0.2">
      <c r="J111" s="77" t="s">
        <v>258</v>
      </c>
    </row>
    <row r="112" spans="10:10" x14ac:dyDescent="0.2">
      <c r="J112" s="79" t="s">
        <v>259</v>
      </c>
    </row>
    <row r="113" spans="2:10" x14ac:dyDescent="0.2">
      <c r="J113" s="77" t="s">
        <v>109</v>
      </c>
    </row>
    <row r="114" spans="2:10" x14ac:dyDescent="0.2">
      <c r="J114" s="77" t="s">
        <v>260</v>
      </c>
    </row>
    <row r="115" spans="2:10" x14ac:dyDescent="0.2">
      <c r="J115" s="74"/>
    </row>
    <row r="116" spans="2:10" x14ac:dyDescent="0.2">
      <c r="J116" s="75"/>
    </row>
    <row r="117" spans="2:10" x14ac:dyDescent="0.2">
      <c r="J117" s="75" t="s">
        <v>261</v>
      </c>
    </row>
    <row r="118" spans="2:10" x14ac:dyDescent="0.2">
      <c r="J118" s="75" t="s">
        <v>83</v>
      </c>
    </row>
    <row r="119" spans="2:10" x14ac:dyDescent="0.2">
      <c r="J119" s="75" t="s">
        <v>262</v>
      </c>
    </row>
    <row r="120" spans="2:10" x14ac:dyDescent="0.2">
      <c r="J120" s="75" t="s">
        <v>263</v>
      </c>
    </row>
    <row r="121" spans="2:10" x14ac:dyDescent="0.2">
      <c r="B121" s="80"/>
      <c r="J121" s="75" t="s">
        <v>84</v>
      </c>
    </row>
    <row r="122" spans="2:10" x14ac:dyDescent="0.2">
      <c r="B122" s="81"/>
      <c r="J122" s="75" t="s">
        <v>264</v>
      </c>
    </row>
    <row r="123" spans="2:10" x14ac:dyDescent="0.2">
      <c r="B123" s="81"/>
      <c r="J123" s="74" t="s">
        <v>85</v>
      </c>
    </row>
    <row r="124" spans="2:10" x14ac:dyDescent="0.2">
      <c r="B124" s="81"/>
      <c r="J124" s="75" t="s">
        <v>265</v>
      </c>
    </row>
    <row r="125" spans="2:10" x14ac:dyDescent="0.2">
      <c r="B125" s="82"/>
      <c r="J125" s="75" t="s">
        <v>86</v>
      </c>
    </row>
    <row r="126" spans="2:10" x14ac:dyDescent="0.2">
      <c r="B126" s="81"/>
      <c r="J126" s="75" t="s">
        <v>266</v>
      </c>
    </row>
    <row r="127" spans="2:10" x14ac:dyDescent="0.2">
      <c r="B127" s="81"/>
      <c r="J127" s="75" t="s">
        <v>267</v>
      </c>
    </row>
    <row r="128" spans="2:10" x14ac:dyDescent="0.2">
      <c r="B128" s="81"/>
      <c r="J128" s="75" t="s">
        <v>268</v>
      </c>
    </row>
    <row r="129" spans="2:10" x14ac:dyDescent="0.2">
      <c r="B129" s="81"/>
      <c r="J129" s="75" t="s">
        <v>269</v>
      </c>
    </row>
    <row r="130" spans="2:10" x14ac:dyDescent="0.2">
      <c r="B130" s="81"/>
      <c r="J130" s="75" t="s">
        <v>270</v>
      </c>
    </row>
    <row r="131" spans="2:10" x14ac:dyDescent="0.2">
      <c r="B131" s="82"/>
      <c r="J131" s="75" t="s">
        <v>271</v>
      </c>
    </row>
    <row r="132" spans="2:10" x14ac:dyDescent="0.2">
      <c r="B132" s="81"/>
      <c r="J132" s="75" t="s">
        <v>272</v>
      </c>
    </row>
    <row r="133" spans="2:10" x14ac:dyDescent="0.2">
      <c r="B133" s="81"/>
      <c r="J133" s="75" t="s">
        <v>273</v>
      </c>
    </row>
    <row r="134" spans="2:10" x14ac:dyDescent="0.2">
      <c r="B134" s="81"/>
      <c r="J134" s="75" t="s">
        <v>274</v>
      </c>
    </row>
    <row r="135" spans="2:10" x14ac:dyDescent="0.2">
      <c r="B135" s="81"/>
    </row>
    <row r="136" spans="2:10" x14ac:dyDescent="0.2">
      <c r="B136" s="81"/>
    </row>
    <row r="137" spans="2:10" x14ac:dyDescent="0.2">
      <c r="B137" s="81"/>
      <c r="J137" s="70" t="s">
        <v>275</v>
      </c>
    </row>
    <row r="138" spans="2:10" x14ac:dyDescent="0.2">
      <c r="B138" s="81"/>
      <c r="J138" s="70" t="s">
        <v>87</v>
      </c>
    </row>
    <row r="139" spans="2:10" x14ac:dyDescent="0.2">
      <c r="B139" s="81"/>
      <c r="J139" s="70" t="s">
        <v>88</v>
      </c>
    </row>
    <row r="140" spans="2:10" x14ac:dyDescent="0.2">
      <c r="B140" s="82"/>
      <c r="J140" s="70" t="s">
        <v>89</v>
      </c>
    </row>
    <row r="141" spans="2:10" x14ac:dyDescent="0.2">
      <c r="B141" s="81"/>
    </row>
    <row r="142" spans="2:10" x14ac:dyDescent="0.2">
      <c r="B142" s="81"/>
    </row>
    <row r="143" spans="2:10" x14ac:dyDescent="0.2">
      <c r="B143" s="82"/>
      <c r="J143" s="70" t="s">
        <v>276</v>
      </c>
    </row>
    <row r="144" spans="2:10" x14ac:dyDescent="0.2">
      <c r="B144" s="81"/>
      <c r="J144" s="70" t="s">
        <v>277</v>
      </c>
    </row>
    <row r="145" spans="2:10" x14ac:dyDescent="0.2">
      <c r="B145" s="81"/>
      <c r="J145" s="70" t="s">
        <v>278</v>
      </c>
    </row>
    <row r="146" spans="2:10" x14ac:dyDescent="0.2">
      <c r="B146" s="82"/>
      <c r="J146" s="70" t="s">
        <v>279</v>
      </c>
    </row>
    <row r="147" spans="2:10" x14ac:dyDescent="0.2">
      <c r="B147" s="81"/>
      <c r="J147" s="70" t="s">
        <v>280</v>
      </c>
    </row>
    <row r="148" spans="2:10" x14ac:dyDescent="0.2">
      <c r="B148" s="81"/>
    </row>
    <row r="149" spans="2:10" x14ac:dyDescent="0.2">
      <c r="B149" s="81"/>
    </row>
    <row r="150" spans="2:10" x14ac:dyDescent="0.2">
      <c r="B150" s="81"/>
    </row>
    <row r="151" spans="2:10" x14ac:dyDescent="0.2">
      <c r="B151" s="82"/>
    </row>
    <row r="152" spans="2:10" x14ac:dyDescent="0.2">
      <c r="B152" s="81"/>
    </row>
    <row r="153" spans="2:10" x14ac:dyDescent="0.2">
      <c r="B153" s="81"/>
    </row>
    <row r="154" spans="2:10" x14ac:dyDescent="0.2">
      <c r="B154" s="81"/>
    </row>
    <row r="155" spans="2:10" x14ac:dyDescent="0.2">
      <c r="B155" s="80"/>
    </row>
    <row r="156" spans="2:10" x14ac:dyDescent="0.2">
      <c r="B156" s="81"/>
    </row>
    <row r="157" spans="2:10" x14ac:dyDescent="0.2">
      <c r="B157" s="81"/>
    </row>
    <row r="158" spans="2:10" x14ac:dyDescent="0.2">
      <c r="B158" s="81"/>
    </row>
    <row r="159" spans="2:10" x14ac:dyDescent="0.2">
      <c r="B159" s="81"/>
    </row>
    <row r="160" spans="2:10" x14ac:dyDescent="0.2">
      <c r="B160" s="81"/>
    </row>
    <row r="161" spans="2:2" x14ac:dyDescent="0.2">
      <c r="B161" s="82"/>
    </row>
    <row r="162" spans="2:2" x14ac:dyDescent="0.2">
      <c r="B162" s="81"/>
    </row>
    <row r="163" spans="2:2" x14ac:dyDescent="0.2">
      <c r="B163" s="81"/>
    </row>
    <row r="164" spans="2:2" x14ac:dyDescent="0.2">
      <c r="B164" s="81"/>
    </row>
    <row r="165" spans="2:2" x14ac:dyDescent="0.2">
      <c r="B165" s="81"/>
    </row>
    <row r="166" spans="2:2" x14ac:dyDescent="0.2">
      <c r="B166" s="81"/>
    </row>
    <row r="167" spans="2:2" x14ac:dyDescent="0.2">
      <c r="B167" s="81"/>
    </row>
    <row r="168" spans="2:2" x14ac:dyDescent="0.2">
      <c r="B168" s="81"/>
    </row>
    <row r="169" spans="2:2" x14ac:dyDescent="0.2">
      <c r="B169" s="81"/>
    </row>
    <row r="170" spans="2:2" x14ac:dyDescent="0.2">
      <c r="B170" s="81"/>
    </row>
    <row r="171" spans="2:2" x14ac:dyDescent="0.2">
      <c r="B171" s="82"/>
    </row>
    <row r="172" spans="2:2" x14ac:dyDescent="0.2">
      <c r="B172" s="81"/>
    </row>
    <row r="173" spans="2:2" x14ac:dyDescent="0.2">
      <c r="B173" s="81"/>
    </row>
    <row r="174" spans="2:2" x14ac:dyDescent="0.2">
      <c r="B174" s="81"/>
    </row>
    <row r="175" spans="2:2" x14ac:dyDescent="0.2">
      <c r="B175" s="81"/>
    </row>
    <row r="176" spans="2:2" x14ac:dyDescent="0.2">
      <c r="B176" s="81"/>
    </row>
    <row r="177" spans="2:2" x14ac:dyDescent="0.2">
      <c r="B177" s="81"/>
    </row>
    <row r="178" spans="2:2" x14ac:dyDescent="0.2">
      <c r="B178" s="81"/>
    </row>
    <row r="179" spans="2:2" x14ac:dyDescent="0.2">
      <c r="B179" s="81"/>
    </row>
    <row r="180" spans="2:2" x14ac:dyDescent="0.2">
      <c r="B180" s="82"/>
    </row>
    <row r="181" spans="2:2" x14ac:dyDescent="0.2">
      <c r="B181" s="81"/>
    </row>
    <row r="182" spans="2:2" x14ac:dyDescent="0.2">
      <c r="B182" s="81"/>
    </row>
    <row r="183" spans="2:2" x14ac:dyDescent="0.2">
      <c r="B183" s="81"/>
    </row>
    <row r="184" spans="2:2" x14ac:dyDescent="0.2">
      <c r="B184" s="81"/>
    </row>
    <row r="185" spans="2:2" x14ac:dyDescent="0.2">
      <c r="B185" s="81"/>
    </row>
    <row r="186" spans="2:2" x14ac:dyDescent="0.2">
      <c r="B186" s="81"/>
    </row>
    <row r="187" spans="2:2" x14ac:dyDescent="0.2">
      <c r="B187" s="81"/>
    </row>
    <row r="188" spans="2:2" x14ac:dyDescent="0.2">
      <c r="B188" s="81"/>
    </row>
    <row r="189" spans="2:2" x14ac:dyDescent="0.2">
      <c r="B189" s="81"/>
    </row>
    <row r="190" spans="2:2" x14ac:dyDescent="0.2">
      <c r="B190" s="81"/>
    </row>
    <row r="191" spans="2:2" x14ac:dyDescent="0.2">
      <c r="B191" s="83"/>
    </row>
    <row r="192" spans="2:2" x14ac:dyDescent="0.2">
      <c r="B192" s="81"/>
    </row>
    <row r="193" spans="2:2" x14ac:dyDescent="0.2">
      <c r="B193" s="81"/>
    </row>
    <row r="194" spans="2:2" x14ac:dyDescent="0.2">
      <c r="B194" s="81"/>
    </row>
    <row r="195" spans="2:2" x14ac:dyDescent="0.2">
      <c r="B195" s="81"/>
    </row>
    <row r="196" spans="2:2" x14ac:dyDescent="0.2">
      <c r="B196" s="81"/>
    </row>
    <row r="197" spans="2:2" x14ac:dyDescent="0.2">
      <c r="B197" s="84"/>
    </row>
    <row r="198" spans="2:2" x14ac:dyDescent="0.2">
      <c r="B198" s="85"/>
    </row>
    <row r="199" spans="2:2" x14ac:dyDescent="0.2">
      <c r="B199" s="85"/>
    </row>
    <row r="200" spans="2:2" x14ac:dyDescent="0.2">
      <c r="B200" s="85"/>
    </row>
    <row r="201" spans="2:2" x14ac:dyDescent="0.2">
      <c r="B201" s="85"/>
    </row>
    <row r="202" spans="2:2" x14ac:dyDescent="0.2">
      <c r="B202" s="85"/>
    </row>
    <row r="203" spans="2:2" x14ac:dyDescent="0.2">
      <c r="B203" s="85"/>
    </row>
    <row r="204" spans="2:2" x14ac:dyDescent="0.2">
      <c r="B204" s="85"/>
    </row>
    <row r="205" spans="2:2" x14ac:dyDescent="0.2">
      <c r="B205" s="84"/>
    </row>
    <row r="206" spans="2:2" x14ac:dyDescent="0.2">
      <c r="B206" s="85"/>
    </row>
    <row r="207" spans="2:2" x14ac:dyDescent="0.2">
      <c r="B207" s="85"/>
    </row>
    <row r="208" spans="2:2" x14ac:dyDescent="0.2">
      <c r="B208" s="85"/>
    </row>
    <row r="209" spans="2:2" x14ac:dyDescent="0.2">
      <c r="B209" s="85"/>
    </row>
    <row r="210" spans="2:2" x14ac:dyDescent="0.2">
      <c r="B210" s="85"/>
    </row>
    <row r="211" spans="2:2" x14ac:dyDescent="0.2">
      <c r="B211" s="85"/>
    </row>
    <row r="212" spans="2:2" x14ac:dyDescent="0.2">
      <c r="B212" s="85"/>
    </row>
    <row r="213" spans="2:2" x14ac:dyDescent="0.2">
      <c r="B213" s="85"/>
    </row>
    <row r="214" spans="2:2" x14ac:dyDescent="0.2">
      <c r="B214" s="85"/>
    </row>
    <row r="215" spans="2:2" x14ac:dyDescent="0.2">
      <c r="B215" s="85"/>
    </row>
    <row r="216" spans="2:2" x14ac:dyDescent="0.2">
      <c r="B216" s="85"/>
    </row>
  </sheetData>
  <sheetProtection selectLockedCells="1"/>
  <sortState xmlns:xlrd2="http://schemas.microsoft.com/office/spreadsheetml/2017/richdata2" ref="J53:J55">
    <sortCondition ref="J29:J31"/>
  </sortState>
  <mergeCells count="12">
    <mergeCell ref="C13:D13"/>
    <mergeCell ref="C14:D14"/>
    <mergeCell ref="C7:D7"/>
    <mergeCell ref="C8:D8"/>
    <mergeCell ref="C9:D9"/>
    <mergeCell ref="C10:D10"/>
    <mergeCell ref="C11:D11"/>
    <mergeCell ref="B6:C6"/>
    <mergeCell ref="G4:I4"/>
    <mergeCell ref="G5:I5"/>
    <mergeCell ref="G6:I6"/>
    <mergeCell ref="C12:D12"/>
  </mergeCells>
  <phoneticPr fontId="30" type="noConversion"/>
  <pageMargins left="0" right="0" top="0" bottom="0" header="0" footer="0"/>
  <pageSetup paperSize="8" orientation="portrait" verticalDpi="2" r:id="rId1"/>
  <headerFooter alignWithMargins="0">
    <oddFooter>&amp;L&amp;D&amp;C&amp; Template: &amp;A
&amp;F&amp;R&amp;P of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509"/>
  <sheetViews>
    <sheetView showGridLines="0" topLeftCell="J21" zoomScale="90" zoomScaleNormal="90" zoomScaleSheetLayoutView="87" workbookViewId="0">
      <pane ySplit="17" topLeftCell="A38" activePane="bottomLeft" state="frozen"/>
      <selection activeCell="A37" sqref="A37"/>
      <selection pane="bottomLeft" activeCell="N49" sqref="N49"/>
    </sheetView>
  </sheetViews>
  <sheetFormatPr defaultRowHeight="12.75" x14ac:dyDescent="0.2"/>
  <cols>
    <col min="1" max="1" width="2.28515625" style="183" customWidth="1"/>
    <col min="2" max="2" width="15" style="183" customWidth="1"/>
    <col min="3" max="3" width="10.42578125" style="183" customWidth="1"/>
    <col min="4" max="4" width="7.7109375" style="183" customWidth="1"/>
    <col min="5" max="5" width="12.28515625" style="183" customWidth="1"/>
    <col min="6" max="6" width="11.140625" style="183" customWidth="1"/>
    <col min="7" max="7" width="26.140625" style="183" customWidth="1"/>
    <col min="8" max="8" width="9.7109375" style="183" customWidth="1"/>
    <col min="9" max="9" width="8.28515625" style="192" customWidth="1"/>
    <col min="10" max="10" width="26.7109375" style="183" customWidth="1"/>
    <col min="11" max="11" width="13.28515625" style="183" customWidth="1"/>
    <col min="12" max="12" width="36.42578125" style="183" customWidth="1"/>
    <col min="13" max="13" width="14.140625" style="183" customWidth="1"/>
    <col min="14" max="14" width="42.5703125" style="183" customWidth="1"/>
    <col min="15" max="15" width="11.7109375" style="183" customWidth="1"/>
    <col min="16" max="16" width="7.7109375" style="184" customWidth="1"/>
    <col min="17" max="17" width="14.7109375" style="184" customWidth="1"/>
    <col min="18" max="18" width="7.140625" style="184" customWidth="1"/>
    <col min="19" max="19" width="7.42578125" style="184" customWidth="1"/>
    <col min="20" max="20" width="17.7109375" style="183" customWidth="1"/>
    <col min="21" max="21" width="15.5703125" style="183" customWidth="1"/>
    <col min="22" max="22" width="92.42578125" style="144" customWidth="1"/>
    <col min="23" max="23" width="9.140625" style="202"/>
    <col min="24" max="16384" width="9.140625" style="183"/>
  </cols>
  <sheetData>
    <row r="1" spans="1:23" ht="20.25" x14ac:dyDescent="0.3">
      <c r="A1" s="203"/>
      <c r="B1" s="39" t="str">
        <f>IF([3]Cover!D27="","[DNSP Name]", [3]Cover!D27)</f>
        <v>United Energy</v>
      </c>
      <c r="C1" s="39"/>
      <c r="D1" s="203"/>
      <c r="E1" s="203"/>
      <c r="F1" s="203"/>
      <c r="G1" s="203"/>
      <c r="H1" s="203"/>
      <c r="I1" s="147"/>
      <c r="J1" s="203"/>
      <c r="K1" s="203"/>
      <c r="L1" s="203"/>
      <c r="M1" s="203"/>
      <c r="N1" s="203"/>
      <c r="O1" s="203"/>
      <c r="P1" s="63"/>
      <c r="Q1" s="63"/>
      <c r="R1" s="63"/>
      <c r="S1" s="63"/>
      <c r="T1" s="203"/>
      <c r="U1" s="203"/>
      <c r="V1" s="176"/>
      <c r="W1" s="153"/>
    </row>
    <row r="2" spans="1:23" ht="20.25" x14ac:dyDescent="0.3">
      <c r="A2" s="203"/>
      <c r="B2" s="39" t="s">
        <v>8</v>
      </c>
      <c r="C2" s="39"/>
      <c r="D2" s="203"/>
      <c r="E2" s="203"/>
      <c r="F2" s="203"/>
      <c r="G2" s="203"/>
      <c r="H2" s="203"/>
      <c r="I2" s="147"/>
      <c r="J2" s="203"/>
      <c r="K2" s="203"/>
      <c r="L2" s="203"/>
      <c r="M2" s="203"/>
      <c r="N2" s="203"/>
      <c r="O2" s="203"/>
      <c r="P2" s="63"/>
      <c r="Q2" s="63"/>
      <c r="R2" s="63"/>
      <c r="S2" s="63"/>
      <c r="T2" s="203"/>
      <c r="U2" s="203"/>
      <c r="V2" s="176"/>
      <c r="W2" s="153"/>
    </row>
    <row r="3" spans="1:23" ht="20.25" x14ac:dyDescent="0.3">
      <c r="A3" s="203"/>
      <c r="B3" s="39" t="str">
        <f>IF([3]Cover!D33="","[Year]",[3]Cover!D33)</f>
        <v>2019/20</v>
      </c>
      <c r="C3" s="39"/>
      <c r="D3" s="203"/>
      <c r="E3" s="203"/>
      <c r="F3" s="203"/>
      <c r="G3" s="203"/>
      <c r="H3" s="203"/>
      <c r="I3" s="147"/>
      <c r="J3" s="203"/>
      <c r="K3" s="203"/>
      <c r="L3" s="203"/>
      <c r="M3" s="203"/>
      <c r="N3" s="203"/>
      <c r="O3" s="203"/>
      <c r="P3" s="63"/>
      <c r="Q3" s="63"/>
      <c r="R3" s="63"/>
      <c r="S3" s="63"/>
      <c r="T3" s="203"/>
      <c r="U3" s="203"/>
      <c r="V3" s="176"/>
      <c r="W3" s="153"/>
    </row>
    <row r="4" spans="1:23" ht="20.25" x14ac:dyDescent="0.3">
      <c r="A4" s="203"/>
      <c r="B4" s="39"/>
      <c r="C4" s="39"/>
      <c r="D4" s="203"/>
      <c r="E4" s="203"/>
      <c r="F4" s="203"/>
      <c r="G4" s="203"/>
      <c r="H4" s="203"/>
      <c r="I4" s="147"/>
      <c r="J4" s="203"/>
      <c r="K4" s="203"/>
      <c r="L4" s="203"/>
      <c r="M4" s="203"/>
      <c r="N4" s="203"/>
      <c r="O4" s="203"/>
      <c r="P4" s="63"/>
      <c r="Q4" s="63"/>
      <c r="R4" s="63"/>
      <c r="S4" s="63"/>
      <c r="T4" s="203"/>
      <c r="U4" s="203"/>
      <c r="V4" s="176"/>
      <c r="W4" s="183"/>
    </row>
    <row r="5" spans="1:23" x14ac:dyDescent="0.2">
      <c r="A5" s="203"/>
      <c r="B5" s="31" t="s">
        <v>0</v>
      </c>
      <c r="C5" s="159"/>
      <c r="D5" s="160"/>
      <c r="E5" s="160"/>
      <c r="F5" s="160"/>
      <c r="G5" s="160"/>
      <c r="H5" s="160"/>
      <c r="I5" s="160"/>
      <c r="J5" s="160"/>
      <c r="K5" s="160"/>
      <c r="L5" s="160"/>
      <c r="M5" s="160"/>
      <c r="N5" s="160"/>
      <c r="O5" s="160"/>
      <c r="P5" s="161"/>
      <c r="Q5" s="161"/>
      <c r="R5" s="161"/>
      <c r="S5" s="161"/>
      <c r="T5" s="160"/>
      <c r="U5" s="160"/>
      <c r="V5" s="177"/>
      <c r="W5" s="183"/>
    </row>
    <row r="6" spans="1:23" x14ac:dyDescent="0.2">
      <c r="A6" s="203"/>
      <c r="B6" s="162"/>
      <c r="C6" s="163"/>
      <c r="D6" s="164"/>
      <c r="E6" s="164"/>
      <c r="F6" s="164"/>
      <c r="G6" s="164"/>
      <c r="H6" s="164"/>
      <c r="I6" s="164"/>
      <c r="J6" s="164"/>
      <c r="K6" s="164"/>
      <c r="L6" s="164"/>
      <c r="M6" s="164"/>
      <c r="N6" s="164"/>
      <c r="O6" s="164"/>
      <c r="P6" s="165"/>
      <c r="Q6" s="165"/>
      <c r="R6" s="165"/>
      <c r="S6" s="165"/>
      <c r="T6" s="164"/>
      <c r="U6" s="164"/>
      <c r="V6" s="178"/>
      <c r="W6" s="183"/>
    </row>
    <row r="7" spans="1:23" x14ac:dyDescent="0.2">
      <c r="A7" s="203"/>
      <c r="B7" s="243" t="s">
        <v>308</v>
      </c>
      <c r="C7" s="244"/>
      <c r="D7" s="244"/>
      <c r="E7" s="244"/>
      <c r="F7" s="244"/>
      <c r="G7" s="244"/>
      <c r="H7" s="244"/>
      <c r="I7" s="244"/>
      <c r="J7" s="244"/>
      <c r="K7" s="244"/>
      <c r="L7" s="244"/>
      <c r="M7" s="244"/>
      <c r="N7" s="244"/>
      <c r="O7" s="244"/>
      <c r="P7" s="244"/>
      <c r="Q7" s="244"/>
      <c r="R7" s="244"/>
      <c r="S7" s="244"/>
      <c r="T7" s="244"/>
      <c r="U7" s="244"/>
      <c r="V7" s="245"/>
      <c r="W7" s="183"/>
    </row>
    <row r="8" spans="1:23" ht="12.75" customHeight="1" x14ac:dyDescent="0.2">
      <c r="A8" s="203"/>
      <c r="B8" s="204"/>
      <c r="C8" s="166"/>
      <c r="D8" s="166"/>
      <c r="E8" s="166"/>
      <c r="F8" s="166"/>
      <c r="G8" s="166"/>
      <c r="H8" s="166"/>
      <c r="I8" s="166"/>
      <c r="J8" s="166"/>
      <c r="K8" s="166"/>
      <c r="L8" s="166"/>
      <c r="M8" s="166"/>
      <c r="N8" s="166"/>
      <c r="O8" s="166"/>
      <c r="P8" s="166"/>
      <c r="Q8" s="166"/>
      <c r="R8" s="166"/>
      <c r="S8" s="166"/>
      <c r="T8" s="166"/>
      <c r="U8" s="166"/>
      <c r="V8" s="179"/>
      <c r="W8" s="153"/>
    </row>
    <row r="9" spans="1:23" x14ac:dyDescent="0.2">
      <c r="A9" s="203"/>
      <c r="B9" s="246" t="s">
        <v>289</v>
      </c>
      <c r="C9" s="247"/>
      <c r="D9" s="247"/>
      <c r="E9" s="247"/>
      <c r="F9" s="247"/>
      <c r="G9" s="247"/>
      <c r="H9" s="247"/>
      <c r="I9" s="247"/>
      <c r="J9" s="247"/>
      <c r="K9" s="247"/>
      <c r="L9" s="247"/>
      <c r="M9" s="247"/>
      <c r="N9" s="247"/>
      <c r="O9" s="247"/>
      <c r="P9" s="247"/>
      <c r="Q9" s="247"/>
      <c r="R9" s="247"/>
      <c r="S9" s="247"/>
      <c r="T9" s="247"/>
      <c r="U9" s="247"/>
      <c r="V9" s="248"/>
      <c r="W9" s="153"/>
    </row>
    <row r="10" spans="1:23" ht="12.75" customHeight="1" x14ac:dyDescent="0.2">
      <c r="A10" s="203"/>
      <c r="B10" s="204"/>
      <c r="C10" s="166"/>
      <c r="D10" s="166"/>
      <c r="E10" s="166"/>
      <c r="F10" s="166"/>
      <c r="G10" s="166"/>
      <c r="H10" s="166"/>
      <c r="I10" s="166"/>
      <c r="J10" s="166"/>
      <c r="K10" s="166"/>
      <c r="L10" s="166"/>
      <c r="M10" s="166"/>
      <c r="N10" s="166"/>
      <c r="O10" s="166"/>
      <c r="P10" s="167"/>
      <c r="Q10" s="167"/>
      <c r="R10" s="167"/>
      <c r="S10" s="167"/>
      <c r="T10" s="166"/>
      <c r="U10" s="166"/>
      <c r="V10" s="179"/>
      <c r="W10" s="153"/>
    </row>
    <row r="11" spans="1:23" x14ac:dyDescent="0.2">
      <c r="A11" s="203"/>
      <c r="B11" s="243" t="s">
        <v>309</v>
      </c>
      <c r="C11" s="244"/>
      <c r="D11" s="166"/>
      <c r="E11" s="166"/>
      <c r="F11" s="166"/>
      <c r="G11" s="166"/>
      <c r="H11" s="166"/>
      <c r="I11" s="166"/>
      <c r="J11" s="166"/>
      <c r="K11" s="166"/>
      <c r="L11" s="166"/>
      <c r="M11" s="166"/>
      <c r="N11" s="166"/>
      <c r="O11" s="166"/>
      <c r="P11" s="167"/>
      <c r="Q11" s="167"/>
      <c r="R11" s="167"/>
      <c r="S11" s="167"/>
      <c r="T11" s="166"/>
      <c r="U11" s="166"/>
      <c r="V11" s="179"/>
      <c r="W11" s="153"/>
    </row>
    <row r="12" spans="1:23" ht="12.75" customHeight="1" x14ac:dyDescent="0.2">
      <c r="A12" s="203"/>
      <c r="B12" s="204"/>
      <c r="C12" s="166"/>
      <c r="D12" s="166"/>
      <c r="E12" s="166"/>
      <c r="F12" s="166"/>
      <c r="G12" s="166"/>
      <c r="H12" s="166"/>
      <c r="I12" s="166"/>
      <c r="J12" s="166"/>
      <c r="K12" s="166"/>
      <c r="L12" s="166"/>
      <c r="M12" s="166"/>
      <c r="N12" s="166"/>
      <c r="O12" s="166"/>
      <c r="P12" s="167"/>
      <c r="Q12" s="167"/>
      <c r="R12" s="167"/>
      <c r="S12" s="167"/>
      <c r="T12" s="166"/>
      <c r="U12" s="166"/>
      <c r="V12" s="179"/>
      <c r="W12" s="153"/>
    </row>
    <row r="13" spans="1:23" x14ac:dyDescent="0.2">
      <c r="A13" s="203"/>
      <c r="B13" s="249" t="s">
        <v>290</v>
      </c>
      <c r="C13" s="244"/>
      <c r="D13" s="244"/>
      <c r="E13" s="244"/>
      <c r="F13" s="244"/>
      <c r="G13" s="244"/>
      <c r="H13" s="244"/>
      <c r="I13" s="244"/>
      <c r="J13" s="244"/>
      <c r="K13" s="244"/>
      <c r="L13" s="244"/>
      <c r="M13" s="166"/>
      <c r="N13" s="166"/>
      <c r="O13" s="166"/>
      <c r="P13" s="167"/>
      <c r="Q13" s="167"/>
      <c r="R13" s="167"/>
      <c r="S13" s="167"/>
      <c r="T13" s="166"/>
      <c r="U13" s="166"/>
      <c r="V13" s="193"/>
      <c r="W13" s="183"/>
    </row>
    <row r="14" spans="1:23" x14ac:dyDescent="0.2">
      <c r="A14" s="203"/>
      <c r="B14" s="243" t="s">
        <v>291</v>
      </c>
      <c r="C14" s="244"/>
      <c r="D14" s="244"/>
      <c r="E14" s="244"/>
      <c r="F14" s="244"/>
      <c r="G14" s="244"/>
      <c r="H14" s="244"/>
      <c r="I14" s="244"/>
      <c r="J14" s="244"/>
      <c r="K14" s="244"/>
      <c r="L14" s="244"/>
      <c r="M14" s="244"/>
      <c r="N14" s="244"/>
      <c r="O14" s="244"/>
      <c r="P14" s="244"/>
      <c r="Q14" s="244"/>
      <c r="R14" s="244"/>
      <c r="S14" s="244"/>
      <c r="T14" s="244"/>
      <c r="U14" s="244"/>
      <c r="V14" s="194"/>
      <c r="W14" s="183"/>
    </row>
    <row r="15" spans="1:23" ht="12.75" customHeight="1" x14ac:dyDescent="0.2">
      <c r="A15" s="203"/>
      <c r="B15" s="243" t="s">
        <v>292</v>
      </c>
      <c r="C15" s="244"/>
      <c r="D15" s="244"/>
      <c r="E15" s="244"/>
      <c r="F15" s="244"/>
      <c r="G15" s="244"/>
      <c r="H15" s="244"/>
      <c r="I15" s="244"/>
      <c r="J15" s="244"/>
      <c r="K15" s="244"/>
      <c r="L15" s="244"/>
      <c r="M15" s="244"/>
      <c r="N15" s="244"/>
      <c r="O15" s="244"/>
      <c r="P15" s="244"/>
      <c r="Q15" s="244"/>
      <c r="R15" s="244"/>
      <c r="S15" s="244"/>
      <c r="T15" s="166"/>
      <c r="U15" s="166"/>
      <c r="V15" s="193"/>
      <c r="W15" s="153"/>
    </row>
    <row r="16" spans="1:23" x14ac:dyDescent="0.2">
      <c r="A16" s="203"/>
      <c r="B16" s="243" t="s">
        <v>293</v>
      </c>
      <c r="C16" s="244"/>
      <c r="D16" s="244"/>
      <c r="E16" s="244"/>
      <c r="F16" s="244"/>
      <c r="G16" s="244"/>
      <c r="H16" s="244"/>
      <c r="I16" s="244"/>
      <c r="J16" s="244"/>
      <c r="K16" s="244"/>
      <c r="L16" s="244"/>
      <c r="M16" s="244"/>
      <c r="N16" s="244"/>
      <c r="O16" s="244"/>
      <c r="P16" s="244"/>
      <c r="Q16" s="244"/>
      <c r="R16" s="244"/>
      <c r="S16" s="244"/>
      <c r="T16" s="166"/>
      <c r="U16" s="166"/>
      <c r="V16" s="193"/>
      <c r="W16" s="153"/>
    </row>
    <row r="17" spans="1:23" x14ac:dyDescent="0.2">
      <c r="A17" s="203"/>
      <c r="B17" s="243" t="s">
        <v>294</v>
      </c>
      <c r="C17" s="244"/>
      <c r="D17" s="244"/>
      <c r="E17" s="244"/>
      <c r="F17" s="244"/>
      <c r="G17" s="244"/>
      <c r="H17" s="244"/>
      <c r="I17" s="244"/>
      <c r="J17" s="244"/>
      <c r="K17" s="244"/>
      <c r="L17" s="244"/>
      <c r="M17" s="244"/>
      <c r="N17" s="244"/>
      <c r="O17" s="244"/>
      <c r="P17" s="244"/>
      <c r="Q17" s="244"/>
      <c r="R17" s="244"/>
      <c r="S17" s="244"/>
      <c r="T17" s="166"/>
      <c r="U17" s="166"/>
      <c r="V17" s="179"/>
      <c r="W17" s="183"/>
    </row>
    <row r="18" spans="1:23" x14ac:dyDescent="0.2">
      <c r="A18" s="203"/>
      <c r="B18" s="243" t="s">
        <v>295</v>
      </c>
      <c r="C18" s="244"/>
      <c r="D18" s="244"/>
      <c r="E18" s="244"/>
      <c r="F18" s="244"/>
      <c r="G18" s="244"/>
      <c r="H18" s="244"/>
      <c r="I18" s="244"/>
      <c r="J18" s="244"/>
      <c r="K18" s="244"/>
      <c r="L18" s="244"/>
      <c r="M18" s="244"/>
      <c r="N18" s="244"/>
      <c r="O18" s="244"/>
      <c r="P18" s="244"/>
      <c r="Q18" s="244"/>
      <c r="R18" s="244"/>
      <c r="S18" s="244"/>
      <c r="T18" s="166"/>
      <c r="U18" s="166"/>
      <c r="V18" s="179"/>
      <c r="W18" s="183"/>
    </row>
    <row r="19" spans="1:23" ht="12.75" customHeight="1" x14ac:dyDescent="0.2">
      <c r="A19" s="203"/>
      <c r="B19" s="243" t="e">
        <f>"   (6) Feeder ID for the polyphase overhead line or underground cable nearest the fire start in the "&amp;#REF!&amp;" network"</f>
        <v>#REF!</v>
      </c>
      <c r="C19" s="244"/>
      <c r="D19" s="244"/>
      <c r="E19" s="244"/>
      <c r="F19" s="244"/>
      <c r="G19" s="244"/>
      <c r="H19" s="244"/>
      <c r="I19" s="244"/>
      <c r="J19" s="244"/>
      <c r="K19" s="244"/>
      <c r="L19" s="244"/>
      <c r="M19" s="244"/>
      <c r="N19" s="244"/>
      <c r="O19" s="244"/>
      <c r="P19" s="244"/>
      <c r="Q19" s="244"/>
      <c r="R19" s="244"/>
      <c r="S19" s="244"/>
      <c r="T19" s="166"/>
      <c r="U19" s="166"/>
      <c r="V19" s="179"/>
      <c r="W19" s="153"/>
    </row>
    <row r="20" spans="1:23" x14ac:dyDescent="0.2">
      <c r="A20" s="203"/>
      <c r="B20" s="243" t="s">
        <v>296</v>
      </c>
      <c r="C20" s="244"/>
      <c r="D20" s="244"/>
      <c r="E20" s="244"/>
      <c r="F20" s="244"/>
      <c r="G20" s="244"/>
      <c r="H20" s="244"/>
      <c r="I20" s="244"/>
      <c r="J20" s="244"/>
      <c r="K20" s="244"/>
      <c r="L20" s="244"/>
      <c r="M20" s="244"/>
      <c r="N20" s="244"/>
      <c r="O20" s="244"/>
      <c r="P20" s="244"/>
      <c r="Q20" s="244"/>
      <c r="R20" s="244"/>
      <c r="S20" s="244"/>
      <c r="T20" s="166"/>
      <c r="U20" s="166"/>
      <c r="V20" s="179"/>
      <c r="W20" s="153"/>
    </row>
    <row r="21" spans="1:23" ht="12.75" hidden="1" customHeight="1" x14ac:dyDescent="0.2">
      <c r="A21" s="203"/>
      <c r="B21" s="243" t="s">
        <v>297</v>
      </c>
      <c r="C21" s="244"/>
      <c r="D21" s="244"/>
      <c r="E21" s="244"/>
      <c r="F21" s="244"/>
      <c r="G21" s="244"/>
      <c r="H21" s="244"/>
      <c r="I21" s="244"/>
      <c r="J21" s="244"/>
      <c r="K21" s="244"/>
      <c r="L21" s="244"/>
      <c r="M21" s="244"/>
      <c r="N21" s="244"/>
      <c r="O21" s="244"/>
      <c r="P21" s="244"/>
      <c r="Q21" s="244"/>
      <c r="R21" s="244"/>
      <c r="S21" s="244"/>
      <c r="T21" s="166"/>
      <c r="U21" s="166"/>
      <c r="V21" s="179"/>
      <c r="W21" s="153"/>
    </row>
    <row r="22" spans="1:23" hidden="1" x14ac:dyDescent="0.2">
      <c r="A22" s="203"/>
      <c r="B22" s="243" t="s">
        <v>298</v>
      </c>
      <c r="C22" s="244"/>
      <c r="D22" s="244"/>
      <c r="E22" s="244"/>
      <c r="F22" s="244"/>
      <c r="G22" s="244"/>
      <c r="H22" s="244"/>
      <c r="I22" s="244"/>
      <c r="J22" s="244"/>
      <c r="K22" s="244"/>
      <c r="L22" s="244"/>
      <c r="M22" s="244"/>
      <c r="N22" s="244"/>
      <c r="O22" s="244"/>
      <c r="P22" s="244"/>
      <c r="Q22" s="244"/>
      <c r="R22" s="244"/>
      <c r="S22" s="244"/>
      <c r="T22" s="244"/>
      <c r="U22" s="244"/>
      <c r="V22" s="245"/>
      <c r="W22" s="153"/>
    </row>
    <row r="23" spans="1:23" ht="12.75" hidden="1" customHeight="1" x14ac:dyDescent="0.2">
      <c r="A23" s="203"/>
      <c r="B23" s="243" t="s">
        <v>299</v>
      </c>
      <c r="C23" s="244"/>
      <c r="D23" s="244"/>
      <c r="E23" s="244"/>
      <c r="F23" s="244"/>
      <c r="G23" s="244"/>
      <c r="H23" s="244"/>
      <c r="I23" s="244"/>
      <c r="J23" s="244"/>
      <c r="K23" s="244"/>
      <c r="L23" s="244"/>
      <c r="M23" s="244"/>
      <c r="N23" s="244"/>
      <c r="O23" s="244"/>
      <c r="P23" s="244"/>
      <c r="Q23" s="244"/>
      <c r="R23" s="244"/>
      <c r="S23" s="244"/>
      <c r="T23" s="166"/>
      <c r="U23" s="166"/>
      <c r="V23" s="179"/>
      <c r="W23" s="153"/>
    </row>
    <row r="24" spans="1:23" hidden="1" x14ac:dyDescent="0.2">
      <c r="A24" s="203"/>
      <c r="B24" s="243" t="s">
        <v>300</v>
      </c>
      <c r="C24" s="244"/>
      <c r="D24" s="244"/>
      <c r="E24" s="244"/>
      <c r="F24" s="244"/>
      <c r="G24" s="244"/>
      <c r="H24" s="244"/>
      <c r="I24" s="244"/>
      <c r="J24" s="244"/>
      <c r="K24" s="244"/>
      <c r="L24" s="244"/>
      <c r="M24" s="244"/>
      <c r="N24" s="244"/>
      <c r="O24" s="244"/>
      <c r="P24" s="244"/>
      <c r="Q24" s="244"/>
      <c r="R24" s="244"/>
      <c r="S24" s="244"/>
      <c r="T24" s="244"/>
      <c r="U24" s="244"/>
      <c r="V24" s="245"/>
      <c r="W24" s="183"/>
    </row>
    <row r="25" spans="1:23" hidden="1" x14ac:dyDescent="0.2">
      <c r="A25" s="203"/>
      <c r="B25" s="243" t="s">
        <v>301</v>
      </c>
      <c r="C25" s="244"/>
      <c r="D25" s="244"/>
      <c r="E25" s="244"/>
      <c r="F25" s="244"/>
      <c r="G25" s="244"/>
      <c r="H25" s="244"/>
      <c r="I25" s="244"/>
      <c r="J25" s="244"/>
      <c r="K25" s="244"/>
      <c r="L25" s="244"/>
      <c r="M25" s="244"/>
      <c r="N25" s="244"/>
      <c r="O25" s="244"/>
      <c r="P25" s="244"/>
      <c r="Q25" s="244"/>
      <c r="R25" s="244"/>
      <c r="S25" s="244"/>
      <c r="T25" s="166"/>
      <c r="U25" s="166"/>
      <c r="V25" s="179"/>
      <c r="W25" s="183"/>
    </row>
    <row r="26" spans="1:23" ht="12.75" hidden="1" customHeight="1" x14ac:dyDescent="0.2">
      <c r="A26" s="203"/>
      <c r="B26" s="243" t="s">
        <v>302</v>
      </c>
      <c r="C26" s="244"/>
      <c r="D26" s="244"/>
      <c r="E26" s="244"/>
      <c r="F26" s="244"/>
      <c r="G26" s="244"/>
      <c r="H26" s="244"/>
      <c r="I26" s="244"/>
      <c r="J26" s="244"/>
      <c r="K26" s="244"/>
      <c r="L26" s="244"/>
      <c r="M26" s="244"/>
      <c r="N26" s="244"/>
      <c r="O26" s="244"/>
      <c r="P26" s="244"/>
      <c r="Q26" s="244"/>
      <c r="R26" s="244"/>
      <c r="S26" s="244"/>
      <c r="T26" s="244"/>
      <c r="U26" s="244"/>
      <c r="V26" s="245"/>
      <c r="W26" s="153"/>
    </row>
    <row r="27" spans="1:23" hidden="1" x14ac:dyDescent="0.2">
      <c r="A27" s="203"/>
      <c r="B27" s="243" t="s">
        <v>310</v>
      </c>
      <c r="C27" s="253"/>
      <c r="D27" s="253"/>
      <c r="E27" s="253"/>
      <c r="F27" s="253"/>
      <c r="G27" s="253"/>
      <c r="H27" s="253"/>
      <c r="I27" s="253"/>
      <c r="J27" s="253"/>
      <c r="K27" s="253"/>
      <c r="L27" s="253"/>
      <c r="M27" s="253"/>
      <c r="N27" s="253"/>
      <c r="O27" s="253"/>
      <c r="P27" s="253"/>
      <c r="Q27" s="253"/>
      <c r="R27" s="253"/>
      <c r="S27" s="253"/>
      <c r="T27" s="253"/>
      <c r="U27" s="253"/>
      <c r="V27" s="179"/>
      <c r="W27" s="153"/>
    </row>
    <row r="28" spans="1:23" ht="12.75" hidden="1" customHeight="1" x14ac:dyDescent="0.2">
      <c r="A28" s="203"/>
      <c r="B28" s="243" t="s">
        <v>303</v>
      </c>
      <c r="C28" s="253"/>
      <c r="D28" s="253"/>
      <c r="E28" s="253"/>
      <c r="F28" s="253"/>
      <c r="G28" s="253"/>
      <c r="H28" s="253"/>
      <c r="I28" s="253"/>
      <c r="J28" s="253"/>
      <c r="K28" s="253"/>
      <c r="L28" s="253"/>
      <c r="M28" s="253"/>
      <c r="N28" s="253"/>
      <c r="O28" s="253"/>
      <c r="P28" s="253"/>
      <c r="Q28" s="253"/>
      <c r="R28" s="253"/>
      <c r="S28" s="253"/>
      <c r="T28" s="166"/>
      <c r="U28" s="166"/>
      <c r="V28" s="179"/>
      <c r="W28" s="153"/>
    </row>
    <row r="29" spans="1:23" hidden="1" x14ac:dyDescent="0.2">
      <c r="A29" s="203"/>
      <c r="B29" s="243" t="s">
        <v>304</v>
      </c>
      <c r="C29" s="253"/>
      <c r="D29" s="253"/>
      <c r="E29" s="253"/>
      <c r="F29" s="253"/>
      <c r="G29" s="253"/>
      <c r="H29" s="253"/>
      <c r="I29" s="253"/>
      <c r="J29" s="253"/>
      <c r="K29" s="253"/>
      <c r="L29" s="253"/>
      <c r="M29" s="253"/>
      <c r="N29" s="253"/>
      <c r="O29" s="253"/>
      <c r="P29" s="253"/>
      <c r="Q29" s="253"/>
      <c r="R29" s="253"/>
      <c r="S29" s="253"/>
      <c r="T29" s="166"/>
      <c r="U29" s="166"/>
      <c r="V29" s="179"/>
      <c r="W29" s="153"/>
    </row>
    <row r="30" spans="1:23" ht="12.75" hidden="1" customHeight="1" x14ac:dyDescent="0.2">
      <c r="A30" s="203"/>
      <c r="B30" s="168"/>
      <c r="C30" s="169"/>
      <c r="D30" s="169"/>
      <c r="E30" s="169"/>
      <c r="F30" s="169"/>
      <c r="G30" s="169"/>
      <c r="H30" s="169"/>
      <c r="I30" s="169"/>
      <c r="J30" s="169"/>
      <c r="K30" s="169"/>
      <c r="L30" s="169"/>
      <c r="M30" s="169"/>
      <c r="N30" s="169"/>
      <c r="O30" s="169"/>
      <c r="P30" s="170"/>
      <c r="Q30" s="170"/>
      <c r="R30" s="170"/>
      <c r="S30" s="170"/>
      <c r="T30" s="169"/>
      <c r="U30" s="169"/>
      <c r="V30" s="180"/>
      <c r="W30" s="153"/>
    </row>
    <row r="31" spans="1:23" ht="18" hidden="1" customHeight="1" x14ac:dyDescent="0.25">
      <c r="A31" s="203"/>
      <c r="B31" s="40"/>
      <c r="C31" s="40"/>
      <c r="D31" s="203"/>
      <c r="E31" s="203"/>
      <c r="F31" s="203"/>
      <c r="G31" s="203"/>
      <c r="H31" s="203"/>
      <c r="I31" s="147"/>
      <c r="J31" s="203"/>
      <c r="K31" s="203"/>
      <c r="L31" s="203"/>
      <c r="M31" s="203"/>
      <c r="N31" s="203"/>
      <c r="O31" s="203"/>
      <c r="P31" s="63"/>
      <c r="Q31" s="63"/>
      <c r="R31" s="63"/>
      <c r="S31" s="63"/>
      <c r="T31" s="203"/>
      <c r="U31" s="203"/>
      <c r="V31" s="176"/>
      <c r="W31" s="153"/>
    </row>
    <row r="32" spans="1:23" ht="12.6" hidden="1" customHeight="1" x14ac:dyDescent="0.2">
      <c r="B32" s="203"/>
      <c r="C32" s="203"/>
      <c r="D32" s="203"/>
      <c r="E32" s="203"/>
      <c r="F32" s="203"/>
      <c r="G32" s="203"/>
      <c r="H32" s="203"/>
      <c r="I32" s="147"/>
      <c r="J32" s="203"/>
      <c r="K32" s="203"/>
      <c r="L32" s="203"/>
      <c r="M32" s="203"/>
      <c r="N32" s="203"/>
      <c r="O32" s="203"/>
      <c r="P32" s="63"/>
      <c r="Q32" s="63"/>
      <c r="R32" s="63"/>
      <c r="S32" s="63"/>
      <c r="T32" s="203"/>
      <c r="U32" s="203"/>
      <c r="V32" s="176"/>
      <c r="W32" s="153"/>
    </row>
    <row r="33" spans="2:23" ht="12.6" hidden="1" customHeight="1" x14ac:dyDescent="0.2">
      <c r="B33" s="185"/>
      <c r="G33" s="203"/>
      <c r="Q33" s="195"/>
      <c r="W33" s="153"/>
    </row>
    <row r="34" spans="2:23" ht="50.1" hidden="1" customHeight="1" x14ac:dyDescent="0.25">
      <c r="B34" s="254" t="s">
        <v>115</v>
      </c>
      <c r="C34" s="254"/>
      <c r="D34" s="254"/>
      <c r="E34" s="254"/>
      <c r="F34" s="65"/>
      <c r="G34" s="65"/>
      <c r="H34" s="65"/>
      <c r="I34" s="148"/>
      <c r="J34" s="65"/>
      <c r="K34" s="65"/>
      <c r="L34" s="65"/>
      <c r="M34" s="65"/>
      <c r="N34" s="65"/>
      <c r="O34" s="65"/>
      <c r="P34" s="73"/>
      <c r="Q34" s="63"/>
      <c r="R34" s="63"/>
      <c r="S34" s="63"/>
      <c r="T34" s="203"/>
      <c r="U34" s="203"/>
      <c r="V34" s="181"/>
      <c r="W34" s="153"/>
    </row>
    <row r="35" spans="2:23" ht="12.75" hidden="1" customHeight="1" x14ac:dyDescent="0.2">
      <c r="B35" s="203"/>
      <c r="C35" s="203"/>
      <c r="D35" s="203"/>
      <c r="E35" s="203"/>
      <c r="F35" s="203"/>
      <c r="G35" s="203"/>
      <c r="H35" s="203"/>
      <c r="I35" s="147"/>
      <c r="J35" s="203"/>
      <c r="K35" s="203"/>
      <c r="L35" s="203"/>
      <c r="M35" s="203"/>
      <c r="N35" s="203"/>
      <c r="O35" s="203"/>
      <c r="P35" s="63"/>
      <c r="Q35" s="63"/>
      <c r="R35" s="63"/>
      <c r="S35" s="63"/>
      <c r="T35" s="203"/>
      <c r="U35" s="203"/>
      <c r="V35" s="176"/>
      <c r="W35" s="153"/>
    </row>
    <row r="36" spans="2:23" ht="38.1" customHeight="1" x14ac:dyDescent="0.2">
      <c r="B36" s="205" t="s">
        <v>71</v>
      </c>
      <c r="C36" s="255" t="s">
        <v>70</v>
      </c>
      <c r="D36" s="256"/>
      <c r="E36" s="256"/>
      <c r="F36" s="256"/>
      <c r="G36" s="256"/>
      <c r="H36" s="256"/>
      <c r="I36" s="256"/>
      <c r="J36" s="256"/>
      <c r="K36" s="256"/>
      <c r="L36" s="257" t="s">
        <v>44</v>
      </c>
      <c r="M36" s="257"/>
      <c r="N36" s="258"/>
      <c r="O36" s="150" t="s">
        <v>45</v>
      </c>
      <c r="P36" s="151"/>
      <c r="Q36" s="151"/>
      <c r="R36" s="152"/>
      <c r="S36" s="64" t="s">
        <v>67</v>
      </c>
      <c r="T36" s="250" t="s">
        <v>287</v>
      </c>
      <c r="U36" s="251"/>
      <c r="V36" s="252"/>
      <c r="W36" s="153"/>
    </row>
    <row r="37" spans="2:23" ht="72" customHeight="1" x14ac:dyDescent="0.2">
      <c r="B37" s="171" t="s">
        <v>187</v>
      </c>
      <c r="C37" s="36" t="s">
        <v>77</v>
      </c>
      <c r="D37" s="36" t="s">
        <v>78</v>
      </c>
      <c r="E37" s="36" t="s">
        <v>79</v>
      </c>
      <c r="F37" s="36" t="s">
        <v>80</v>
      </c>
      <c r="G37" s="36" t="s">
        <v>306</v>
      </c>
      <c r="H37" s="36" t="s">
        <v>305</v>
      </c>
      <c r="I37" s="36" t="s">
        <v>281</v>
      </c>
      <c r="J37" s="36" t="s">
        <v>282</v>
      </c>
      <c r="K37" s="36" t="s">
        <v>283</v>
      </c>
      <c r="L37" s="172" t="s">
        <v>284</v>
      </c>
      <c r="M37" s="172" t="s">
        <v>285</v>
      </c>
      <c r="N37" s="172" t="s">
        <v>286</v>
      </c>
      <c r="O37" s="173" t="s">
        <v>114</v>
      </c>
      <c r="P37" s="173" t="s">
        <v>81</v>
      </c>
      <c r="Q37" s="173" t="s">
        <v>116</v>
      </c>
      <c r="R37" s="173" t="s">
        <v>66</v>
      </c>
      <c r="S37" s="174" t="s">
        <v>68</v>
      </c>
      <c r="T37" s="175" t="s">
        <v>117</v>
      </c>
      <c r="U37" s="175" t="s">
        <v>118</v>
      </c>
      <c r="V37" s="182" t="s">
        <v>307</v>
      </c>
      <c r="W37" s="154" t="s">
        <v>195</v>
      </c>
    </row>
    <row r="38" spans="2:23" ht="30" customHeight="1" x14ac:dyDescent="0.2">
      <c r="B38" s="146">
        <v>1</v>
      </c>
      <c r="C38" s="186">
        <v>43647</v>
      </c>
      <c r="D38" s="187">
        <v>0.48680555555555555</v>
      </c>
      <c r="E38" s="188">
        <v>-38.218782859999997</v>
      </c>
      <c r="F38" s="188">
        <v>145.17238280000001</v>
      </c>
      <c r="G38" s="188" t="s">
        <v>558</v>
      </c>
      <c r="H38" s="188">
        <v>8822258</v>
      </c>
      <c r="I38" s="188" t="s">
        <v>163</v>
      </c>
      <c r="J38" s="196" t="s">
        <v>85</v>
      </c>
      <c r="K38" s="188" t="s">
        <v>155</v>
      </c>
      <c r="L38" s="197" t="s">
        <v>90</v>
      </c>
      <c r="M38" s="188" t="s">
        <v>89</v>
      </c>
      <c r="N38" s="197" t="s">
        <v>46</v>
      </c>
      <c r="O38" s="197" t="s">
        <v>313</v>
      </c>
      <c r="P38" s="198">
        <f t="shared" ref="P38:P101" si="0">IF(O38="","",IF(O38="LBRA only",0.2,IF(O38="HBRA only",1,IF(O38="within electric line construction area",19.8,IF(O38="within area delineated on plan LEGL./16-354",4.6,"CHECK")))))</f>
        <v>0.2</v>
      </c>
      <c r="Q38" s="189" t="s">
        <v>172</v>
      </c>
      <c r="R38" s="190">
        <f t="shared" ref="R38:R101" si="1">IF(Q38="","",IF(Q38="No forecast",0.1,IF(Q38="Low-moderate",0.2,IF(Q38="High",0.5,IF(Q38="Very high",1,IF(Q38="Severe",2,IF(Q38="Extreme",3.5,IF(Q38="Code Red",5,"CHECK"))))))))</f>
        <v>0.1</v>
      </c>
      <c r="S38" s="190">
        <f t="shared" ref="S38:S101" si="2">IF(OR(P38="CHECK",R38="CHECK"),"CHECK",IF(AND(O38="within electric line construction area",Q38="No forecast"),1,P38*R38))</f>
        <v>2.0000000000000004E-2</v>
      </c>
      <c r="T38" s="189">
        <v>1308097</v>
      </c>
      <c r="U38" s="188" t="s">
        <v>317</v>
      </c>
      <c r="V38" s="188" t="s">
        <v>319</v>
      </c>
      <c r="W38" s="155" t="s">
        <v>196</v>
      </c>
    </row>
    <row r="39" spans="2:23" ht="24.95" customHeight="1" x14ac:dyDescent="0.2">
      <c r="B39" s="146">
        <f t="shared" ref="B39:B102" si="3">B38+1</f>
        <v>2</v>
      </c>
      <c r="C39" s="186">
        <v>43657</v>
      </c>
      <c r="D39" s="187">
        <v>0.39792824074074074</v>
      </c>
      <c r="E39" s="188">
        <v>-38.008932909999999</v>
      </c>
      <c r="F39" s="188">
        <v>145.20676510000001</v>
      </c>
      <c r="G39" s="188" t="s">
        <v>560</v>
      </c>
      <c r="H39" s="199">
        <v>8830311</v>
      </c>
      <c r="I39" s="188" t="s">
        <v>151</v>
      </c>
      <c r="J39" s="196" t="s">
        <v>85</v>
      </c>
      <c r="K39" s="188" t="s">
        <v>153</v>
      </c>
      <c r="L39" s="200" t="s">
        <v>97</v>
      </c>
      <c r="M39" s="199" t="s">
        <v>89</v>
      </c>
      <c r="N39" s="200" t="s">
        <v>69</v>
      </c>
      <c r="O39" s="197" t="s">
        <v>313</v>
      </c>
      <c r="P39" s="198">
        <f t="shared" si="0"/>
        <v>0.2</v>
      </c>
      <c r="Q39" s="189" t="s">
        <v>172</v>
      </c>
      <c r="R39" s="190">
        <f t="shared" si="1"/>
        <v>0.1</v>
      </c>
      <c r="S39" s="190">
        <f t="shared" si="2"/>
        <v>2.0000000000000004E-2</v>
      </c>
      <c r="T39" s="201">
        <v>1311704</v>
      </c>
      <c r="U39" s="199" t="s">
        <v>323</v>
      </c>
      <c r="V39" s="199" t="s">
        <v>327</v>
      </c>
      <c r="W39" s="155" t="s">
        <v>90</v>
      </c>
    </row>
    <row r="40" spans="2:23" ht="24.95" customHeight="1" x14ac:dyDescent="0.2">
      <c r="B40" s="146">
        <f t="shared" si="3"/>
        <v>3</v>
      </c>
      <c r="C40" s="186">
        <v>43663</v>
      </c>
      <c r="D40" s="187">
        <v>0.26895833333333335</v>
      </c>
      <c r="E40" s="188">
        <v>-37.851146139999997</v>
      </c>
      <c r="F40" s="188">
        <v>145.12331889999999</v>
      </c>
      <c r="G40" s="188" t="s">
        <v>671</v>
      </c>
      <c r="H40" s="188">
        <v>7002221</v>
      </c>
      <c r="I40" s="188" t="s">
        <v>130</v>
      </c>
      <c r="J40" s="196" t="s">
        <v>83</v>
      </c>
      <c r="K40" s="188" t="s">
        <v>153</v>
      </c>
      <c r="L40" s="197" t="s">
        <v>221</v>
      </c>
      <c r="M40" s="188" t="s">
        <v>89</v>
      </c>
      <c r="N40" s="197" t="s">
        <v>69</v>
      </c>
      <c r="O40" s="197" t="s">
        <v>313</v>
      </c>
      <c r="P40" s="198">
        <f t="shared" si="0"/>
        <v>0.2</v>
      </c>
      <c r="Q40" s="189" t="s">
        <v>172</v>
      </c>
      <c r="R40" s="190">
        <f t="shared" si="1"/>
        <v>0.1</v>
      </c>
      <c r="S40" s="190">
        <f t="shared" si="2"/>
        <v>2.0000000000000004E-2</v>
      </c>
      <c r="T40" s="189">
        <v>1313896</v>
      </c>
      <c r="U40" s="188" t="s">
        <v>318</v>
      </c>
      <c r="V40" s="188" t="s">
        <v>320</v>
      </c>
      <c r="W40" s="155" t="s">
        <v>198</v>
      </c>
    </row>
    <row r="41" spans="2:23" ht="24.95" customHeight="1" x14ac:dyDescent="0.2">
      <c r="B41" s="146">
        <f t="shared" si="3"/>
        <v>4</v>
      </c>
      <c r="C41" s="186">
        <v>43675</v>
      </c>
      <c r="D41" s="187">
        <v>0.81666666666666676</v>
      </c>
      <c r="E41" s="188">
        <v>-38.313985629999998</v>
      </c>
      <c r="F41" s="188">
        <v>145.13880420000001</v>
      </c>
      <c r="G41" s="188" t="s">
        <v>559</v>
      </c>
      <c r="H41" s="188">
        <v>1110660</v>
      </c>
      <c r="I41" s="188" t="s">
        <v>163</v>
      </c>
      <c r="J41" s="196" t="s">
        <v>85</v>
      </c>
      <c r="K41" s="188" t="s">
        <v>155</v>
      </c>
      <c r="L41" s="197" t="s">
        <v>105</v>
      </c>
      <c r="M41" s="188" t="s">
        <v>89</v>
      </c>
      <c r="N41" s="197" t="s">
        <v>69</v>
      </c>
      <c r="O41" s="197" t="s">
        <v>314</v>
      </c>
      <c r="P41" s="198">
        <f t="shared" si="0"/>
        <v>1</v>
      </c>
      <c r="Q41" s="189" t="s">
        <v>172</v>
      </c>
      <c r="R41" s="190">
        <f t="shared" si="1"/>
        <v>0.1</v>
      </c>
      <c r="S41" s="190">
        <f t="shared" si="2"/>
        <v>0.1</v>
      </c>
      <c r="T41" s="189">
        <v>1318437</v>
      </c>
      <c r="U41" s="188" t="s">
        <v>516</v>
      </c>
      <c r="V41" s="188" t="s">
        <v>315</v>
      </c>
      <c r="W41" s="155" t="s">
        <v>91</v>
      </c>
    </row>
    <row r="42" spans="2:23" ht="24.95" customHeight="1" x14ac:dyDescent="0.2">
      <c r="B42" s="146">
        <f t="shared" si="3"/>
        <v>5</v>
      </c>
      <c r="C42" s="186">
        <v>43684</v>
      </c>
      <c r="D42" s="187">
        <v>0.30512731481481481</v>
      </c>
      <c r="E42" s="188">
        <v>-37.908009939999999</v>
      </c>
      <c r="F42" s="188">
        <v>145.09798760000001</v>
      </c>
      <c r="G42" s="188" t="s">
        <v>565</v>
      </c>
      <c r="H42" s="188">
        <v>8804026</v>
      </c>
      <c r="I42" s="188" t="s">
        <v>651</v>
      </c>
      <c r="J42" s="196" t="s">
        <v>83</v>
      </c>
      <c r="K42" s="188" t="s">
        <v>153</v>
      </c>
      <c r="L42" s="197" t="s">
        <v>254</v>
      </c>
      <c r="M42" s="188" t="s">
        <v>87</v>
      </c>
      <c r="N42" s="197" t="s">
        <v>69</v>
      </c>
      <c r="O42" s="197" t="s">
        <v>313</v>
      </c>
      <c r="P42" s="198">
        <f t="shared" si="0"/>
        <v>0.2</v>
      </c>
      <c r="Q42" s="189" t="s">
        <v>172</v>
      </c>
      <c r="R42" s="190">
        <f t="shared" si="1"/>
        <v>0.1</v>
      </c>
      <c r="S42" s="190">
        <f t="shared" si="2"/>
        <v>2.0000000000000004E-2</v>
      </c>
      <c r="T42" s="189">
        <v>1321009</v>
      </c>
      <c r="U42" s="188" t="s">
        <v>337</v>
      </c>
      <c r="V42" s="188" t="s">
        <v>332</v>
      </c>
      <c r="W42" s="155" t="s">
        <v>199</v>
      </c>
    </row>
    <row r="43" spans="2:23" ht="24.95" customHeight="1" x14ac:dyDescent="0.2">
      <c r="B43" s="146">
        <f t="shared" si="3"/>
        <v>6</v>
      </c>
      <c r="C43" s="186">
        <v>43685</v>
      </c>
      <c r="D43" s="187">
        <v>9.2361111111111116E-2</v>
      </c>
      <c r="E43" s="188">
        <v>-38.274856409999998</v>
      </c>
      <c r="F43" s="188">
        <v>145.15965460000001</v>
      </c>
      <c r="G43" s="188" t="s">
        <v>561</v>
      </c>
      <c r="H43" s="188">
        <v>1112692</v>
      </c>
      <c r="I43" s="188" t="s">
        <v>163</v>
      </c>
      <c r="J43" s="196" t="s">
        <v>85</v>
      </c>
      <c r="K43" s="188" t="s">
        <v>155</v>
      </c>
      <c r="L43" s="197" t="s">
        <v>103</v>
      </c>
      <c r="M43" s="188" t="s">
        <v>89</v>
      </c>
      <c r="N43" s="197" t="s">
        <v>47</v>
      </c>
      <c r="O43" s="197" t="s">
        <v>314</v>
      </c>
      <c r="P43" s="198">
        <f t="shared" si="0"/>
        <v>1</v>
      </c>
      <c r="Q43" s="189" t="s">
        <v>172</v>
      </c>
      <c r="R43" s="190">
        <f t="shared" si="1"/>
        <v>0.1</v>
      </c>
      <c r="S43" s="190">
        <f t="shared" si="2"/>
        <v>0.1</v>
      </c>
      <c r="T43" s="189">
        <v>1321638</v>
      </c>
      <c r="U43" s="188" t="s">
        <v>324</v>
      </c>
      <c r="V43" s="188" t="s">
        <v>328</v>
      </c>
      <c r="W43" s="155" t="s">
        <v>92</v>
      </c>
    </row>
    <row r="44" spans="2:23" ht="24.95" customHeight="1" x14ac:dyDescent="0.2">
      <c r="B44" s="146">
        <f t="shared" si="3"/>
        <v>7</v>
      </c>
      <c r="C44" s="186">
        <v>43686</v>
      </c>
      <c r="D44" s="187">
        <v>0.37222222222222223</v>
      </c>
      <c r="E44" s="188">
        <v>-38.369216430000002</v>
      </c>
      <c r="F44" s="188">
        <v>144.77727730000001</v>
      </c>
      <c r="G44" s="188" t="s">
        <v>562</v>
      </c>
      <c r="H44" s="188">
        <v>1304484</v>
      </c>
      <c r="I44" s="188" t="s">
        <v>134</v>
      </c>
      <c r="J44" s="196" t="s">
        <v>85</v>
      </c>
      <c r="K44" s="188" t="s">
        <v>153</v>
      </c>
      <c r="L44" s="197" t="s">
        <v>95</v>
      </c>
      <c r="M44" s="188" t="s">
        <v>89</v>
      </c>
      <c r="N44" s="197" t="s">
        <v>69</v>
      </c>
      <c r="O44" s="197" t="s">
        <v>313</v>
      </c>
      <c r="P44" s="198">
        <f t="shared" si="0"/>
        <v>0.2</v>
      </c>
      <c r="Q44" s="189" t="s">
        <v>172</v>
      </c>
      <c r="R44" s="190">
        <f t="shared" si="1"/>
        <v>0.1</v>
      </c>
      <c r="S44" s="190">
        <f t="shared" si="2"/>
        <v>2.0000000000000004E-2</v>
      </c>
      <c r="T44" s="189">
        <v>1322158</v>
      </c>
      <c r="U44" s="188" t="s">
        <v>325</v>
      </c>
      <c r="V44" s="188" t="s">
        <v>329</v>
      </c>
      <c r="W44" s="154" t="s">
        <v>200</v>
      </c>
    </row>
    <row r="45" spans="2:23" ht="24.95" customHeight="1" x14ac:dyDescent="0.2">
      <c r="B45" s="146">
        <f t="shared" si="3"/>
        <v>8</v>
      </c>
      <c r="C45" s="186">
        <v>43686</v>
      </c>
      <c r="D45" s="187">
        <v>0.47447916666666662</v>
      </c>
      <c r="E45" s="188">
        <v>-38.214874559999998</v>
      </c>
      <c r="F45" s="188">
        <v>145.11636279999999</v>
      </c>
      <c r="G45" s="188" t="s">
        <v>650</v>
      </c>
      <c r="H45" s="188">
        <v>1103528</v>
      </c>
      <c r="I45" s="188" t="s">
        <v>122</v>
      </c>
      <c r="J45" s="196" t="s">
        <v>85</v>
      </c>
      <c r="K45" s="188" t="s">
        <v>155</v>
      </c>
      <c r="L45" s="197" t="s">
        <v>91</v>
      </c>
      <c r="M45" s="188" t="s">
        <v>89</v>
      </c>
      <c r="N45" s="197" t="s">
        <v>46</v>
      </c>
      <c r="O45" s="197" t="s">
        <v>314</v>
      </c>
      <c r="P45" s="198">
        <f t="shared" si="0"/>
        <v>1</v>
      </c>
      <c r="Q45" s="189" t="s">
        <v>172</v>
      </c>
      <c r="R45" s="190">
        <f t="shared" si="1"/>
        <v>0.1</v>
      </c>
      <c r="S45" s="190">
        <f t="shared" si="2"/>
        <v>0.1</v>
      </c>
      <c r="T45" s="189">
        <v>1322299</v>
      </c>
      <c r="U45" s="188" t="s">
        <v>330</v>
      </c>
      <c r="V45" s="188" t="s">
        <v>331</v>
      </c>
      <c r="W45" s="155" t="s">
        <v>201</v>
      </c>
    </row>
    <row r="46" spans="2:23" ht="24.95" customHeight="1" x14ac:dyDescent="0.2">
      <c r="B46" s="146">
        <f t="shared" si="3"/>
        <v>9</v>
      </c>
      <c r="C46" s="186">
        <v>43702</v>
      </c>
      <c r="D46" s="187">
        <v>0.9929513888888889</v>
      </c>
      <c r="E46" s="188">
        <v>-38.14020799</v>
      </c>
      <c r="F46" s="188">
        <v>145.12710989999999</v>
      </c>
      <c r="G46" s="188" t="s">
        <v>563</v>
      </c>
      <c r="H46" s="188">
        <v>8819028</v>
      </c>
      <c r="I46" s="188" t="s">
        <v>165</v>
      </c>
      <c r="J46" s="196" t="s">
        <v>83</v>
      </c>
      <c r="K46" s="188" t="s">
        <v>153</v>
      </c>
      <c r="L46" s="197" t="s">
        <v>254</v>
      </c>
      <c r="M46" s="188" t="s">
        <v>87</v>
      </c>
      <c r="N46" s="197" t="s">
        <v>69</v>
      </c>
      <c r="O46" s="197" t="s">
        <v>313</v>
      </c>
      <c r="P46" s="198">
        <f t="shared" si="0"/>
        <v>0.2</v>
      </c>
      <c r="Q46" s="189" t="s">
        <v>172</v>
      </c>
      <c r="R46" s="190">
        <f t="shared" si="1"/>
        <v>0.1</v>
      </c>
      <c r="S46" s="190">
        <f t="shared" si="2"/>
        <v>2.0000000000000004E-2</v>
      </c>
      <c r="T46" s="189">
        <v>1327197</v>
      </c>
      <c r="U46" s="188" t="s">
        <v>326</v>
      </c>
      <c r="V46" s="188" t="s">
        <v>321</v>
      </c>
      <c r="W46" s="155" t="s">
        <v>202</v>
      </c>
    </row>
    <row r="47" spans="2:23" ht="24.95" customHeight="1" x14ac:dyDescent="0.2">
      <c r="B47" s="146">
        <f t="shared" si="3"/>
        <v>10</v>
      </c>
      <c r="C47" s="186">
        <v>43718</v>
      </c>
      <c r="D47" s="187">
        <v>0.23270833333333332</v>
      </c>
      <c r="E47" s="188">
        <v>-37.880121340000002</v>
      </c>
      <c r="F47" s="188">
        <v>145.14056249999999</v>
      </c>
      <c r="G47" s="188" t="s">
        <v>564</v>
      </c>
      <c r="H47" s="188">
        <v>602198</v>
      </c>
      <c r="I47" s="188" t="s">
        <v>334</v>
      </c>
      <c r="J47" s="196" t="s">
        <v>85</v>
      </c>
      <c r="K47" s="188" t="s">
        <v>153</v>
      </c>
      <c r="L47" s="197" t="s">
        <v>96</v>
      </c>
      <c r="M47" s="188" t="s">
        <v>89</v>
      </c>
      <c r="N47" s="197" t="s">
        <v>69</v>
      </c>
      <c r="O47" s="197" t="s">
        <v>313</v>
      </c>
      <c r="P47" s="198">
        <f t="shared" si="0"/>
        <v>0.2</v>
      </c>
      <c r="Q47" s="189" t="s">
        <v>172</v>
      </c>
      <c r="R47" s="190">
        <f t="shared" si="1"/>
        <v>0.1</v>
      </c>
      <c r="S47" s="190">
        <f t="shared" si="2"/>
        <v>2.0000000000000004E-2</v>
      </c>
      <c r="T47" s="189">
        <v>1331551</v>
      </c>
      <c r="U47" s="188" t="s">
        <v>336</v>
      </c>
      <c r="V47" s="188" t="s">
        <v>341</v>
      </c>
      <c r="W47" s="155" t="s">
        <v>203</v>
      </c>
    </row>
    <row r="48" spans="2:23" ht="24.95" customHeight="1" x14ac:dyDescent="0.2">
      <c r="B48" s="146">
        <f t="shared" si="3"/>
        <v>11</v>
      </c>
      <c r="C48" s="186">
        <v>43729</v>
      </c>
      <c r="D48" s="187">
        <v>0.21805555555555556</v>
      </c>
      <c r="E48" s="188">
        <v>-37.757940660000003</v>
      </c>
      <c r="F48" s="188">
        <v>145.11312369999999</v>
      </c>
      <c r="G48" s="188" t="s">
        <v>653</v>
      </c>
      <c r="H48" s="188">
        <v>7068425</v>
      </c>
      <c r="I48" s="188" t="s">
        <v>123</v>
      </c>
      <c r="J48" s="196" t="s">
        <v>84</v>
      </c>
      <c r="K48" s="188" t="s">
        <v>153</v>
      </c>
      <c r="L48" s="197" t="s">
        <v>90</v>
      </c>
      <c r="M48" s="188" t="s">
        <v>89</v>
      </c>
      <c r="N48" s="197" t="s">
        <v>46</v>
      </c>
      <c r="O48" s="197" t="s">
        <v>313</v>
      </c>
      <c r="P48" s="198">
        <f t="shared" si="0"/>
        <v>0.2</v>
      </c>
      <c r="Q48" s="189" t="s">
        <v>172</v>
      </c>
      <c r="R48" s="190">
        <f t="shared" si="1"/>
        <v>0.1</v>
      </c>
      <c r="S48" s="190">
        <f t="shared" si="2"/>
        <v>2.0000000000000004E-2</v>
      </c>
      <c r="T48" s="189">
        <v>1335344</v>
      </c>
      <c r="U48" s="188" t="s">
        <v>338</v>
      </c>
      <c r="V48" s="188" t="s">
        <v>652</v>
      </c>
      <c r="W48" s="155" t="s">
        <v>204</v>
      </c>
    </row>
    <row r="49" spans="2:23" ht="24.95" customHeight="1" x14ac:dyDescent="0.2">
      <c r="B49" s="146">
        <f t="shared" si="3"/>
        <v>12</v>
      </c>
      <c r="C49" s="186">
        <v>43744</v>
      </c>
      <c r="D49" s="187">
        <v>0.89237268518518509</v>
      </c>
      <c r="E49" s="188">
        <v>-38.042745969999999</v>
      </c>
      <c r="F49" s="188">
        <v>145.11140549999999</v>
      </c>
      <c r="G49" s="188" t="s">
        <v>566</v>
      </c>
      <c r="H49" s="188">
        <v>3303709</v>
      </c>
      <c r="I49" s="188" t="s">
        <v>131</v>
      </c>
      <c r="J49" s="196" t="s">
        <v>85</v>
      </c>
      <c r="K49" s="188" t="s">
        <v>153</v>
      </c>
      <c r="L49" s="197" t="s">
        <v>96</v>
      </c>
      <c r="M49" s="188" t="s">
        <v>89</v>
      </c>
      <c r="N49" s="197" t="s">
        <v>69</v>
      </c>
      <c r="O49" s="197" t="s">
        <v>313</v>
      </c>
      <c r="P49" s="198">
        <f t="shared" si="0"/>
        <v>0.2</v>
      </c>
      <c r="Q49" s="189" t="s">
        <v>173</v>
      </c>
      <c r="R49" s="190">
        <f t="shared" si="1"/>
        <v>0.2</v>
      </c>
      <c r="S49" s="190">
        <f t="shared" si="2"/>
        <v>4.0000000000000008E-2</v>
      </c>
      <c r="T49" s="189">
        <v>1340098</v>
      </c>
      <c r="U49" s="188" t="s">
        <v>342</v>
      </c>
      <c r="V49" s="188" t="s">
        <v>340</v>
      </c>
      <c r="W49" s="155" t="s">
        <v>93</v>
      </c>
    </row>
    <row r="50" spans="2:23" ht="24.95" customHeight="1" x14ac:dyDescent="0.2">
      <c r="B50" s="146">
        <f t="shared" si="3"/>
        <v>13</v>
      </c>
      <c r="C50" s="186">
        <v>43766</v>
      </c>
      <c r="D50" s="187">
        <v>0.66245370370370371</v>
      </c>
      <c r="E50" s="188">
        <v>-37.884701149999998</v>
      </c>
      <c r="F50" s="188">
        <v>145.2067347</v>
      </c>
      <c r="G50" s="188" t="s">
        <v>567</v>
      </c>
      <c r="H50" s="188">
        <v>619559</v>
      </c>
      <c r="I50" s="188" t="s">
        <v>343</v>
      </c>
      <c r="J50" s="196" t="s">
        <v>85</v>
      </c>
      <c r="K50" s="188" t="s">
        <v>153</v>
      </c>
      <c r="L50" s="197" t="s">
        <v>90</v>
      </c>
      <c r="M50" s="188" t="s">
        <v>89</v>
      </c>
      <c r="N50" s="197" t="s">
        <v>49</v>
      </c>
      <c r="O50" s="197" t="s">
        <v>314</v>
      </c>
      <c r="P50" s="198">
        <f t="shared" si="0"/>
        <v>1</v>
      </c>
      <c r="Q50" s="189" t="s">
        <v>173</v>
      </c>
      <c r="R50" s="190">
        <f t="shared" si="1"/>
        <v>0.2</v>
      </c>
      <c r="S50" s="190">
        <f t="shared" si="2"/>
        <v>0.2</v>
      </c>
      <c r="T50" s="189">
        <v>1346112</v>
      </c>
      <c r="U50" s="188" t="s">
        <v>344</v>
      </c>
      <c r="V50" s="188" t="s">
        <v>345</v>
      </c>
      <c r="W50" s="155" t="s">
        <v>205</v>
      </c>
    </row>
    <row r="51" spans="2:23" ht="24.95" customHeight="1" x14ac:dyDescent="0.2">
      <c r="B51" s="146">
        <f t="shared" si="3"/>
        <v>14</v>
      </c>
      <c r="C51" s="186">
        <v>43768</v>
      </c>
      <c r="D51" s="187">
        <v>0.60738425925925921</v>
      </c>
      <c r="E51" s="188">
        <v>-37.976197829999997</v>
      </c>
      <c r="F51" s="188">
        <v>145.0215062</v>
      </c>
      <c r="G51" s="188" t="s">
        <v>672</v>
      </c>
      <c r="H51" s="188">
        <v>1820222</v>
      </c>
      <c r="I51" s="188" t="s">
        <v>183</v>
      </c>
      <c r="J51" s="196" t="s">
        <v>84</v>
      </c>
      <c r="K51" s="188" t="s">
        <v>153</v>
      </c>
      <c r="L51" s="197" t="s">
        <v>94</v>
      </c>
      <c r="M51" s="188" t="s">
        <v>89</v>
      </c>
      <c r="N51" s="197" t="s">
        <v>69</v>
      </c>
      <c r="O51" s="197" t="s">
        <v>313</v>
      </c>
      <c r="P51" s="198">
        <f t="shared" si="0"/>
        <v>0.2</v>
      </c>
      <c r="Q51" s="189" t="s">
        <v>174</v>
      </c>
      <c r="R51" s="190">
        <f t="shared" si="1"/>
        <v>0.5</v>
      </c>
      <c r="S51" s="190">
        <f t="shared" si="2"/>
        <v>0.1</v>
      </c>
      <c r="T51" s="189">
        <v>1346876</v>
      </c>
      <c r="U51" s="188" t="s">
        <v>361</v>
      </c>
      <c r="V51" s="188" t="s">
        <v>416</v>
      </c>
      <c r="W51" s="155" t="s">
        <v>206</v>
      </c>
    </row>
    <row r="52" spans="2:23" ht="24.95" customHeight="1" x14ac:dyDescent="0.2">
      <c r="B52" s="146">
        <f t="shared" si="3"/>
        <v>15</v>
      </c>
      <c r="C52" s="186">
        <v>43773</v>
      </c>
      <c r="D52" s="187">
        <v>0.96045138888888892</v>
      </c>
      <c r="E52" s="188">
        <v>-37.846669660000003</v>
      </c>
      <c r="F52" s="188">
        <v>145.1041635</v>
      </c>
      <c r="G52" s="188" t="s">
        <v>654</v>
      </c>
      <c r="H52" s="188">
        <v>7048034</v>
      </c>
      <c r="I52" s="188" t="s">
        <v>365</v>
      </c>
      <c r="J52" s="196" t="s">
        <v>84</v>
      </c>
      <c r="K52" s="188" t="s">
        <v>153</v>
      </c>
      <c r="L52" s="197" t="s">
        <v>107</v>
      </c>
      <c r="M52" s="188" t="s">
        <v>89</v>
      </c>
      <c r="N52" s="197" t="s">
        <v>69</v>
      </c>
      <c r="O52" s="197" t="s">
        <v>313</v>
      </c>
      <c r="P52" s="198">
        <f t="shared" si="0"/>
        <v>0.2</v>
      </c>
      <c r="Q52" s="189" t="s">
        <v>173</v>
      </c>
      <c r="R52" s="190">
        <f t="shared" si="1"/>
        <v>0.2</v>
      </c>
      <c r="S52" s="190">
        <f t="shared" si="2"/>
        <v>4.0000000000000008E-2</v>
      </c>
      <c r="T52" s="189">
        <v>1348043</v>
      </c>
      <c r="U52" s="188" t="s">
        <v>362</v>
      </c>
      <c r="V52" s="188" t="s">
        <v>353</v>
      </c>
      <c r="W52" s="155" t="s">
        <v>94</v>
      </c>
    </row>
    <row r="53" spans="2:23" ht="24.95" customHeight="1" x14ac:dyDescent="0.2">
      <c r="B53" s="146">
        <f t="shared" si="3"/>
        <v>16</v>
      </c>
      <c r="C53" s="186">
        <v>43787</v>
      </c>
      <c r="D53" s="187">
        <v>4.1666666666666666E-3</v>
      </c>
      <c r="E53" s="188">
        <v>-37.927465499999997</v>
      </c>
      <c r="F53" s="188">
        <v>145.06769610000001</v>
      </c>
      <c r="G53" s="188" t="s">
        <v>655</v>
      </c>
      <c r="H53" s="188">
        <v>1801649</v>
      </c>
      <c r="I53" s="188" t="s">
        <v>138</v>
      </c>
      <c r="J53" s="196" t="s">
        <v>83</v>
      </c>
      <c r="K53" s="188" t="s">
        <v>153</v>
      </c>
      <c r="L53" s="197" t="s">
        <v>109</v>
      </c>
      <c r="M53" s="188" t="s">
        <v>87</v>
      </c>
      <c r="N53" s="197" t="s">
        <v>69</v>
      </c>
      <c r="O53" s="197" t="s">
        <v>313</v>
      </c>
      <c r="P53" s="198">
        <f t="shared" si="0"/>
        <v>0.2</v>
      </c>
      <c r="Q53" s="189" t="s">
        <v>173</v>
      </c>
      <c r="R53" s="190">
        <f t="shared" si="1"/>
        <v>0.2</v>
      </c>
      <c r="S53" s="190">
        <f t="shared" si="2"/>
        <v>4.0000000000000008E-2</v>
      </c>
      <c r="T53" s="189">
        <v>1351867</v>
      </c>
      <c r="U53" s="188" t="s">
        <v>569</v>
      </c>
      <c r="V53" s="188" t="s">
        <v>352</v>
      </c>
      <c r="W53" s="155" t="s">
        <v>209</v>
      </c>
    </row>
    <row r="54" spans="2:23" ht="24.95" customHeight="1" x14ac:dyDescent="0.2">
      <c r="B54" s="146">
        <f t="shared" si="3"/>
        <v>17</v>
      </c>
      <c r="C54" s="186">
        <v>43790</v>
      </c>
      <c r="D54" s="187">
        <v>0.64097222222222217</v>
      </c>
      <c r="E54" s="188">
        <v>-37.9202242</v>
      </c>
      <c r="F54" s="188">
        <v>145.0853951</v>
      </c>
      <c r="G54" s="188" t="s">
        <v>656</v>
      </c>
      <c r="H54" s="188">
        <v>2328854</v>
      </c>
      <c r="I54" s="188" t="s">
        <v>144</v>
      </c>
      <c r="J54" s="196" t="s">
        <v>83</v>
      </c>
      <c r="K54" s="188" t="s">
        <v>153</v>
      </c>
      <c r="L54" s="197" t="s">
        <v>95</v>
      </c>
      <c r="M54" s="188" t="s">
        <v>89</v>
      </c>
      <c r="N54" s="197" t="s">
        <v>48</v>
      </c>
      <c r="O54" s="197" t="s">
        <v>313</v>
      </c>
      <c r="P54" s="198">
        <f t="shared" si="0"/>
        <v>0.2</v>
      </c>
      <c r="Q54" s="189" t="s">
        <v>176</v>
      </c>
      <c r="R54" s="190">
        <f t="shared" si="1"/>
        <v>1</v>
      </c>
      <c r="S54" s="190">
        <f t="shared" si="2"/>
        <v>0.2</v>
      </c>
      <c r="T54" s="189">
        <v>1353529</v>
      </c>
      <c r="U54" s="188" t="s">
        <v>574</v>
      </c>
      <c r="V54" s="188" t="s">
        <v>379</v>
      </c>
      <c r="W54" s="156" t="s">
        <v>210</v>
      </c>
    </row>
    <row r="55" spans="2:23" ht="24.95" customHeight="1" x14ac:dyDescent="0.2">
      <c r="B55" s="146">
        <f t="shared" si="3"/>
        <v>18</v>
      </c>
      <c r="C55" s="186">
        <v>43790</v>
      </c>
      <c r="D55" s="187">
        <v>0.70374999999999999</v>
      </c>
      <c r="E55" s="188">
        <v>-38.412837439999997</v>
      </c>
      <c r="F55" s="188">
        <v>145.01399169999999</v>
      </c>
      <c r="G55" s="188" t="s">
        <v>568</v>
      </c>
      <c r="H55" s="188">
        <v>1313635</v>
      </c>
      <c r="I55" s="188" t="s">
        <v>127</v>
      </c>
      <c r="J55" s="196" t="s">
        <v>85</v>
      </c>
      <c r="K55" s="188" t="s">
        <v>155</v>
      </c>
      <c r="L55" s="197" t="s">
        <v>90</v>
      </c>
      <c r="M55" s="188" t="s">
        <v>89</v>
      </c>
      <c r="N55" s="197" t="s">
        <v>46</v>
      </c>
      <c r="O55" s="197" t="s">
        <v>314</v>
      </c>
      <c r="P55" s="198">
        <f t="shared" si="0"/>
        <v>1</v>
      </c>
      <c r="Q55" s="189" t="s">
        <v>176</v>
      </c>
      <c r="R55" s="190">
        <f t="shared" si="1"/>
        <v>1</v>
      </c>
      <c r="S55" s="190">
        <f t="shared" si="2"/>
        <v>1</v>
      </c>
      <c r="T55" s="189">
        <v>1353670</v>
      </c>
      <c r="U55" s="188" t="s">
        <v>360</v>
      </c>
      <c r="V55" s="188" t="s">
        <v>355</v>
      </c>
      <c r="W55" s="155" t="s">
        <v>211</v>
      </c>
    </row>
    <row r="56" spans="2:23" ht="24.95" customHeight="1" x14ac:dyDescent="0.2">
      <c r="B56" s="146">
        <f t="shared" si="3"/>
        <v>19</v>
      </c>
      <c r="C56" s="186">
        <v>43795</v>
      </c>
      <c r="D56" s="187">
        <v>0.2260763888888889</v>
      </c>
      <c r="E56" s="188">
        <v>-37.807914109999999</v>
      </c>
      <c r="F56" s="188">
        <v>145.1211466</v>
      </c>
      <c r="G56" s="188" t="s">
        <v>657</v>
      </c>
      <c r="H56" s="188">
        <v>7035489</v>
      </c>
      <c r="I56" s="188" t="s">
        <v>335</v>
      </c>
      <c r="J56" s="196" t="s">
        <v>85</v>
      </c>
      <c r="K56" s="188" t="s">
        <v>153</v>
      </c>
      <c r="L56" s="197" t="s">
        <v>96</v>
      </c>
      <c r="M56" s="188" t="s">
        <v>89</v>
      </c>
      <c r="N56" s="197" t="s">
        <v>69</v>
      </c>
      <c r="O56" s="197" t="s">
        <v>313</v>
      </c>
      <c r="P56" s="198">
        <f t="shared" si="0"/>
        <v>0.2</v>
      </c>
      <c r="Q56" s="189" t="s">
        <v>173</v>
      </c>
      <c r="R56" s="190">
        <f t="shared" si="1"/>
        <v>0.2</v>
      </c>
      <c r="S56" s="190">
        <f t="shared" si="2"/>
        <v>4.0000000000000008E-2</v>
      </c>
      <c r="T56" s="189">
        <v>1355201</v>
      </c>
      <c r="U56" s="188" t="s">
        <v>358</v>
      </c>
      <c r="V56" s="188" t="s">
        <v>359</v>
      </c>
      <c r="W56" s="155" t="s">
        <v>212</v>
      </c>
    </row>
    <row r="57" spans="2:23" ht="24.95" customHeight="1" x14ac:dyDescent="0.2">
      <c r="B57" s="146">
        <f t="shared" si="3"/>
        <v>20</v>
      </c>
      <c r="C57" s="186">
        <v>43795</v>
      </c>
      <c r="D57" s="187">
        <v>0.25763888888888892</v>
      </c>
      <c r="E57" s="188">
        <v>-37.917643069999997</v>
      </c>
      <c r="F57" s="188">
        <v>145.14932859999999</v>
      </c>
      <c r="G57" s="188" t="s">
        <v>570</v>
      </c>
      <c r="H57" s="188">
        <v>622882</v>
      </c>
      <c r="I57" s="188" t="s">
        <v>571</v>
      </c>
      <c r="J57" s="196" t="s">
        <v>86</v>
      </c>
      <c r="K57" s="188" t="s">
        <v>153</v>
      </c>
      <c r="L57" s="197" t="s">
        <v>96</v>
      </c>
      <c r="M57" s="188" t="s">
        <v>89</v>
      </c>
      <c r="N57" s="197" t="s">
        <v>69</v>
      </c>
      <c r="O57" s="197" t="s">
        <v>313</v>
      </c>
      <c r="P57" s="198">
        <f t="shared" si="0"/>
        <v>0.2</v>
      </c>
      <c r="Q57" s="189" t="s">
        <v>173</v>
      </c>
      <c r="R57" s="190">
        <f t="shared" si="1"/>
        <v>0.2</v>
      </c>
      <c r="S57" s="190">
        <f t="shared" si="2"/>
        <v>4.0000000000000008E-2</v>
      </c>
      <c r="T57" s="189">
        <v>1355208</v>
      </c>
      <c r="U57" s="188" t="s">
        <v>363</v>
      </c>
      <c r="V57" s="188" t="s">
        <v>351</v>
      </c>
      <c r="W57" s="155" t="s">
        <v>95</v>
      </c>
    </row>
    <row r="58" spans="2:23" ht="24.95" customHeight="1" x14ac:dyDescent="0.2">
      <c r="B58" s="146">
        <f t="shared" si="3"/>
        <v>21</v>
      </c>
      <c r="C58" s="186">
        <v>43795</v>
      </c>
      <c r="D58" s="187">
        <v>0.35694444444444445</v>
      </c>
      <c r="E58" s="188">
        <v>-37.928641040000002</v>
      </c>
      <c r="F58" s="188">
        <v>144.99948470000001</v>
      </c>
      <c r="G58" s="188" t="s">
        <v>576</v>
      </c>
      <c r="H58" s="188">
        <v>1805014</v>
      </c>
      <c r="I58" s="188" t="s">
        <v>142</v>
      </c>
      <c r="J58" s="196" t="s">
        <v>84</v>
      </c>
      <c r="K58" s="188" t="s">
        <v>153</v>
      </c>
      <c r="L58" s="197" t="s">
        <v>96</v>
      </c>
      <c r="M58" s="188" t="s">
        <v>89</v>
      </c>
      <c r="N58" s="197" t="s">
        <v>69</v>
      </c>
      <c r="O58" s="197" t="s">
        <v>313</v>
      </c>
      <c r="P58" s="198">
        <f t="shared" si="0"/>
        <v>0.2</v>
      </c>
      <c r="Q58" s="189" t="s">
        <v>173</v>
      </c>
      <c r="R58" s="190">
        <f t="shared" si="1"/>
        <v>0.2</v>
      </c>
      <c r="S58" s="190">
        <f t="shared" si="2"/>
        <v>4.0000000000000008E-2</v>
      </c>
      <c r="T58" s="189">
        <v>1355246</v>
      </c>
      <c r="U58" s="188" t="s">
        <v>575</v>
      </c>
      <c r="V58" s="188" t="s">
        <v>380</v>
      </c>
      <c r="W58" s="154" t="s">
        <v>213</v>
      </c>
    </row>
    <row r="59" spans="2:23" ht="24.95" customHeight="1" x14ac:dyDescent="0.2">
      <c r="B59" s="146">
        <f t="shared" si="3"/>
        <v>22</v>
      </c>
      <c r="C59" s="186">
        <v>43795</v>
      </c>
      <c r="D59" s="187">
        <v>0.45313657407407404</v>
      </c>
      <c r="E59" s="188">
        <v>-38.32392566</v>
      </c>
      <c r="F59" s="188">
        <v>144.73223569999999</v>
      </c>
      <c r="G59" s="188" t="s">
        <v>669</v>
      </c>
      <c r="H59" s="188">
        <v>1302728</v>
      </c>
      <c r="I59" s="188" t="s">
        <v>164</v>
      </c>
      <c r="J59" s="196" t="s">
        <v>85</v>
      </c>
      <c r="K59" s="188" t="s">
        <v>153</v>
      </c>
      <c r="L59" s="197" t="s">
        <v>90</v>
      </c>
      <c r="M59" s="188" t="s">
        <v>89</v>
      </c>
      <c r="N59" s="197" t="s">
        <v>46</v>
      </c>
      <c r="O59" s="197" t="s">
        <v>313</v>
      </c>
      <c r="P59" s="198">
        <f t="shared" si="0"/>
        <v>0.2</v>
      </c>
      <c r="Q59" s="189" t="s">
        <v>173</v>
      </c>
      <c r="R59" s="190">
        <f t="shared" si="1"/>
        <v>0.2</v>
      </c>
      <c r="S59" s="190">
        <f t="shared" si="2"/>
        <v>4.0000000000000008E-2</v>
      </c>
      <c r="T59" s="189">
        <v>1355337</v>
      </c>
      <c r="U59" s="188" t="s">
        <v>364</v>
      </c>
      <c r="V59" s="188" t="s">
        <v>354</v>
      </c>
      <c r="W59" s="155" t="s">
        <v>96</v>
      </c>
    </row>
    <row r="60" spans="2:23" ht="24.95" customHeight="1" x14ac:dyDescent="0.2">
      <c r="B60" s="146">
        <f t="shared" si="3"/>
        <v>23</v>
      </c>
      <c r="C60" s="186">
        <v>43796</v>
      </c>
      <c r="D60" s="187">
        <v>0.18873842592592593</v>
      </c>
      <c r="E60" s="188">
        <v>-37.910259719999999</v>
      </c>
      <c r="F60" s="188">
        <v>144.98626759999999</v>
      </c>
      <c r="G60" s="188" t="s">
        <v>577</v>
      </c>
      <c r="H60" s="188">
        <v>1806095</v>
      </c>
      <c r="I60" s="188" t="s">
        <v>347</v>
      </c>
      <c r="J60" s="196" t="s">
        <v>83</v>
      </c>
      <c r="K60" s="188" t="s">
        <v>153</v>
      </c>
      <c r="L60" s="197" t="s">
        <v>109</v>
      </c>
      <c r="M60" s="188" t="s">
        <v>89</v>
      </c>
      <c r="N60" s="197" t="s">
        <v>69</v>
      </c>
      <c r="O60" s="197" t="s">
        <v>313</v>
      </c>
      <c r="P60" s="198">
        <f t="shared" si="0"/>
        <v>0.2</v>
      </c>
      <c r="Q60" s="189" t="s">
        <v>174</v>
      </c>
      <c r="R60" s="190">
        <f t="shared" si="1"/>
        <v>0.5</v>
      </c>
      <c r="S60" s="190">
        <f t="shared" si="2"/>
        <v>0.1</v>
      </c>
      <c r="T60" s="189">
        <v>1355658</v>
      </c>
      <c r="U60" s="188" t="s">
        <v>403</v>
      </c>
      <c r="V60" s="188" t="s">
        <v>378</v>
      </c>
      <c r="W60" s="155" t="s">
        <v>214</v>
      </c>
    </row>
    <row r="61" spans="2:23" ht="24.95" customHeight="1" x14ac:dyDescent="0.2">
      <c r="B61" s="146">
        <f t="shared" si="3"/>
        <v>24</v>
      </c>
      <c r="C61" s="186">
        <v>43799</v>
      </c>
      <c r="D61" s="187">
        <v>0.50277777777777777</v>
      </c>
      <c r="E61" s="188">
        <v>-37.999982350000003</v>
      </c>
      <c r="F61" s="188">
        <v>145.10718990000001</v>
      </c>
      <c r="G61" s="188" t="s">
        <v>658</v>
      </c>
      <c r="H61" s="188">
        <v>616892</v>
      </c>
      <c r="I61" s="188" t="s">
        <v>346</v>
      </c>
      <c r="J61" s="196" t="s">
        <v>85</v>
      </c>
      <c r="K61" s="188" t="s">
        <v>153</v>
      </c>
      <c r="L61" s="197" t="s">
        <v>96</v>
      </c>
      <c r="M61" s="188" t="s">
        <v>89</v>
      </c>
      <c r="N61" s="197" t="s">
        <v>69</v>
      </c>
      <c r="O61" s="197" t="s">
        <v>313</v>
      </c>
      <c r="P61" s="198">
        <f t="shared" si="0"/>
        <v>0.2</v>
      </c>
      <c r="Q61" s="189" t="s">
        <v>173</v>
      </c>
      <c r="R61" s="190">
        <f t="shared" si="1"/>
        <v>0.2</v>
      </c>
      <c r="S61" s="190">
        <f t="shared" si="2"/>
        <v>4.0000000000000008E-2</v>
      </c>
      <c r="T61" s="189">
        <v>1356774</v>
      </c>
      <c r="U61" s="188" t="s">
        <v>356</v>
      </c>
      <c r="V61" s="188" t="s">
        <v>357</v>
      </c>
      <c r="W61" s="155" t="s">
        <v>215</v>
      </c>
    </row>
    <row r="62" spans="2:23" ht="24.95" customHeight="1" x14ac:dyDescent="0.2">
      <c r="B62" s="146">
        <f t="shared" si="3"/>
        <v>25</v>
      </c>
      <c r="C62" s="186">
        <v>43803</v>
      </c>
      <c r="D62" s="187">
        <v>0.33314814814814814</v>
      </c>
      <c r="E62" s="188">
        <v>-38.275763589999997</v>
      </c>
      <c r="F62" s="188">
        <v>145.0133682</v>
      </c>
      <c r="G62" s="188" t="s">
        <v>572</v>
      </c>
      <c r="H62" s="188">
        <v>1103211</v>
      </c>
      <c r="I62" s="188" t="s">
        <v>141</v>
      </c>
      <c r="J62" s="196" t="s">
        <v>85</v>
      </c>
      <c r="K62" s="188" t="s">
        <v>155</v>
      </c>
      <c r="L62" s="197" t="s">
        <v>105</v>
      </c>
      <c r="M62" s="188" t="s">
        <v>89</v>
      </c>
      <c r="N62" s="197" t="s">
        <v>69</v>
      </c>
      <c r="O62" s="197" t="s">
        <v>313</v>
      </c>
      <c r="P62" s="198">
        <f t="shared" si="0"/>
        <v>0.2</v>
      </c>
      <c r="Q62" s="189" t="s">
        <v>173</v>
      </c>
      <c r="R62" s="190">
        <f t="shared" si="1"/>
        <v>0.2</v>
      </c>
      <c r="S62" s="190">
        <f t="shared" si="2"/>
        <v>4.0000000000000008E-2</v>
      </c>
      <c r="T62" s="189">
        <v>1358310</v>
      </c>
      <c r="U62" s="188" t="s">
        <v>388</v>
      </c>
      <c r="V62" s="188" t="s">
        <v>389</v>
      </c>
      <c r="W62" s="155" t="s">
        <v>97</v>
      </c>
    </row>
    <row r="63" spans="2:23" ht="24.95" customHeight="1" x14ac:dyDescent="0.2">
      <c r="B63" s="146">
        <f t="shared" si="3"/>
        <v>26</v>
      </c>
      <c r="C63" s="186">
        <v>43807</v>
      </c>
      <c r="D63" s="187">
        <v>0.47019675925925924</v>
      </c>
      <c r="E63" s="188">
        <v>-38.016422810000002</v>
      </c>
      <c r="F63" s="188">
        <v>145.11876090000001</v>
      </c>
      <c r="G63" s="188" t="s">
        <v>573</v>
      </c>
      <c r="H63" s="188">
        <v>3305055</v>
      </c>
      <c r="I63" s="188" t="s">
        <v>159</v>
      </c>
      <c r="J63" s="196" t="s">
        <v>86</v>
      </c>
      <c r="K63" s="188" t="s">
        <v>153</v>
      </c>
      <c r="L63" s="197" t="s">
        <v>98</v>
      </c>
      <c r="M63" s="188" t="s">
        <v>89</v>
      </c>
      <c r="N63" s="197" t="s">
        <v>69</v>
      </c>
      <c r="O63" s="197" t="s">
        <v>313</v>
      </c>
      <c r="P63" s="198">
        <f t="shared" si="0"/>
        <v>0.2</v>
      </c>
      <c r="Q63" s="189" t="s">
        <v>173</v>
      </c>
      <c r="R63" s="190">
        <f t="shared" si="1"/>
        <v>0.2</v>
      </c>
      <c r="S63" s="190">
        <f t="shared" si="2"/>
        <v>4.0000000000000008E-2</v>
      </c>
      <c r="T63" s="189">
        <v>1359403</v>
      </c>
      <c r="U63" s="199" t="s">
        <v>409</v>
      </c>
      <c r="V63" s="188" t="s">
        <v>517</v>
      </c>
      <c r="W63" s="155" t="s">
        <v>98</v>
      </c>
    </row>
    <row r="64" spans="2:23" ht="24.95" customHeight="1" x14ac:dyDescent="0.2">
      <c r="B64" s="146">
        <f t="shared" si="3"/>
        <v>27</v>
      </c>
      <c r="C64" s="186">
        <v>43808</v>
      </c>
      <c r="D64" s="187">
        <v>0.85225694444444444</v>
      </c>
      <c r="E64" s="188">
        <v>-37.888407010000002</v>
      </c>
      <c r="F64" s="188">
        <v>144.9958456</v>
      </c>
      <c r="G64" s="188" t="s">
        <v>366</v>
      </c>
      <c r="H64" s="188">
        <v>2308461</v>
      </c>
      <c r="I64" s="188" t="s">
        <v>367</v>
      </c>
      <c r="J64" s="196" t="s">
        <v>84</v>
      </c>
      <c r="K64" s="188" t="s">
        <v>153</v>
      </c>
      <c r="L64" s="197" t="s">
        <v>196</v>
      </c>
      <c r="M64" s="188" t="s">
        <v>89</v>
      </c>
      <c r="N64" s="197" t="s">
        <v>46</v>
      </c>
      <c r="O64" s="197" t="s">
        <v>313</v>
      </c>
      <c r="P64" s="198">
        <f t="shared" si="0"/>
        <v>0.2</v>
      </c>
      <c r="Q64" s="189" t="s">
        <v>176</v>
      </c>
      <c r="R64" s="190">
        <f t="shared" si="1"/>
        <v>1</v>
      </c>
      <c r="S64" s="190">
        <f t="shared" si="2"/>
        <v>0.2</v>
      </c>
      <c r="T64" s="189">
        <v>1359943</v>
      </c>
      <c r="U64" s="188" t="s">
        <v>369</v>
      </c>
      <c r="V64" s="188" t="s">
        <v>370</v>
      </c>
      <c r="W64" s="155" t="s">
        <v>99</v>
      </c>
    </row>
    <row r="65" spans="1:23" ht="24.95" customHeight="1" x14ac:dyDescent="0.2">
      <c r="B65" s="146">
        <f t="shared" si="3"/>
        <v>28</v>
      </c>
      <c r="C65" s="186">
        <v>43809</v>
      </c>
      <c r="D65" s="187">
        <v>0.28680555555555554</v>
      </c>
      <c r="E65" s="188">
        <v>-37.93007016</v>
      </c>
      <c r="F65" s="188">
        <v>145.10183290000001</v>
      </c>
      <c r="G65" s="188" t="s">
        <v>609</v>
      </c>
      <c r="H65" s="199">
        <v>2333349</v>
      </c>
      <c r="I65" s="188" t="s">
        <v>171</v>
      </c>
      <c r="J65" s="196" t="s">
        <v>86</v>
      </c>
      <c r="K65" s="188" t="s">
        <v>153</v>
      </c>
      <c r="L65" s="200" t="s">
        <v>96</v>
      </c>
      <c r="M65" s="199" t="s">
        <v>89</v>
      </c>
      <c r="N65" s="200" t="s">
        <v>69</v>
      </c>
      <c r="O65" s="197" t="s">
        <v>313</v>
      </c>
      <c r="P65" s="198">
        <f t="shared" si="0"/>
        <v>0.2</v>
      </c>
      <c r="Q65" s="189" t="s">
        <v>173</v>
      </c>
      <c r="R65" s="190">
        <f t="shared" si="1"/>
        <v>0.2</v>
      </c>
      <c r="S65" s="190">
        <f t="shared" si="2"/>
        <v>4.0000000000000008E-2</v>
      </c>
      <c r="T65" s="201" t="s">
        <v>411</v>
      </c>
      <c r="U65" s="199" t="s">
        <v>453</v>
      </c>
      <c r="V65" s="199" t="s">
        <v>415</v>
      </c>
      <c r="W65" s="155" t="s">
        <v>217</v>
      </c>
    </row>
    <row r="66" spans="1:23" ht="24.95" customHeight="1" x14ac:dyDescent="0.2">
      <c r="B66" s="146">
        <f t="shared" si="3"/>
        <v>29</v>
      </c>
      <c r="C66" s="186">
        <v>43809</v>
      </c>
      <c r="D66" s="187">
        <v>0.28888888888888892</v>
      </c>
      <c r="E66" s="188">
        <v>-37.897836269999999</v>
      </c>
      <c r="F66" s="188">
        <v>145.12336780000001</v>
      </c>
      <c r="G66" s="188" t="s">
        <v>598</v>
      </c>
      <c r="H66" s="188">
        <v>2300779</v>
      </c>
      <c r="I66" s="188" t="s">
        <v>384</v>
      </c>
      <c r="J66" s="196" t="s">
        <v>85</v>
      </c>
      <c r="K66" s="188" t="s">
        <v>153</v>
      </c>
      <c r="L66" s="197" t="s">
        <v>96</v>
      </c>
      <c r="M66" s="188" t="s">
        <v>89</v>
      </c>
      <c r="N66" s="197" t="s">
        <v>69</v>
      </c>
      <c r="O66" s="197" t="s">
        <v>313</v>
      </c>
      <c r="P66" s="198">
        <f t="shared" si="0"/>
        <v>0.2</v>
      </c>
      <c r="Q66" s="189" t="s">
        <v>173</v>
      </c>
      <c r="R66" s="190">
        <f t="shared" si="1"/>
        <v>0.2</v>
      </c>
      <c r="S66" s="190">
        <f t="shared" si="2"/>
        <v>4.0000000000000008E-2</v>
      </c>
      <c r="T66" s="189">
        <v>1359995</v>
      </c>
      <c r="U66" s="188" t="s">
        <v>418</v>
      </c>
      <c r="V66" s="188" t="s">
        <v>412</v>
      </c>
      <c r="W66" s="155" t="s">
        <v>101</v>
      </c>
    </row>
    <row r="67" spans="1:23" ht="24.95" customHeight="1" x14ac:dyDescent="0.2">
      <c r="B67" s="146">
        <f t="shared" si="3"/>
        <v>30</v>
      </c>
      <c r="C67" s="186">
        <v>43809</v>
      </c>
      <c r="D67" s="187">
        <v>0.31209490740740742</v>
      </c>
      <c r="E67" s="188">
        <v>-37.954027080000003</v>
      </c>
      <c r="F67" s="188">
        <v>145.07646589999999</v>
      </c>
      <c r="G67" s="188" t="s">
        <v>670</v>
      </c>
      <c r="H67" s="188">
        <v>1825384</v>
      </c>
      <c r="I67" s="188" t="s">
        <v>181</v>
      </c>
      <c r="J67" s="196" t="s">
        <v>85</v>
      </c>
      <c r="K67" s="188" t="s">
        <v>153</v>
      </c>
      <c r="L67" s="197" t="s">
        <v>95</v>
      </c>
      <c r="M67" s="188" t="s">
        <v>89</v>
      </c>
      <c r="N67" s="197" t="s">
        <v>69</v>
      </c>
      <c r="O67" s="197" t="s">
        <v>313</v>
      </c>
      <c r="P67" s="198">
        <f t="shared" si="0"/>
        <v>0.2</v>
      </c>
      <c r="Q67" s="189" t="s">
        <v>173</v>
      </c>
      <c r="R67" s="190">
        <f t="shared" si="1"/>
        <v>0.2</v>
      </c>
      <c r="S67" s="190">
        <f t="shared" si="2"/>
        <v>4.0000000000000008E-2</v>
      </c>
      <c r="T67" s="189">
        <v>1360013</v>
      </c>
      <c r="U67" s="188" t="s">
        <v>371</v>
      </c>
      <c r="V67" s="188" t="s">
        <v>414</v>
      </c>
      <c r="W67" s="155" t="s">
        <v>218</v>
      </c>
    </row>
    <row r="68" spans="1:23" ht="24.95" customHeight="1" x14ac:dyDescent="0.2">
      <c r="B68" s="146">
        <f t="shared" si="3"/>
        <v>31</v>
      </c>
      <c r="C68" s="186">
        <v>43809</v>
      </c>
      <c r="D68" s="187">
        <v>0.50347222222222221</v>
      </c>
      <c r="E68" s="188">
        <v>-37.95633934</v>
      </c>
      <c r="F68" s="188">
        <v>145.007653</v>
      </c>
      <c r="G68" s="188" t="s">
        <v>659</v>
      </c>
      <c r="H68" s="188">
        <v>1817434</v>
      </c>
      <c r="I68" s="188" t="s">
        <v>368</v>
      </c>
      <c r="J68" s="196" t="s">
        <v>84</v>
      </c>
      <c r="K68" s="188" t="s">
        <v>153</v>
      </c>
      <c r="L68" s="197" t="s">
        <v>96</v>
      </c>
      <c r="M68" s="188" t="s">
        <v>89</v>
      </c>
      <c r="N68" s="197" t="s">
        <v>69</v>
      </c>
      <c r="O68" s="197" t="s">
        <v>313</v>
      </c>
      <c r="P68" s="198">
        <f t="shared" si="0"/>
        <v>0.2</v>
      </c>
      <c r="Q68" s="189" t="s">
        <v>173</v>
      </c>
      <c r="R68" s="190">
        <f t="shared" si="1"/>
        <v>0.2</v>
      </c>
      <c r="S68" s="190">
        <f t="shared" si="2"/>
        <v>4.0000000000000008E-2</v>
      </c>
      <c r="T68" s="189">
        <v>1360185</v>
      </c>
      <c r="U68" s="188" t="s">
        <v>372</v>
      </c>
      <c r="V68" s="188" t="s">
        <v>373</v>
      </c>
      <c r="W68" s="155" t="s">
        <v>219</v>
      </c>
    </row>
    <row r="69" spans="1:23" ht="24.95" customHeight="1" x14ac:dyDescent="0.2">
      <c r="A69" s="145" t="s">
        <v>17</v>
      </c>
      <c r="B69" s="146">
        <f t="shared" si="3"/>
        <v>32</v>
      </c>
      <c r="C69" s="186">
        <v>43813</v>
      </c>
      <c r="D69" s="187">
        <v>0.42754629629629631</v>
      </c>
      <c r="E69" s="188">
        <v>-37.925513240000001</v>
      </c>
      <c r="F69" s="188">
        <v>145.15616549999999</v>
      </c>
      <c r="G69" s="188" t="s">
        <v>579</v>
      </c>
      <c r="H69" s="188">
        <v>619973</v>
      </c>
      <c r="I69" s="188" t="s">
        <v>170</v>
      </c>
      <c r="J69" s="196" t="s">
        <v>85</v>
      </c>
      <c r="K69" s="188" t="s">
        <v>153</v>
      </c>
      <c r="L69" s="197" t="s">
        <v>96</v>
      </c>
      <c r="M69" s="188" t="s">
        <v>89</v>
      </c>
      <c r="N69" s="197" t="s">
        <v>69</v>
      </c>
      <c r="O69" s="197" t="s">
        <v>313</v>
      </c>
      <c r="P69" s="198">
        <f t="shared" si="0"/>
        <v>0.2</v>
      </c>
      <c r="Q69" s="189" t="s">
        <v>173</v>
      </c>
      <c r="R69" s="190">
        <f t="shared" si="1"/>
        <v>0.2</v>
      </c>
      <c r="S69" s="190">
        <f t="shared" si="2"/>
        <v>4.0000000000000008E-2</v>
      </c>
      <c r="T69" s="189">
        <v>1361411</v>
      </c>
      <c r="U69" s="188" t="s">
        <v>400</v>
      </c>
      <c r="V69" s="188" t="s">
        <v>374</v>
      </c>
      <c r="W69" s="155" t="s">
        <v>221</v>
      </c>
    </row>
    <row r="70" spans="1:23" ht="24.95" customHeight="1" x14ac:dyDescent="0.2">
      <c r="B70" s="146">
        <f t="shared" si="3"/>
        <v>33</v>
      </c>
      <c r="C70" s="186">
        <v>43816</v>
      </c>
      <c r="D70" s="187">
        <v>0.54791666666666672</v>
      </c>
      <c r="E70" s="188">
        <v>-38.158918329999999</v>
      </c>
      <c r="F70" s="188">
        <v>145.15413409999999</v>
      </c>
      <c r="G70" s="188" t="s">
        <v>578</v>
      </c>
      <c r="H70" s="188">
        <v>8819961</v>
      </c>
      <c r="I70" s="188" t="s">
        <v>166</v>
      </c>
      <c r="J70" s="196" t="s">
        <v>83</v>
      </c>
      <c r="K70" s="188" t="s">
        <v>153</v>
      </c>
      <c r="L70" s="197" t="s">
        <v>93</v>
      </c>
      <c r="M70" s="188" t="s">
        <v>89</v>
      </c>
      <c r="N70" s="197" t="s">
        <v>69</v>
      </c>
      <c r="O70" s="197" t="s">
        <v>313</v>
      </c>
      <c r="P70" s="198">
        <f t="shared" si="0"/>
        <v>0.2</v>
      </c>
      <c r="Q70" s="189" t="s">
        <v>174</v>
      </c>
      <c r="R70" s="190">
        <f t="shared" si="1"/>
        <v>0.5</v>
      </c>
      <c r="S70" s="190">
        <f t="shared" si="2"/>
        <v>0.1</v>
      </c>
      <c r="T70" s="189">
        <v>1362369</v>
      </c>
      <c r="U70" s="188" t="s">
        <v>401</v>
      </c>
      <c r="V70" s="188" t="s">
        <v>377</v>
      </c>
      <c r="W70" s="155" t="s">
        <v>103</v>
      </c>
    </row>
    <row r="71" spans="1:23" ht="24.95" customHeight="1" x14ac:dyDescent="0.2">
      <c r="B71" s="146">
        <f t="shared" si="3"/>
        <v>34</v>
      </c>
      <c r="C71" s="186">
        <v>43819</v>
      </c>
      <c r="D71" s="187">
        <v>0.72083333333333333</v>
      </c>
      <c r="E71" s="188">
        <v>-38.159491080000002</v>
      </c>
      <c r="F71" s="188">
        <v>145.10914489999999</v>
      </c>
      <c r="G71" s="188" t="s">
        <v>588</v>
      </c>
      <c r="H71" s="188">
        <v>3315975</v>
      </c>
      <c r="I71" s="188" t="s">
        <v>167</v>
      </c>
      <c r="J71" s="196" t="s">
        <v>83</v>
      </c>
      <c r="K71" s="188" t="s">
        <v>153</v>
      </c>
      <c r="L71" s="197" t="s">
        <v>107</v>
      </c>
      <c r="M71" s="188" t="s">
        <v>89</v>
      </c>
      <c r="N71" s="197" t="s">
        <v>69</v>
      </c>
      <c r="O71" s="197" t="s">
        <v>313</v>
      </c>
      <c r="P71" s="198">
        <f t="shared" si="0"/>
        <v>0.2</v>
      </c>
      <c r="Q71" s="189" t="s">
        <v>175</v>
      </c>
      <c r="R71" s="190">
        <f t="shared" si="1"/>
        <v>2</v>
      </c>
      <c r="S71" s="190">
        <f t="shared" si="2"/>
        <v>0.4</v>
      </c>
      <c r="T71" s="189">
        <v>1363600</v>
      </c>
      <c r="U71" s="188" t="s">
        <v>408</v>
      </c>
      <c r="V71" s="188" t="s">
        <v>417</v>
      </c>
      <c r="W71" s="155" t="s">
        <v>224</v>
      </c>
    </row>
    <row r="72" spans="1:23" ht="24.95" customHeight="1" x14ac:dyDescent="0.2">
      <c r="B72" s="146">
        <f t="shared" si="3"/>
        <v>35</v>
      </c>
      <c r="C72" s="186">
        <v>43819</v>
      </c>
      <c r="D72" s="187">
        <v>0.73888888888888893</v>
      </c>
      <c r="E72" s="188">
        <v>-38.186381339999997</v>
      </c>
      <c r="F72" s="188">
        <v>145.0900761</v>
      </c>
      <c r="G72" s="188" t="s">
        <v>612</v>
      </c>
      <c r="H72" s="188">
        <v>3313700</v>
      </c>
      <c r="I72" s="188" t="s">
        <v>158</v>
      </c>
      <c r="J72" s="196" t="s">
        <v>83</v>
      </c>
      <c r="K72" s="188" t="s">
        <v>155</v>
      </c>
      <c r="L72" s="197" t="s">
        <v>98</v>
      </c>
      <c r="M72" s="188" t="s">
        <v>89</v>
      </c>
      <c r="N72" s="197" t="s">
        <v>69</v>
      </c>
      <c r="O72" s="197" t="s">
        <v>313</v>
      </c>
      <c r="P72" s="198">
        <f t="shared" si="0"/>
        <v>0.2</v>
      </c>
      <c r="Q72" s="189" t="s">
        <v>175</v>
      </c>
      <c r="R72" s="190">
        <f t="shared" si="1"/>
        <v>2</v>
      </c>
      <c r="S72" s="190">
        <f t="shared" si="2"/>
        <v>0.4</v>
      </c>
      <c r="T72" s="189" t="s">
        <v>449</v>
      </c>
      <c r="U72" s="188" t="s">
        <v>467</v>
      </c>
      <c r="V72" s="188" t="s">
        <v>450</v>
      </c>
      <c r="W72" s="155" t="s">
        <v>227</v>
      </c>
    </row>
    <row r="73" spans="1:23" ht="24.95" customHeight="1" x14ac:dyDescent="0.2">
      <c r="B73" s="146">
        <f t="shared" si="3"/>
        <v>36</v>
      </c>
      <c r="C73" s="186">
        <v>43820</v>
      </c>
      <c r="D73" s="187">
        <v>0.49305555555555558</v>
      </c>
      <c r="E73" s="188">
        <v>-38.387538960000001</v>
      </c>
      <c r="F73" s="188">
        <v>144.78942760000001</v>
      </c>
      <c r="G73" s="188" t="s">
        <v>580</v>
      </c>
      <c r="H73" s="188">
        <v>1305665</v>
      </c>
      <c r="I73" s="188" t="s">
        <v>168</v>
      </c>
      <c r="J73" s="196" t="s">
        <v>83</v>
      </c>
      <c r="K73" s="188" t="s">
        <v>155</v>
      </c>
      <c r="L73" s="197" t="s">
        <v>98</v>
      </c>
      <c r="M73" s="188" t="s">
        <v>87</v>
      </c>
      <c r="N73" s="197" t="s">
        <v>69</v>
      </c>
      <c r="O73" s="197" t="s">
        <v>314</v>
      </c>
      <c r="P73" s="198">
        <f t="shared" si="0"/>
        <v>1</v>
      </c>
      <c r="Q73" s="189" t="s">
        <v>174</v>
      </c>
      <c r="R73" s="190">
        <f t="shared" si="1"/>
        <v>0.5</v>
      </c>
      <c r="S73" s="190">
        <f t="shared" si="2"/>
        <v>0.5</v>
      </c>
      <c r="T73" s="189">
        <v>1364062</v>
      </c>
      <c r="U73" s="188" t="s">
        <v>405</v>
      </c>
      <c r="V73" s="188" t="s">
        <v>376</v>
      </c>
      <c r="W73" s="155" t="s">
        <v>225</v>
      </c>
    </row>
    <row r="74" spans="1:23" ht="24.95" customHeight="1" x14ac:dyDescent="0.2">
      <c r="B74" s="146">
        <f t="shared" si="3"/>
        <v>37</v>
      </c>
      <c r="C74" s="186">
        <v>43820</v>
      </c>
      <c r="D74" s="187">
        <v>0.99975694444444441</v>
      </c>
      <c r="E74" s="188">
        <v>-38.137327669999998</v>
      </c>
      <c r="F74" s="188">
        <v>145.1239161</v>
      </c>
      <c r="G74" s="188" t="s">
        <v>581</v>
      </c>
      <c r="H74" s="188">
        <v>3308817</v>
      </c>
      <c r="I74" s="188" t="s">
        <v>137</v>
      </c>
      <c r="J74" s="196" t="s">
        <v>83</v>
      </c>
      <c r="K74" s="188" t="s">
        <v>153</v>
      </c>
      <c r="L74" s="197" t="s">
        <v>107</v>
      </c>
      <c r="M74" s="188" t="s">
        <v>89</v>
      </c>
      <c r="N74" s="197" t="s">
        <v>69</v>
      </c>
      <c r="O74" s="197" t="s">
        <v>313</v>
      </c>
      <c r="P74" s="198">
        <f t="shared" si="0"/>
        <v>0.2</v>
      </c>
      <c r="Q74" s="189" t="s">
        <v>174</v>
      </c>
      <c r="R74" s="190">
        <f t="shared" si="1"/>
        <v>0.5</v>
      </c>
      <c r="S74" s="190">
        <f t="shared" si="2"/>
        <v>0.1</v>
      </c>
      <c r="T74" s="189">
        <v>1364161</v>
      </c>
      <c r="U74" s="188" t="s">
        <v>404</v>
      </c>
      <c r="V74" s="188" t="s">
        <v>375</v>
      </c>
      <c r="W74" s="155" t="s">
        <v>226</v>
      </c>
    </row>
    <row r="75" spans="1:23" ht="24.95" customHeight="1" x14ac:dyDescent="0.2">
      <c r="B75" s="146">
        <f t="shared" si="3"/>
        <v>38</v>
      </c>
      <c r="C75" s="186">
        <v>43823</v>
      </c>
      <c r="D75" s="187">
        <v>0.4228703703703704</v>
      </c>
      <c r="E75" s="188">
        <v>-37.958810419999999</v>
      </c>
      <c r="F75" s="188">
        <v>145.1225924</v>
      </c>
      <c r="G75" s="188" t="s">
        <v>582</v>
      </c>
      <c r="H75" s="188">
        <v>610198</v>
      </c>
      <c r="I75" s="188" t="s">
        <v>185</v>
      </c>
      <c r="J75" s="196" t="s">
        <v>85</v>
      </c>
      <c r="K75" s="188" t="s">
        <v>153</v>
      </c>
      <c r="L75" s="197" t="s">
        <v>96</v>
      </c>
      <c r="M75" s="188" t="s">
        <v>89</v>
      </c>
      <c r="N75" s="197" t="s">
        <v>69</v>
      </c>
      <c r="O75" s="197" t="s">
        <v>313</v>
      </c>
      <c r="P75" s="198">
        <f t="shared" si="0"/>
        <v>0.2</v>
      </c>
      <c r="Q75" s="189" t="s">
        <v>174</v>
      </c>
      <c r="R75" s="190">
        <f t="shared" si="1"/>
        <v>0.5</v>
      </c>
      <c r="S75" s="190">
        <f t="shared" si="2"/>
        <v>0.1</v>
      </c>
      <c r="T75" s="189">
        <v>1364424</v>
      </c>
      <c r="U75" s="188" t="s">
        <v>402</v>
      </c>
      <c r="V75" s="188" t="s">
        <v>381</v>
      </c>
      <c r="W75" s="155" t="s">
        <v>228</v>
      </c>
    </row>
    <row r="76" spans="1:23" ht="24.95" customHeight="1" x14ac:dyDescent="0.2">
      <c r="B76" s="146">
        <f t="shared" si="3"/>
        <v>39</v>
      </c>
      <c r="C76" s="186">
        <v>43826</v>
      </c>
      <c r="D76" s="187">
        <v>0.7820717592592592</v>
      </c>
      <c r="E76" s="188">
        <v>-38.395096539999997</v>
      </c>
      <c r="F76" s="188">
        <v>144.81775160000001</v>
      </c>
      <c r="G76" s="188" t="s">
        <v>583</v>
      </c>
      <c r="H76" s="188">
        <v>1315973</v>
      </c>
      <c r="I76" s="188" t="s">
        <v>168</v>
      </c>
      <c r="J76" s="196" t="s">
        <v>85</v>
      </c>
      <c r="K76" s="188" t="s">
        <v>155</v>
      </c>
      <c r="L76" s="197" t="s">
        <v>196</v>
      </c>
      <c r="M76" s="188" t="s">
        <v>89</v>
      </c>
      <c r="N76" s="197" t="s">
        <v>47</v>
      </c>
      <c r="O76" s="197" t="s">
        <v>314</v>
      </c>
      <c r="P76" s="198">
        <f t="shared" si="0"/>
        <v>1</v>
      </c>
      <c r="Q76" s="189" t="s">
        <v>174</v>
      </c>
      <c r="R76" s="190">
        <f t="shared" si="1"/>
        <v>0.5</v>
      </c>
      <c r="S76" s="190">
        <f t="shared" si="2"/>
        <v>0.5</v>
      </c>
      <c r="T76" s="189">
        <v>1364824</v>
      </c>
      <c r="U76" s="188" t="s">
        <v>407</v>
      </c>
      <c r="V76" s="188" t="s">
        <v>387</v>
      </c>
      <c r="W76" s="155" t="s">
        <v>229</v>
      </c>
    </row>
    <row r="77" spans="1:23" ht="24.95" customHeight="1" x14ac:dyDescent="0.2">
      <c r="B77" s="146">
        <f t="shared" si="3"/>
        <v>40</v>
      </c>
      <c r="C77" s="186">
        <v>43829</v>
      </c>
      <c r="D77" s="187">
        <v>0.53188657407407403</v>
      </c>
      <c r="E77" s="188">
        <v>-37.821879060000001</v>
      </c>
      <c r="F77" s="188">
        <v>145.11134369999999</v>
      </c>
      <c r="G77" s="188" t="s">
        <v>660</v>
      </c>
      <c r="H77" s="188">
        <v>7023862</v>
      </c>
      <c r="I77" s="188" t="s">
        <v>382</v>
      </c>
      <c r="J77" s="196" t="s">
        <v>85</v>
      </c>
      <c r="K77" s="188" t="s">
        <v>153</v>
      </c>
      <c r="L77" s="197" t="s">
        <v>98</v>
      </c>
      <c r="M77" s="188" t="s">
        <v>87</v>
      </c>
      <c r="N77" s="197" t="s">
        <v>69</v>
      </c>
      <c r="O77" s="197" t="s">
        <v>313</v>
      </c>
      <c r="P77" s="198">
        <f t="shared" si="0"/>
        <v>0.2</v>
      </c>
      <c r="Q77" s="189" t="s">
        <v>177</v>
      </c>
      <c r="R77" s="190">
        <f t="shared" si="1"/>
        <v>3.5</v>
      </c>
      <c r="S77" s="190">
        <f t="shared" si="2"/>
        <v>0.70000000000000007</v>
      </c>
      <c r="T77" s="189">
        <v>1365109</v>
      </c>
      <c r="U77" s="199" t="s">
        <v>460</v>
      </c>
      <c r="V77" s="188" t="s">
        <v>461</v>
      </c>
      <c r="W77" s="154" t="s">
        <v>230</v>
      </c>
    </row>
    <row r="78" spans="1:23" ht="24.95" customHeight="1" x14ac:dyDescent="0.2">
      <c r="B78" s="146">
        <f t="shared" si="3"/>
        <v>41</v>
      </c>
      <c r="C78" s="186">
        <v>43829</v>
      </c>
      <c r="D78" s="187">
        <v>0.60684027777777783</v>
      </c>
      <c r="E78" s="188">
        <v>-37.824333809999999</v>
      </c>
      <c r="F78" s="188">
        <v>145.12283550000001</v>
      </c>
      <c r="G78" s="188" t="s">
        <v>586</v>
      </c>
      <c r="H78" s="188">
        <v>7027380</v>
      </c>
      <c r="I78" s="188" t="s">
        <v>382</v>
      </c>
      <c r="J78" s="196" t="s">
        <v>85</v>
      </c>
      <c r="K78" s="188" t="s">
        <v>153</v>
      </c>
      <c r="L78" s="197" t="s">
        <v>96</v>
      </c>
      <c r="M78" s="188" t="s">
        <v>89</v>
      </c>
      <c r="N78" s="197" t="s">
        <v>69</v>
      </c>
      <c r="O78" s="197" t="s">
        <v>313</v>
      </c>
      <c r="P78" s="198">
        <f t="shared" si="0"/>
        <v>0.2</v>
      </c>
      <c r="Q78" s="189" t="s">
        <v>177</v>
      </c>
      <c r="R78" s="190">
        <f t="shared" si="1"/>
        <v>3.5</v>
      </c>
      <c r="S78" s="190">
        <f t="shared" si="2"/>
        <v>0.70000000000000007</v>
      </c>
      <c r="T78" s="189">
        <v>1365273</v>
      </c>
      <c r="U78" s="188" t="s">
        <v>410</v>
      </c>
      <c r="V78" s="188" t="s">
        <v>386</v>
      </c>
      <c r="W78" s="155" t="s">
        <v>104</v>
      </c>
    </row>
    <row r="79" spans="1:23" ht="24.95" customHeight="1" x14ac:dyDescent="0.2">
      <c r="B79" s="146">
        <f t="shared" si="3"/>
        <v>42</v>
      </c>
      <c r="C79" s="186">
        <v>43829</v>
      </c>
      <c r="D79" s="187">
        <v>0.77569444444444446</v>
      </c>
      <c r="E79" s="188">
        <v>-37.792650719999997</v>
      </c>
      <c r="F79" s="188">
        <v>145.18621300000001</v>
      </c>
      <c r="G79" s="188" t="s">
        <v>585</v>
      </c>
      <c r="H79" s="188">
        <v>7067313</v>
      </c>
      <c r="I79" s="188" t="s">
        <v>182</v>
      </c>
      <c r="J79" s="196" t="s">
        <v>83</v>
      </c>
      <c r="K79" s="188" t="s">
        <v>153</v>
      </c>
      <c r="L79" s="197" t="s">
        <v>90</v>
      </c>
      <c r="M79" s="188" t="s">
        <v>89</v>
      </c>
      <c r="N79" s="197" t="s">
        <v>46</v>
      </c>
      <c r="O79" s="197" t="s">
        <v>313</v>
      </c>
      <c r="P79" s="198">
        <f t="shared" si="0"/>
        <v>0.2</v>
      </c>
      <c r="Q79" s="189" t="s">
        <v>177</v>
      </c>
      <c r="R79" s="190">
        <f t="shared" si="1"/>
        <v>3.5</v>
      </c>
      <c r="S79" s="190">
        <f t="shared" si="2"/>
        <v>0.70000000000000007</v>
      </c>
      <c r="T79" s="189">
        <v>1365271</v>
      </c>
      <c r="U79" s="188" t="s">
        <v>584</v>
      </c>
      <c r="V79" s="188" t="s">
        <v>383</v>
      </c>
      <c r="W79" s="155" t="s">
        <v>105</v>
      </c>
    </row>
    <row r="80" spans="1:23" ht="24.95" customHeight="1" x14ac:dyDescent="0.2">
      <c r="B80" s="146">
        <f t="shared" si="3"/>
        <v>43</v>
      </c>
      <c r="C80" s="186">
        <v>43830</v>
      </c>
      <c r="D80" s="187">
        <v>0.20181712962962961</v>
      </c>
      <c r="E80" s="188">
        <v>-37.763601549999997</v>
      </c>
      <c r="F80" s="188">
        <v>145.1192571</v>
      </c>
      <c r="G80" s="188" t="s">
        <v>611</v>
      </c>
      <c r="H80" s="188">
        <v>7058574</v>
      </c>
      <c r="I80" s="188" t="s">
        <v>311</v>
      </c>
      <c r="J80" s="196" t="s">
        <v>84</v>
      </c>
      <c r="K80" s="188" t="s">
        <v>153</v>
      </c>
      <c r="L80" s="197" t="s">
        <v>96</v>
      </c>
      <c r="M80" s="188" t="s">
        <v>89</v>
      </c>
      <c r="N80" s="197" t="s">
        <v>69</v>
      </c>
      <c r="O80" s="197" t="s">
        <v>313</v>
      </c>
      <c r="P80" s="198">
        <f t="shared" si="0"/>
        <v>0.2</v>
      </c>
      <c r="Q80" s="189" t="s">
        <v>174</v>
      </c>
      <c r="R80" s="190">
        <f t="shared" si="1"/>
        <v>0.5</v>
      </c>
      <c r="S80" s="190">
        <f t="shared" si="2"/>
        <v>0.1</v>
      </c>
      <c r="T80" s="189">
        <v>1365627</v>
      </c>
      <c r="U80" s="188" t="s">
        <v>451</v>
      </c>
      <c r="V80" s="188" t="s">
        <v>413</v>
      </c>
      <c r="W80" s="155" t="s">
        <v>106</v>
      </c>
    </row>
    <row r="81" spans="2:23" ht="24.95" customHeight="1" x14ac:dyDescent="0.2">
      <c r="B81" s="146">
        <f t="shared" si="3"/>
        <v>44</v>
      </c>
      <c r="C81" s="186">
        <v>43830</v>
      </c>
      <c r="D81" s="187">
        <v>0.22965277777777779</v>
      </c>
      <c r="E81" s="188">
        <v>-37.84060298</v>
      </c>
      <c r="F81" s="188">
        <v>145.11138769999999</v>
      </c>
      <c r="G81" s="188" t="s">
        <v>587</v>
      </c>
      <c r="H81" s="188">
        <v>7029573</v>
      </c>
      <c r="I81" s="188" t="s">
        <v>316</v>
      </c>
      <c r="J81" s="196" t="s">
        <v>85</v>
      </c>
      <c r="K81" s="188" t="s">
        <v>153</v>
      </c>
      <c r="L81" s="197" t="s">
        <v>96</v>
      </c>
      <c r="M81" s="188" t="s">
        <v>89</v>
      </c>
      <c r="N81" s="197" t="s">
        <v>69</v>
      </c>
      <c r="O81" s="197" t="s">
        <v>313</v>
      </c>
      <c r="P81" s="198">
        <f t="shared" si="0"/>
        <v>0.2</v>
      </c>
      <c r="Q81" s="189" t="s">
        <v>174</v>
      </c>
      <c r="R81" s="190">
        <f t="shared" si="1"/>
        <v>0.5</v>
      </c>
      <c r="S81" s="190">
        <f t="shared" si="2"/>
        <v>0.1</v>
      </c>
      <c r="T81" s="189">
        <v>1365634</v>
      </c>
      <c r="U81" s="188" t="s">
        <v>406</v>
      </c>
      <c r="V81" s="188" t="s">
        <v>385</v>
      </c>
      <c r="W81" s="155" t="s">
        <v>233</v>
      </c>
    </row>
    <row r="82" spans="2:23" ht="24.95" customHeight="1" x14ac:dyDescent="0.2">
      <c r="B82" s="146">
        <f t="shared" si="3"/>
        <v>45</v>
      </c>
      <c r="C82" s="186">
        <v>43830</v>
      </c>
      <c r="D82" s="187">
        <v>0.3527777777777778</v>
      </c>
      <c r="E82" s="188">
        <v>-37.909426340000003</v>
      </c>
      <c r="F82" s="188">
        <v>145.01988589999999</v>
      </c>
      <c r="G82" s="188" t="s">
        <v>610</v>
      </c>
      <c r="H82" s="188">
        <v>2333173</v>
      </c>
      <c r="I82" s="188" t="s">
        <v>154</v>
      </c>
      <c r="J82" s="196" t="s">
        <v>86</v>
      </c>
      <c r="K82" s="188" t="s">
        <v>153</v>
      </c>
      <c r="L82" s="197" t="s">
        <v>96</v>
      </c>
      <c r="M82" s="188" t="s">
        <v>89</v>
      </c>
      <c r="N82" s="197" t="s">
        <v>69</v>
      </c>
      <c r="O82" s="197" t="s">
        <v>313</v>
      </c>
      <c r="P82" s="198">
        <f t="shared" si="0"/>
        <v>0.2</v>
      </c>
      <c r="Q82" s="189" t="s">
        <v>174</v>
      </c>
      <c r="R82" s="190">
        <f t="shared" si="1"/>
        <v>0.5</v>
      </c>
      <c r="S82" s="190">
        <f t="shared" si="2"/>
        <v>0.1</v>
      </c>
      <c r="T82" s="189">
        <v>1365679</v>
      </c>
      <c r="U82" s="188" t="s">
        <v>452</v>
      </c>
      <c r="V82" s="188" t="s">
        <v>440</v>
      </c>
      <c r="W82" s="155" t="s">
        <v>107</v>
      </c>
    </row>
    <row r="83" spans="2:23" ht="24.95" customHeight="1" x14ac:dyDescent="0.2">
      <c r="B83" s="146">
        <f t="shared" si="3"/>
        <v>46</v>
      </c>
      <c r="C83" s="186">
        <v>43831</v>
      </c>
      <c r="D83" s="187">
        <v>0.47651620370370368</v>
      </c>
      <c r="E83" s="188">
        <v>-38.337400100000004</v>
      </c>
      <c r="F83" s="188">
        <v>144.9704605</v>
      </c>
      <c r="G83" s="188" t="s">
        <v>589</v>
      </c>
      <c r="H83" s="188">
        <v>1311099</v>
      </c>
      <c r="I83" s="188" t="s">
        <v>140</v>
      </c>
      <c r="J83" s="196" t="s">
        <v>85</v>
      </c>
      <c r="K83" s="188" t="s">
        <v>153</v>
      </c>
      <c r="L83" s="197" t="s">
        <v>90</v>
      </c>
      <c r="M83" s="188" t="s">
        <v>89</v>
      </c>
      <c r="N83" s="197" t="s">
        <v>49</v>
      </c>
      <c r="O83" s="197" t="s">
        <v>313</v>
      </c>
      <c r="P83" s="198">
        <f t="shared" si="0"/>
        <v>0.2</v>
      </c>
      <c r="Q83" s="189" t="s">
        <v>174</v>
      </c>
      <c r="R83" s="190">
        <f t="shared" si="1"/>
        <v>0.5</v>
      </c>
      <c r="S83" s="190">
        <f t="shared" si="2"/>
        <v>0.1</v>
      </c>
      <c r="T83" s="189">
        <v>1365879</v>
      </c>
      <c r="U83" s="188" t="s">
        <v>421</v>
      </c>
      <c r="V83" s="188" t="s">
        <v>397</v>
      </c>
      <c r="W83" s="155" t="s">
        <v>234</v>
      </c>
    </row>
    <row r="84" spans="2:23" ht="24.95" customHeight="1" x14ac:dyDescent="0.2">
      <c r="B84" s="146">
        <f t="shared" si="3"/>
        <v>47</v>
      </c>
      <c r="C84" s="186">
        <v>43833</v>
      </c>
      <c r="D84" s="187">
        <v>0.6740624999999999</v>
      </c>
      <c r="E84" s="188">
        <v>-37.919302399999999</v>
      </c>
      <c r="F84" s="188">
        <v>145.0216183</v>
      </c>
      <c r="G84" s="188" t="s">
        <v>590</v>
      </c>
      <c r="H84" s="188">
        <v>1805698</v>
      </c>
      <c r="I84" s="188" t="s">
        <v>348</v>
      </c>
      <c r="J84" s="196" t="s">
        <v>85</v>
      </c>
      <c r="K84" s="188" t="s">
        <v>153</v>
      </c>
      <c r="L84" s="197" t="s">
        <v>96</v>
      </c>
      <c r="M84" s="188" t="s">
        <v>89</v>
      </c>
      <c r="N84" s="197" t="s">
        <v>69</v>
      </c>
      <c r="O84" s="197" t="s">
        <v>313</v>
      </c>
      <c r="P84" s="198">
        <f t="shared" si="0"/>
        <v>0.2</v>
      </c>
      <c r="Q84" s="189" t="s">
        <v>176</v>
      </c>
      <c r="R84" s="190">
        <f t="shared" si="1"/>
        <v>1</v>
      </c>
      <c r="S84" s="190">
        <f t="shared" si="2"/>
        <v>0.2</v>
      </c>
      <c r="T84" s="189">
        <v>1366293</v>
      </c>
      <c r="U84" s="188" t="s">
        <v>422</v>
      </c>
      <c r="V84" s="188" t="s">
        <v>398</v>
      </c>
      <c r="W84" s="155" t="s">
        <v>235</v>
      </c>
    </row>
    <row r="85" spans="2:23" ht="24.95" customHeight="1" x14ac:dyDescent="0.2">
      <c r="B85" s="146">
        <f t="shared" si="3"/>
        <v>48</v>
      </c>
      <c r="C85" s="186">
        <v>43835</v>
      </c>
      <c r="D85" s="187">
        <v>0.36469907407407409</v>
      </c>
      <c r="E85" s="188">
        <v>-37.852246790000002</v>
      </c>
      <c r="F85" s="188">
        <v>145.13289800000001</v>
      </c>
      <c r="G85" s="188" t="s">
        <v>661</v>
      </c>
      <c r="H85" s="188">
        <v>7037580</v>
      </c>
      <c r="I85" s="188" t="s">
        <v>130</v>
      </c>
      <c r="J85" s="196" t="s">
        <v>85</v>
      </c>
      <c r="K85" s="188" t="s">
        <v>153</v>
      </c>
      <c r="L85" s="197" t="s">
        <v>96</v>
      </c>
      <c r="M85" s="188" t="s">
        <v>89</v>
      </c>
      <c r="N85" s="197" t="s">
        <v>69</v>
      </c>
      <c r="O85" s="197" t="s">
        <v>313</v>
      </c>
      <c r="P85" s="198">
        <f t="shared" si="0"/>
        <v>0.2</v>
      </c>
      <c r="Q85" s="189" t="s">
        <v>173</v>
      </c>
      <c r="R85" s="190">
        <f t="shared" si="1"/>
        <v>0.2</v>
      </c>
      <c r="S85" s="190">
        <f t="shared" si="2"/>
        <v>4.0000000000000008E-2</v>
      </c>
      <c r="T85" s="189">
        <v>1366531</v>
      </c>
      <c r="U85" s="188" t="s">
        <v>423</v>
      </c>
      <c r="V85" s="188" t="s">
        <v>396</v>
      </c>
      <c r="W85" s="154" t="s">
        <v>237</v>
      </c>
    </row>
    <row r="86" spans="2:23" ht="24.95" customHeight="1" x14ac:dyDescent="0.2">
      <c r="B86" s="146">
        <f t="shared" si="3"/>
        <v>49</v>
      </c>
      <c r="C86" s="186">
        <v>43835</v>
      </c>
      <c r="D86" s="187">
        <v>0.3979166666666667</v>
      </c>
      <c r="E86" s="188">
        <v>-37.868049190000001</v>
      </c>
      <c r="F86" s="188">
        <v>145.0282235</v>
      </c>
      <c r="G86" s="188" t="s">
        <v>591</v>
      </c>
      <c r="H86" s="188">
        <v>9490012</v>
      </c>
      <c r="I86" s="188" t="s">
        <v>662</v>
      </c>
      <c r="J86" s="196" t="s">
        <v>86</v>
      </c>
      <c r="K86" s="188" t="s">
        <v>153</v>
      </c>
      <c r="L86" s="197" t="s">
        <v>96</v>
      </c>
      <c r="M86" s="188" t="s">
        <v>89</v>
      </c>
      <c r="N86" s="197" t="s">
        <v>69</v>
      </c>
      <c r="O86" s="197" t="s">
        <v>313</v>
      </c>
      <c r="P86" s="198">
        <f t="shared" si="0"/>
        <v>0.2</v>
      </c>
      <c r="Q86" s="189" t="s">
        <v>173</v>
      </c>
      <c r="R86" s="190">
        <f t="shared" si="1"/>
        <v>0.2</v>
      </c>
      <c r="S86" s="190">
        <f t="shared" si="2"/>
        <v>4.0000000000000008E-2</v>
      </c>
      <c r="T86" s="189">
        <v>1366542</v>
      </c>
      <c r="U86" s="188" t="s">
        <v>424</v>
      </c>
      <c r="V86" s="188" t="s">
        <v>395</v>
      </c>
      <c r="W86" s="155" t="s">
        <v>240</v>
      </c>
    </row>
    <row r="87" spans="2:23" ht="24.95" customHeight="1" x14ac:dyDescent="0.2">
      <c r="B87" s="146">
        <f t="shared" si="3"/>
        <v>50</v>
      </c>
      <c r="C87" s="186">
        <v>43835</v>
      </c>
      <c r="D87" s="187">
        <v>0.42865740740740743</v>
      </c>
      <c r="E87" s="188">
        <v>-38.330143659999997</v>
      </c>
      <c r="F87" s="188">
        <v>144.71361429999999</v>
      </c>
      <c r="G87" s="188" t="s">
        <v>592</v>
      </c>
      <c r="H87" s="188">
        <v>1307150</v>
      </c>
      <c r="I87" s="188" t="s">
        <v>120</v>
      </c>
      <c r="J87" s="196" t="s">
        <v>85</v>
      </c>
      <c r="K87" s="188" t="s">
        <v>153</v>
      </c>
      <c r="L87" s="197" t="s">
        <v>96</v>
      </c>
      <c r="M87" s="188" t="s">
        <v>89</v>
      </c>
      <c r="N87" s="197" t="s">
        <v>69</v>
      </c>
      <c r="O87" s="197" t="s">
        <v>313</v>
      </c>
      <c r="P87" s="198">
        <f t="shared" si="0"/>
        <v>0.2</v>
      </c>
      <c r="Q87" s="189" t="s">
        <v>173</v>
      </c>
      <c r="R87" s="190">
        <f t="shared" si="1"/>
        <v>0.2</v>
      </c>
      <c r="S87" s="190">
        <f t="shared" si="2"/>
        <v>4.0000000000000008E-2</v>
      </c>
      <c r="T87" s="189">
        <v>1366547</v>
      </c>
      <c r="U87" s="188" t="s">
        <v>425</v>
      </c>
      <c r="V87" s="188" t="s">
        <v>394</v>
      </c>
      <c r="W87" s="155" t="s">
        <v>241</v>
      </c>
    </row>
    <row r="88" spans="2:23" ht="24.95" customHeight="1" x14ac:dyDescent="0.2">
      <c r="B88" s="146">
        <f t="shared" si="3"/>
        <v>51</v>
      </c>
      <c r="C88" s="186">
        <v>43835</v>
      </c>
      <c r="D88" s="187">
        <v>0.4616319444444445</v>
      </c>
      <c r="E88" s="188">
        <v>-38.120251260000003</v>
      </c>
      <c r="F88" s="188">
        <v>145.1485218</v>
      </c>
      <c r="G88" s="188" t="s">
        <v>593</v>
      </c>
      <c r="H88" s="188">
        <v>3316011</v>
      </c>
      <c r="I88" s="188" t="s">
        <v>156</v>
      </c>
      <c r="J88" s="196" t="s">
        <v>85</v>
      </c>
      <c r="K88" s="188" t="s">
        <v>153</v>
      </c>
      <c r="L88" s="197" t="s">
        <v>96</v>
      </c>
      <c r="M88" s="188" t="s">
        <v>89</v>
      </c>
      <c r="N88" s="197" t="s">
        <v>69</v>
      </c>
      <c r="O88" s="197" t="s">
        <v>313</v>
      </c>
      <c r="P88" s="198">
        <f t="shared" si="0"/>
        <v>0.2</v>
      </c>
      <c r="Q88" s="189" t="s">
        <v>173</v>
      </c>
      <c r="R88" s="190">
        <f t="shared" si="1"/>
        <v>0.2</v>
      </c>
      <c r="S88" s="190">
        <f t="shared" si="2"/>
        <v>4.0000000000000008E-2</v>
      </c>
      <c r="T88" s="189">
        <v>1366559</v>
      </c>
      <c r="U88" s="188" t="s">
        <v>426</v>
      </c>
      <c r="V88" s="188" t="s">
        <v>393</v>
      </c>
      <c r="W88" s="155" t="s">
        <v>242</v>
      </c>
    </row>
    <row r="89" spans="2:23" ht="24.95" customHeight="1" x14ac:dyDescent="0.2">
      <c r="B89" s="146">
        <f t="shared" si="3"/>
        <v>52</v>
      </c>
      <c r="C89" s="186">
        <v>43835</v>
      </c>
      <c r="D89" s="187">
        <v>0.46847222222222223</v>
      </c>
      <c r="E89" s="188">
        <v>-38.009986490000003</v>
      </c>
      <c r="F89" s="188">
        <v>145.21275109999999</v>
      </c>
      <c r="G89" s="188" t="s">
        <v>663</v>
      </c>
      <c r="H89" s="188">
        <v>635167</v>
      </c>
      <c r="I89" s="188" t="s">
        <v>151</v>
      </c>
      <c r="J89" s="196" t="s">
        <v>85</v>
      </c>
      <c r="K89" s="188" t="s">
        <v>153</v>
      </c>
      <c r="L89" s="197" t="s">
        <v>96</v>
      </c>
      <c r="M89" s="188" t="s">
        <v>89</v>
      </c>
      <c r="N89" s="197" t="s">
        <v>69</v>
      </c>
      <c r="O89" s="197" t="s">
        <v>313</v>
      </c>
      <c r="P89" s="198">
        <f t="shared" si="0"/>
        <v>0.2</v>
      </c>
      <c r="Q89" s="189" t="s">
        <v>173</v>
      </c>
      <c r="R89" s="190">
        <f t="shared" si="1"/>
        <v>0.2</v>
      </c>
      <c r="S89" s="190">
        <f t="shared" si="2"/>
        <v>4.0000000000000008E-2</v>
      </c>
      <c r="T89" s="189">
        <v>1366564</v>
      </c>
      <c r="U89" s="188" t="s">
        <v>427</v>
      </c>
      <c r="V89" s="188" t="s">
        <v>392</v>
      </c>
      <c r="W89" s="155" t="s">
        <v>243</v>
      </c>
    </row>
    <row r="90" spans="2:23" ht="24.95" customHeight="1" x14ac:dyDescent="0.2">
      <c r="B90" s="146">
        <f t="shared" si="3"/>
        <v>53</v>
      </c>
      <c r="C90" s="186">
        <v>43835</v>
      </c>
      <c r="D90" s="187">
        <v>0.48936342592592591</v>
      </c>
      <c r="E90" s="188">
        <v>-37.988278139999998</v>
      </c>
      <c r="F90" s="188">
        <v>145.10047420000001</v>
      </c>
      <c r="G90" s="188" t="s">
        <v>594</v>
      </c>
      <c r="H90" s="188">
        <v>1806826</v>
      </c>
      <c r="I90" s="188" t="s">
        <v>149</v>
      </c>
      <c r="J90" s="196" t="s">
        <v>85</v>
      </c>
      <c r="K90" s="188" t="s">
        <v>153</v>
      </c>
      <c r="L90" s="197" t="s">
        <v>96</v>
      </c>
      <c r="M90" s="188" t="s">
        <v>89</v>
      </c>
      <c r="N90" s="197" t="s">
        <v>69</v>
      </c>
      <c r="O90" s="197" t="s">
        <v>313</v>
      </c>
      <c r="P90" s="198">
        <f t="shared" si="0"/>
        <v>0.2</v>
      </c>
      <c r="Q90" s="189" t="s">
        <v>173</v>
      </c>
      <c r="R90" s="190">
        <f t="shared" si="1"/>
        <v>0.2</v>
      </c>
      <c r="S90" s="190">
        <f t="shared" si="2"/>
        <v>4.0000000000000008E-2</v>
      </c>
      <c r="T90" s="189">
        <v>1366571</v>
      </c>
      <c r="U90" s="188" t="s">
        <v>428</v>
      </c>
      <c r="V90" s="188" t="s">
        <v>391</v>
      </c>
      <c r="W90" s="155" t="s">
        <v>244</v>
      </c>
    </row>
    <row r="91" spans="2:23" ht="24.95" customHeight="1" x14ac:dyDescent="0.2">
      <c r="B91" s="146">
        <f t="shared" si="3"/>
        <v>54</v>
      </c>
      <c r="C91" s="186">
        <v>43835</v>
      </c>
      <c r="D91" s="187">
        <v>0.62012731481481487</v>
      </c>
      <c r="E91" s="188">
        <v>-37.938994880000003</v>
      </c>
      <c r="F91" s="188">
        <v>145.0665305</v>
      </c>
      <c r="G91" s="188" t="s">
        <v>596</v>
      </c>
      <c r="H91" s="188">
        <v>1816585</v>
      </c>
      <c r="I91" s="188" t="s">
        <v>148</v>
      </c>
      <c r="J91" s="196" t="s">
        <v>85</v>
      </c>
      <c r="K91" s="188" t="s">
        <v>153</v>
      </c>
      <c r="L91" s="197" t="s">
        <v>96</v>
      </c>
      <c r="M91" s="188" t="s">
        <v>89</v>
      </c>
      <c r="N91" s="197" t="s">
        <v>69</v>
      </c>
      <c r="O91" s="197" t="s">
        <v>313</v>
      </c>
      <c r="P91" s="198">
        <f t="shared" si="0"/>
        <v>0.2</v>
      </c>
      <c r="Q91" s="189" t="s">
        <v>173</v>
      </c>
      <c r="R91" s="190">
        <f t="shared" si="1"/>
        <v>0.2</v>
      </c>
      <c r="S91" s="190">
        <f t="shared" si="2"/>
        <v>4.0000000000000008E-2</v>
      </c>
      <c r="T91" s="189">
        <v>1366606</v>
      </c>
      <c r="U91" s="188" t="s">
        <v>595</v>
      </c>
      <c r="V91" s="188" t="s">
        <v>390</v>
      </c>
      <c r="W91" s="155" t="s">
        <v>245</v>
      </c>
    </row>
    <row r="92" spans="2:23" ht="24.95" customHeight="1" x14ac:dyDescent="0.2">
      <c r="B92" s="146">
        <f t="shared" si="3"/>
        <v>55</v>
      </c>
      <c r="C92" s="186">
        <v>43835</v>
      </c>
      <c r="D92" s="187">
        <v>0.65214120370370365</v>
      </c>
      <c r="E92" s="188">
        <v>-37.809711370000002</v>
      </c>
      <c r="F92" s="188">
        <v>145.14527319999999</v>
      </c>
      <c r="G92" s="188" t="s">
        <v>599</v>
      </c>
      <c r="H92" s="188">
        <v>639430</v>
      </c>
      <c r="I92" s="188" t="s">
        <v>179</v>
      </c>
      <c r="J92" s="196" t="s">
        <v>85</v>
      </c>
      <c r="K92" s="188" t="s">
        <v>153</v>
      </c>
      <c r="L92" s="197" t="s">
        <v>96</v>
      </c>
      <c r="M92" s="188" t="s">
        <v>89</v>
      </c>
      <c r="N92" s="197" t="s">
        <v>69</v>
      </c>
      <c r="O92" s="197" t="s">
        <v>313</v>
      </c>
      <c r="P92" s="198">
        <f t="shared" si="0"/>
        <v>0.2</v>
      </c>
      <c r="Q92" s="189" t="s">
        <v>173</v>
      </c>
      <c r="R92" s="190">
        <f t="shared" si="1"/>
        <v>0.2</v>
      </c>
      <c r="S92" s="190">
        <f t="shared" si="2"/>
        <v>4.0000000000000008E-2</v>
      </c>
      <c r="T92" s="189">
        <v>1366612</v>
      </c>
      <c r="U92" s="188" t="s">
        <v>429</v>
      </c>
      <c r="V92" s="188" t="s">
        <v>399</v>
      </c>
      <c r="W92" s="155" t="s">
        <v>246</v>
      </c>
    </row>
    <row r="93" spans="2:23" ht="24.95" customHeight="1" x14ac:dyDescent="0.2">
      <c r="B93" s="146">
        <f t="shared" si="3"/>
        <v>56</v>
      </c>
      <c r="C93" s="186">
        <v>43839</v>
      </c>
      <c r="D93" s="187">
        <v>0.18384259259259259</v>
      </c>
      <c r="E93" s="188">
        <v>-37.947309879999999</v>
      </c>
      <c r="F93" s="188">
        <v>145.07441170000001</v>
      </c>
      <c r="G93" s="188" t="s">
        <v>600</v>
      </c>
      <c r="H93" s="188">
        <v>1816317</v>
      </c>
      <c r="I93" s="188" t="s">
        <v>150</v>
      </c>
      <c r="J93" s="196" t="s">
        <v>85</v>
      </c>
      <c r="K93" s="188" t="s">
        <v>153</v>
      </c>
      <c r="L93" s="197" t="s">
        <v>96</v>
      </c>
      <c r="M93" s="188" t="s">
        <v>89</v>
      </c>
      <c r="N93" s="197" t="s">
        <v>69</v>
      </c>
      <c r="O93" s="197" t="s">
        <v>313</v>
      </c>
      <c r="P93" s="198">
        <f t="shared" si="0"/>
        <v>0.2</v>
      </c>
      <c r="Q93" s="189" t="s">
        <v>174</v>
      </c>
      <c r="R93" s="190">
        <f t="shared" si="1"/>
        <v>0.5</v>
      </c>
      <c r="S93" s="190">
        <f t="shared" si="2"/>
        <v>0.1</v>
      </c>
      <c r="T93" s="189">
        <v>1367602</v>
      </c>
      <c r="U93" s="188" t="s">
        <v>430</v>
      </c>
      <c r="V93" s="188" t="s">
        <v>431</v>
      </c>
      <c r="W93" s="155" t="s">
        <v>247</v>
      </c>
    </row>
    <row r="94" spans="2:23" ht="24.95" customHeight="1" x14ac:dyDescent="0.2">
      <c r="B94" s="146">
        <f t="shared" si="3"/>
        <v>57</v>
      </c>
      <c r="C94" s="186">
        <v>43840</v>
      </c>
      <c r="D94" s="187">
        <v>0.67280092592592589</v>
      </c>
      <c r="E94" s="188">
        <v>-38.119631519999999</v>
      </c>
      <c r="F94" s="188">
        <v>145.15409149999999</v>
      </c>
      <c r="G94" s="188" t="s">
        <v>601</v>
      </c>
      <c r="H94" s="188">
        <v>3309505</v>
      </c>
      <c r="I94" s="188" t="s">
        <v>156</v>
      </c>
      <c r="J94" s="196" t="s">
        <v>85</v>
      </c>
      <c r="K94" s="188" t="s">
        <v>153</v>
      </c>
      <c r="L94" s="197" t="s">
        <v>96</v>
      </c>
      <c r="M94" s="188" t="s">
        <v>89</v>
      </c>
      <c r="N94" s="197" t="s">
        <v>69</v>
      </c>
      <c r="O94" s="197" t="s">
        <v>313</v>
      </c>
      <c r="P94" s="198">
        <f t="shared" si="0"/>
        <v>0.2</v>
      </c>
      <c r="Q94" s="189" t="s">
        <v>176</v>
      </c>
      <c r="R94" s="190">
        <f t="shared" si="1"/>
        <v>1</v>
      </c>
      <c r="S94" s="190">
        <f t="shared" si="2"/>
        <v>0.2</v>
      </c>
      <c r="T94" s="189">
        <v>1368166</v>
      </c>
      <c r="U94" s="188" t="s">
        <v>434</v>
      </c>
      <c r="V94" s="188" t="s">
        <v>436</v>
      </c>
      <c r="W94" s="155" t="s">
        <v>248</v>
      </c>
    </row>
    <row r="95" spans="2:23" ht="24.95" customHeight="1" x14ac:dyDescent="0.2">
      <c r="B95" s="146">
        <f t="shared" si="3"/>
        <v>58</v>
      </c>
      <c r="C95" s="186">
        <v>43840</v>
      </c>
      <c r="D95" s="187">
        <v>0.69041666666666668</v>
      </c>
      <c r="E95" s="188">
        <v>-37.9275637</v>
      </c>
      <c r="F95" s="188">
        <v>145.14914619999999</v>
      </c>
      <c r="G95" s="188" t="s">
        <v>619</v>
      </c>
      <c r="H95" s="188">
        <v>620496</v>
      </c>
      <c r="I95" s="188" t="s">
        <v>170</v>
      </c>
      <c r="J95" s="196" t="s">
        <v>85</v>
      </c>
      <c r="K95" s="188" t="s">
        <v>153</v>
      </c>
      <c r="L95" s="197" t="s">
        <v>96</v>
      </c>
      <c r="M95" s="188" t="s">
        <v>89</v>
      </c>
      <c r="N95" s="197" t="s">
        <v>69</v>
      </c>
      <c r="O95" s="197" t="s">
        <v>313</v>
      </c>
      <c r="P95" s="198">
        <f t="shared" si="0"/>
        <v>0.2</v>
      </c>
      <c r="Q95" s="189" t="s">
        <v>176</v>
      </c>
      <c r="R95" s="190">
        <f t="shared" si="1"/>
        <v>1</v>
      </c>
      <c r="S95" s="190">
        <f t="shared" si="2"/>
        <v>0.2</v>
      </c>
      <c r="T95" s="189">
        <v>1368194</v>
      </c>
      <c r="U95" s="188" t="s">
        <v>471</v>
      </c>
      <c r="V95" s="188" t="s">
        <v>472</v>
      </c>
      <c r="W95" s="155" t="s">
        <v>249</v>
      </c>
    </row>
    <row r="96" spans="2:23" ht="24.95" customHeight="1" x14ac:dyDescent="0.2">
      <c r="B96" s="146">
        <f t="shared" si="3"/>
        <v>59</v>
      </c>
      <c r="C96" s="186">
        <v>43841</v>
      </c>
      <c r="D96" s="187">
        <v>0.77500000000000002</v>
      </c>
      <c r="E96" s="188">
        <v>-37.778575060000001</v>
      </c>
      <c r="F96" s="188">
        <v>145.11203879999999</v>
      </c>
      <c r="G96" s="188" t="s">
        <v>664</v>
      </c>
      <c r="H96" s="188">
        <v>7069742</v>
      </c>
      <c r="I96" s="188" t="s">
        <v>312</v>
      </c>
      <c r="J96" s="196" t="s">
        <v>83</v>
      </c>
      <c r="K96" s="188" t="s">
        <v>153</v>
      </c>
      <c r="L96" s="197" t="s">
        <v>201</v>
      </c>
      <c r="M96" s="188" t="s">
        <v>87</v>
      </c>
      <c r="N96" s="197" t="s">
        <v>69</v>
      </c>
      <c r="O96" s="197" t="s">
        <v>313</v>
      </c>
      <c r="P96" s="198">
        <f t="shared" si="0"/>
        <v>0.2</v>
      </c>
      <c r="Q96" s="189" t="s">
        <v>174</v>
      </c>
      <c r="R96" s="190">
        <f t="shared" si="1"/>
        <v>0.5</v>
      </c>
      <c r="S96" s="190">
        <f t="shared" si="2"/>
        <v>0.1</v>
      </c>
      <c r="T96" s="189">
        <v>1368574</v>
      </c>
      <c r="U96" s="188" t="s">
        <v>491</v>
      </c>
      <c r="V96" s="188" t="s">
        <v>492</v>
      </c>
      <c r="W96" s="154" t="s">
        <v>251</v>
      </c>
    </row>
    <row r="97" spans="2:23" ht="24.95" customHeight="1" x14ac:dyDescent="0.2">
      <c r="B97" s="146">
        <f t="shared" si="3"/>
        <v>60</v>
      </c>
      <c r="C97" s="186">
        <v>43841</v>
      </c>
      <c r="D97" s="187">
        <v>0.80017361111111107</v>
      </c>
      <c r="E97" s="188">
        <v>-37.88099982</v>
      </c>
      <c r="F97" s="188">
        <v>144.98564260000001</v>
      </c>
      <c r="G97" s="188" t="s">
        <v>618</v>
      </c>
      <c r="H97" s="188">
        <v>2306140</v>
      </c>
      <c r="I97" s="188" t="s">
        <v>349</v>
      </c>
      <c r="J97" s="196" t="s">
        <v>84</v>
      </c>
      <c r="K97" s="188" t="s">
        <v>153</v>
      </c>
      <c r="L97" s="197" t="s">
        <v>96</v>
      </c>
      <c r="M97" s="188" t="s">
        <v>89</v>
      </c>
      <c r="N97" s="197" t="s">
        <v>69</v>
      </c>
      <c r="O97" s="197" t="s">
        <v>313</v>
      </c>
      <c r="P97" s="198">
        <f t="shared" si="0"/>
        <v>0.2</v>
      </c>
      <c r="Q97" s="189" t="s">
        <v>174</v>
      </c>
      <c r="R97" s="190">
        <f t="shared" si="1"/>
        <v>0.5</v>
      </c>
      <c r="S97" s="190">
        <f t="shared" si="2"/>
        <v>0.1</v>
      </c>
      <c r="T97" s="189">
        <v>1368580</v>
      </c>
      <c r="U97" s="188" t="s">
        <v>617</v>
      </c>
      <c r="V97" s="188" t="s">
        <v>474</v>
      </c>
      <c r="W97" s="155" t="s">
        <v>254</v>
      </c>
    </row>
    <row r="98" spans="2:23" ht="24.95" customHeight="1" x14ac:dyDescent="0.2">
      <c r="B98" s="146">
        <f t="shared" si="3"/>
        <v>61</v>
      </c>
      <c r="C98" s="186">
        <v>43845</v>
      </c>
      <c r="D98" s="187">
        <v>0.96815972222222213</v>
      </c>
      <c r="E98" s="188">
        <v>-38.208110900000001</v>
      </c>
      <c r="F98" s="188">
        <v>145.10101510000001</v>
      </c>
      <c r="G98" s="188" t="s">
        <v>602</v>
      </c>
      <c r="H98" s="188">
        <v>3313495</v>
      </c>
      <c r="I98" s="188" t="s">
        <v>122</v>
      </c>
      <c r="J98" s="196" t="s">
        <v>85</v>
      </c>
      <c r="K98" s="188" t="s">
        <v>155</v>
      </c>
      <c r="L98" s="197" t="s">
        <v>107</v>
      </c>
      <c r="M98" s="188" t="s">
        <v>89</v>
      </c>
      <c r="N98" s="197" t="s">
        <v>48</v>
      </c>
      <c r="O98" s="197" t="s">
        <v>313</v>
      </c>
      <c r="P98" s="198">
        <f t="shared" si="0"/>
        <v>0.2</v>
      </c>
      <c r="Q98" s="189" t="s">
        <v>174</v>
      </c>
      <c r="R98" s="190">
        <f t="shared" si="1"/>
        <v>0.5</v>
      </c>
      <c r="S98" s="190">
        <f t="shared" si="2"/>
        <v>0.1</v>
      </c>
      <c r="T98" s="189">
        <v>1370130</v>
      </c>
      <c r="U98" s="188" t="s">
        <v>435</v>
      </c>
      <c r="V98" s="188" t="s">
        <v>437</v>
      </c>
      <c r="W98" s="155" t="s">
        <v>255</v>
      </c>
    </row>
    <row r="99" spans="2:23" ht="24.95" customHeight="1" x14ac:dyDescent="0.2">
      <c r="B99" s="146">
        <f t="shared" si="3"/>
        <v>62</v>
      </c>
      <c r="C99" s="186">
        <v>43847</v>
      </c>
      <c r="D99" s="187">
        <v>0.83917824074074077</v>
      </c>
      <c r="E99" s="188">
        <v>-37.958123530000002</v>
      </c>
      <c r="F99" s="188">
        <v>145.20697000000001</v>
      </c>
      <c r="G99" s="188" t="s">
        <v>673</v>
      </c>
      <c r="H99" s="199">
        <v>619701</v>
      </c>
      <c r="I99" s="188" t="s">
        <v>339</v>
      </c>
      <c r="J99" s="196" t="s">
        <v>85</v>
      </c>
      <c r="K99" s="188" t="s">
        <v>153</v>
      </c>
      <c r="L99" s="200" t="s">
        <v>90</v>
      </c>
      <c r="M99" s="199" t="s">
        <v>89</v>
      </c>
      <c r="N99" s="200" t="s">
        <v>46</v>
      </c>
      <c r="O99" s="197" t="s">
        <v>313</v>
      </c>
      <c r="P99" s="198">
        <f t="shared" si="0"/>
        <v>0.2</v>
      </c>
      <c r="Q99" s="189" t="s">
        <v>174</v>
      </c>
      <c r="R99" s="190">
        <f t="shared" si="1"/>
        <v>0.5</v>
      </c>
      <c r="S99" s="190">
        <f t="shared" si="2"/>
        <v>0.1</v>
      </c>
      <c r="T99" s="201">
        <v>1370827</v>
      </c>
      <c r="U99" s="199" t="s">
        <v>473</v>
      </c>
      <c r="V99" s="199" t="s">
        <v>438</v>
      </c>
      <c r="W99" s="155" t="s">
        <v>288</v>
      </c>
    </row>
    <row r="100" spans="2:23" ht="24.95" customHeight="1" x14ac:dyDescent="0.2">
      <c r="B100" s="146">
        <f t="shared" si="3"/>
        <v>63</v>
      </c>
      <c r="C100" s="186">
        <v>43849</v>
      </c>
      <c r="D100" s="187">
        <v>0.77925925925925921</v>
      </c>
      <c r="E100" s="188">
        <v>-37.820131250000003</v>
      </c>
      <c r="F100" s="188">
        <v>145.18559310000001</v>
      </c>
      <c r="G100" s="188" t="s">
        <v>605</v>
      </c>
      <c r="H100" s="188">
        <v>7033741</v>
      </c>
      <c r="I100" s="188" t="s">
        <v>180</v>
      </c>
      <c r="J100" s="196" t="s">
        <v>85</v>
      </c>
      <c r="K100" s="188" t="s">
        <v>153</v>
      </c>
      <c r="L100" s="197" t="s">
        <v>96</v>
      </c>
      <c r="M100" s="188" t="s">
        <v>89</v>
      </c>
      <c r="N100" s="197" t="s">
        <v>69</v>
      </c>
      <c r="O100" s="197" t="s">
        <v>313</v>
      </c>
      <c r="P100" s="198">
        <f t="shared" si="0"/>
        <v>0.2</v>
      </c>
      <c r="Q100" s="189" t="s">
        <v>173</v>
      </c>
      <c r="R100" s="190">
        <f t="shared" si="1"/>
        <v>0.2</v>
      </c>
      <c r="S100" s="190">
        <f t="shared" si="2"/>
        <v>4.0000000000000008E-2</v>
      </c>
      <c r="T100" s="189">
        <v>1371239</v>
      </c>
      <c r="U100" s="188" t="s">
        <v>604</v>
      </c>
      <c r="V100" s="188" t="s">
        <v>448</v>
      </c>
      <c r="W100" s="155" t="s">
        <v>257</v>
      </c>
    </row>
    <row r="101" spans="2:23" ht="24.95" customHeight="1" x14ac:dyDescent="0.2">
      <c r="B101" s="146">
        <f t="shared" si="3"/>
        <v>64</v>
      </c>
      <c r="C101" s="186">
        <v>43850</v>
      </c>
      <c r="D101" s="187">
        <v>0.23357638888888888</v>
      </c>
      <c r="E101" s="188">
        <v>-38.027591790000002</v>
      </c>
      <c r="F101" s="188">
        <v>145.22354960000001</v>
      </c>
      <c r="G101" s="188" t="s">
        <v>606</v>
      </c>
      <c r="H101" s="188">
        <v>623699</v>
      </c>
      <c r="I101" s="188" t="s">
        <v>136</v>
      </c>
      <c r="J101" s="196" t="s">
        <v>85</v>
      </c>
      <c r="K101" s="188" t="s">
        <v>153</v>
      </c>
      <c r="L101" s="197" t="s">
        <v>95</v>
      </c>
      <c r="M101" s="188" t="s">
        <v>89</v>
      </c>
      <c r="N101" s="197" t="s">
        <v>69</v>
      </c>
      <c r="O101" s="197" t="s">
        <v>313</v>
      </c>
      <c r="P101" s="198">
        <f t="shared" si="0"/>
        <v>0.2</v>
      </c>
      <c r="Q101" s="189" t="s">
        <v>173</v>
      </c>
      <c r="R101" s="190">
        <f t="shared" si="1"/>
        <v>0.2</v>
      </c>
      <c r="S101" s="190">
        <f t="shared" si="2"/>
        <v>4.0000000000000008E-2</v>
      </c>
      <c r="T101" s="189">
        <v>1371335</v>
      </c>
      <c r="U101" s="188" t="s">
        <v>444</v>
      </c>
      <c r="V101" s="188" t="s">
        <v>447</v>
      </c>
      <c r="W101" s="155" t="s">
        <v>258</v>
      </c>
    </row>
    <row r="102" spans="2:23" ht="24.95" customHeight="1" x14ac:dyDescent="0.2">
      <c r="B102" s="146">
        <f t="shared" si="3"/>
        <v>65</v>
      </c>
      <c r="C102" s="186">
        <v>43850</v>
      </c>
      <c r="D102" s="187">
        <v>0.3372337962962963</v>
      </c>
      <c r="E102" s="188">
        <v>-38.001722030000003</v>
      </c>
      <c r="F102" s="188">
        <v>145.11041599999999</v>
      </c>
      <c r="G102" s="188" t="s">
        <v>668</v>
      </c>
      <c r="H102" s="188">
        <v>624869</v>
      </c>
      <c r="I102" s="188" t="s">
        <v>419</v>
      </c>
      <c r="J102" s="196" t="s">
        <v>83</v>
      </c>
      <c r="K102" s="188" t="s">
        <v>153</v>
      </c>
      <c r="L102" s="197" t="s">
        <v>98</v>
      </c>
      <c r="M102" s="188" t="s">
        <v>89</v>
      </c>
      <c r="N102" s="197" t="s">
        <v>69</v>
      </c>
      <c r="O102" s="197" t="s">
        <v>313</v>
      </c>
      <c r="P102" s="198">
        <f t="shared" ref="P102:P147" si="4">IF(O102="","",IF(O102="LBRA only",0.2,IF(O102="HBRA only",1,IF(O102="within electric line construction area",19.8,IF(O102="within area delineated on plan LEGL./16-354",4.6,"CHECK")))))</f>
        <v>0.2</v>
      </c>
      <c r="Q102" s="189" t="s">
        <v>173</v>
      </c>
      <c r="R102" s="190">
        <f t="shared" ref="R102:R147" si="5">IF(Q102="","",IF(Q102="No forecast",0.1,IF(Q102="Low-moderate",0.2,IF(Q102="High",0.5,IF(Q102="Very high",1,IF(Q102="Severe",2,IF(Q102="Extreme",3.5,IF(Q102="Code Red",5,"CHECK"))))))))</f>
        <v>0.2</v>
      </c>
      <c r="S102" s="190">
        <f t="shared" ref="S102:S147" si="6">IF(OR(P102="CHECK",R102="CHECK"),"CHECK",IF(AND(O102="within electric line construction area",Q102="No forecast"),1,P102*R102))</f>
        <v>4.0000000000000008E-2</v>
      </c>
      <c r="T102" s="189">
        <v>1371549</v>
      </c>
      <c r="U102" s="188" t="s">
        <v>445</v>
      </c>
      <c r="V102" s="188" t="s">
        <v>420</v>
      </c>
      <c r="W102" s="155" t="s">
        <v>109</v>
      </c>
    </row>
    <row r="103" spans="2:23" ht="24.95" customHeight="1" x14ac:dyDescent="0.2">
      <c r="B103" s="146">
        <f t="shared" ref="B103:B147" si="7">B102+1</f>
        <v>66</v>
      </c>
      <c r="C103" s="186">
        <v>43850</v>
      </c>
      <c r="D103" s="187">
        <v>0.9116550925925927</v>
      </c>
      <c r="E103" s="188">
        <v>-38.199496789999998</v>
      </c>
      <c r="F103" s="188">
        <v>145.10419340000001</v>
      </c>
      <c r="G103" s="188" t="s">
        <v>608</v>
      </c>
      <c r="H103" s="188">
        <v>3311834</v>
      </c>
      <c r="I103" s="188" t="s">
        <v>158</v>
      </c>
      <c r="J103" s="196" t="s">
        <v>85</v>
      </c>
      <c r="K103" s="188" t="s">
        <v>155</v>
      </c>
      <c r="L103" s="197" t="s">
        <v>95</v>
      </c>
      <c r="M103" s="188" t="s">
        <v>89</v>
      </c>
      <c r="N103" s="197" t="s">
        <v>69</v>
      </c>
      <c r="O103" s="197" t="s">
        <v>313</v>
      </c>
      <c r="P103" s="198">
        <f t="shared" si="4"/>
        <v>0.2</v>
      </c>
      <c r="Q103" s="189" t="s">
        <v>173</v>
      </c>
      <c r="R103" s="190">
        <f t="shared" si="5"/>
        <v>0.2</v>
      </c>
      <c r="S103" s="190">
        <f t="shared" si="6"/>
        <v>4.0000000000000008E-2</v>
      </c>
      <c r="T103" s="189">
        <v>1371880</v>
      </c>
      <c r="U103" s="188" t="s">
        <v>441</v>
      </c>
      <c r="V103" s="188" t="s">
        <v>439</v>
      </c>
      <c r="W103" s="155" t="s">
        <v>260</v>
      </c>
    </row>
    <row r="104" spans="2:23" ht="24.95" customHeight="1" x14ac:dyDescent="0.2">
      <c r="B104" s="146">
        <f t="shared" si="7"/>
        <v>67</v>
      </c>
      <c r="C104" s="186">
        <v>43851</v>
      </c>
      <c r="D104" s="187">
        <v>0.26219907407407406</v>
      </c>
      <c r="E104" s="188">
        <v>-37.889755399999999</v>
      </c>
      <c r="F104" s="188">
        <v>145.06230489999999</v>
      </c>
      <c r="G104" s="188" t="s">
        <v>665</v>
      </c>
      <c r="H104" s="188">
        <v>2327323</v>
      </c>
      <c r="I104" s="188" t="s">
        <v>350</v>
      </c>
      <c r="J104" s="196" t="s">
        <v>84</v>
      </c>
      <c r="K104" s="188" t="s">
        <v>153</v>
      </c>
      <c r="L104" s="197" t="s">
        <v>106</v>
      </c>
      <c r="M104" s="188" t="s">
        <v>89</v>
      </c>
      <c r="N104" s="197" t="s">
        <v>69</v>
      </c>
      <c r="O104" s="197" t="s">
        <v>313</v>
      </c>
      <c r="P104" s="198">
        <f t="shared" si="4"/>
        <v>0.2</v>
      </c>
      <c r="Q104" s="189" t="s">
        <v>173</v>
      </c>
      <c r="R104" s="190">
        <f t="shared" si="5"/>
        <v>0.2</v>
      </c>
      <c r="S104" s="190">
        <f t="shared" si="6"/>
        <v>4.0000000000000008E-2</v>
      </c>
      <c r="T104" s="189">
        <v>1371932</v>
      </c>
      <c r="U104" s="188" t="s">
        <v>442</v>
      </c>
      <c r="V104" s="188" t="s">
        <v>454</v>
      </c>
      <c r="W104" s="157"/>
    </row>
    <row r="105" spans="2:23" ht="24.95" customHeight="1" x14ac:dyDescent="0.2">
      <c r="B105" s="146">
        <f t="shared" si="7"/>
        <v>68</v>
      </c>
      <c r="C105" s="186">
        <v>43853</v>
      </c>
      <c r="D105" s="187">
        <v>0.28412037037037036</v>
      </c>
      <c r="E105" s="188">
        <v>-38.398719210000003</v>
      </c>
      <c r="F105" s="188">
        <v>144.93950269999999</v>
      </c>
      <c r="G105" s="188" t="s">
        <v>597</v>
      </c>
      <c r="H105" s="188">
        <v>8831401</v>
      </c>
      <c r="I105" s="188" t="s">
        <v>147</v>
      </c>
      <c r="J105" s="196" t="s">
        <v>83</v>
      </c>
      <c r="K105" s="188" t="s">
        <v>155</v>
      </c>
      <c r="L105" s="197" t="s">
        <v>109</v>
      </c>
      <c r="M105" s="188" t="s">
        <v>89</v>
      </c>
      <c r="N105" s="197" t="s">
        <v>69</v>
      </c>
      <c r="O105" s="197" t="s">
        <v>314</v>
      </c>
      <c r="P105" s="198">
        <f t="shared" si="4"/>
        <v>1</v>
      </c>
      <c r="Q105" s="189" t="s">
        <v>176</v>
      </c>
      <c r="R105" s="190">
        <f t="shared" si="5"/>
        <v>1</v>
      </c>
      <c r="S105" s="190">
        <f t="shared" si="6"/>
        <v>1</v>
      </c>
      <c r="T105" s="189">
        <v>1372960</v>
      </c>
      <c r="U105" s="188" t="s">
        <v>432</v>
      </c>
      <c r="V105" s="188" t="s">
        <v>433</v>
      </c>
      <c r="W105" s="158"/>
    </row>
    <row r="106" spans="2:23" ht="24.95" customHeight="1" x14ac:dyDescent="0.2">
      <c r="B106" s="146">
        <f t="shared" si="7"/>
        <v>69</v>
      </c>
      <c r="C106" s="186">
        <v>43857</v>
      </c>
      <c r="D106" s="187">
        <v>0.39885416666666668</v>
      </c>
      <c r="E106" s="188">
        <v>-37.941260819999997</v>
      </c>
      <c r="F106" s="188">
        <v>145.10235220000001</v>
      </c>
      <c r="G106" s="188" t="s">
        <v>607</v>
      </c>
      <c r="H106" s="188">
        <v>2331012</v>
      </c>
      <c r="I106" s="188" t="s">
        <v>160</v>
      </c>
      <c r="J106" s="196" t="s">
        <v>85</v>
      </c>
      <c r="K106" s="188" t="s">
        <v>153</v>
      </c>
      <c r="L106" s="197" t="s">
        <v>96</v>
      </c>
      <c r="M106" s="188" t="s">
        <v>89</v>
      </c>
      <c r="N106" s="197" t="s">
        <v>69</v>
      </c>
      <c r="O106" s="197" t="s">
        <v>313</v>
      </c>
      <c r="P106" s="198">
        <f t="shared" si="4"/>
        <v>0.2</v>
      </c>
      <c r="Q106" s="189" t="s">
        <v>173</v>
      </c>
      <c r="R106" s="190">
        <f t="shared" si="5"/>
        <v>0.2</v>
      </c>
      <c r="S106" s="190">
        <f t="shared" si="6"/>
        <v>4.0000000000000008E-2</v>
      </c>
      <c r="T106" s="189">
        <v>1373908</v>
      </c>
      <c r="U106" s="188" t="s">
        <v>443</v>
      </c>
      <c r="V106" s="188" t="s">
        <v>446</v>
      </c>
      <c r="W106" s="158" t="s">
        <v>261</v>
      </c>
    </row>
    <row r="107" spans="2:23" ht="24.95" customHeight="1" x14ac:dyDescent="0.2">
      <c r="B107" s="146">
        <f t="shared" si="7"/>
        <v>70</v>
      </c>
      <c r="C107" s="186">
        <v>43861</v>
      </c>
      <c r="D107" s="187">
        <v>0.99583333333333324</v>
      </c>
      <c r="E107" s="188">
        <v>-38.376923249999997</v>
      </c>
      <c r="F107" s="188">
        <v>145.14882220000001</v>
      </c>
      <c r="G107" s="188" t="s">
        <v>603</v>
      </c>
      <c r="H107" s="199">
        <v>1108966</v>
      </c>
      <c r="I107" s="188" t="s">
        <v>161</v>
      </c>
      <c r="J107" s="196" t="s">
        <v>85</v>
      </c>
      <c r="K107" s="188" t="s">
        <v>155</v>
      </c>
      <c r="L107" s="200" t="s">
        <v>104</v>
      </c>
      <c r="M107" s="199" t="s">
        <v>89</v>
      </c>
      <c r="N107" s="200" t="s">
        <v>69</v>
      </c>
      <c r="O107" s="197" t="s">
        <v>314</v>
      </c>
      <c r="P107" s="198">
        <f t="shared" si="4"/>
        <v>1</v>
      </c>
      <c r="Q107" s="189" t="s">
        <v>175</v>
      </c>
      <c r="R107" s="190">
        <f t="shared" si="5"/>
        <v>2</v>
      </c>
      <c r="S107" s="190">
        <f t="shared" si="6"/>
        <v>2</v>
      </c>
      <c r="T107" s="201">
        <v>1375847</v>
      </c>
      <c r="U107" s="199" t="s">
        <v>479</v>
      </c>
      <c r="V107" s="199" t="s">
        <v>480</v>
      </c>
      <c r="W107" s="158" t="s">
        <v>83</v>
      </c>
    </row>
    <row r="108" spans="2:23" ht="24.95" customHeight="1" x14ac:dyDescent="0.2">
      <c r="B108" s="146">
        <f t="shared" si="7"/>
        <v>71</v>
      </c>
      <c r="C108" s="186">
        <v>43868</v>
      </c>
      <c r="D108" s="187">
        <v>3.5416666666666666E-2</v>
      </c>
      <c r="E108" s="188">
        <v>-37.858365919999997</v>
      </c>
      <c r="F108" s="188">
        <v>145.0658914</v>
      </c>
      <c r="G108" s="188" t="s">
        <v>613</v>
      </c>
      <c r="H108" s="199">
        <v>2310294</v>
      </c>
      <c r="I108" s="188" t="s">
        <v>322</v>
      </c>
      <c r="J108" s="196" t="s">
        <v>83</v>
      </c>
      <c r="K108" s="188" t="s">
        <v>153</v>
      </c>
      <c r="L108" s="200" t="s">
        <v>107</v>
      </c>
      <c r="M108" s="199" t="s">
        <v>89</v>
      </c>
      <c r="N108" s="200" t="s">
        <v>69</v>
      </c>
      <c r="O108" s="197" t="s">
        <v>313</v>
      </c>
      <c r="P108" s="198">
        <f t="shared" si="4"/>
        <v>0.2</v>
      </c>
      <c r="Q108" s="189" t="s">
        <v>173</v>
      </c>
      <c r="R108" s="190">
        <f t="shared" si="5"/>
        <v>0.2</v>
      </c>
      <c r="S108" s="190">
        <f t="shared" si="6"/>
        <v>4.0000000000000008E-2</v>
      </c>
      <c r="T108" s="201">
        <v>1377883</v>
      </c>
      <c r="U108" s="199" t="s">
        <v>465</v>
      </c>
      <c r="V108" s="199" t="s">
        <v>477</v>
      </c>
      <c r="W108" s="158" t="s">
        <v>456</v>
      </c>
    </row>
    <row r="109" spans="2:23" ht="24.95" customHeight="1" x14ac:dyDescent="0.2">
      <c r="B109" s="146">
        <f t="shared" si="7"/>
        <v>72</v>
      </c>
      <c r="C109" s="186">
        <v>43874</v>
      </c>
      <c r="D109" s="187">
        <v>0.37186342592592592</v>
      </c>
      <c r="E109" s="188">
        <v>-38.352328440000001</v>
      </c>
      <c r="F109" s="188">
        <v>144.91775079999999</v>
      </c>
      <c r="G109" s="188" t="s">
        <v>615</v>
      </c>
      <c r="H109" s="188">
        <v>1309797</v>
      </c>
      <c r="I109" s="188" t="s">
        <v>140</v>
      </c>
      <c r="J109" s="196" t="s">
        <v>85</v>
      </c>
      <c r="K109" s="188" t="s">
        <v>153</v>
      </c>
      <c r="L109" s="197" t="s">
        <v>90</v>
      </c>
      <c r="M109" s="188" t="s">
        <v>89</v>
      </c>
      <c r="N109" s="197" t="s">
        <v>46</v>
      </c>
      <c r="O109" s="197" t="s">
        <v>313</v>
      </c>
      <c r="P109" s="198">
        <f t="shared" si="4"/>
        <v>0.2</v>
      </c>
      <c r="Q109" s="189" t="s">
        <v>174</v>
      </c>
      <c r="R109" s="190">
        <f t="shared" si="5"/>
        <v>0.5</v>
      </c>
      <c r="S109" s="190">
        <f t="shared" si="6"/>
        <v>0.1</v>
      </c>
      <c r="T109" s="189">
        <v>1379761</v>
      </c>
      <c r="U109" s="188" t="s">
        <v>464</v>
      </c>
      <c r="V109" s="188" t="s">
        <v>457</v>
      </c>
      <c r="W109" s="158" t="s">
        <v>84</v>
      </c>
    </row>
    <row r="110" spans="2:23" ht="24.95" customHeight="1" x14ac:dyDescent="0.2">
      <c r="B110" s="146">
        <f t="shared" si="7"/>
        <v>73</v>
      </c>
      <c r="C110" s="186">
        <v>43874</v>
      </c>
      <c r="D110" s="187">
        <v>0.59166666666666667</v>
      </c>
      <c r="E110" s="188">
        <v>-37.798270809999998</v>
      </c>
      <c r="F110" s="188">
        <v>145.18426539999999</v>
      </c>
      <c r="G110" s="188" t="s">
        <v>614</v>
      </c>
      <c r="H110" s="199">
        <v>7067545</v>
      </c>
      <c r="I110" s="188" t="s">
        <v>182</v>
      </c>
      <c r="J110" s="196" t="s">
        <v>85</v>
      </c>
      <c r="K110" s="188" t="s">
        <v>153</v>
      </c>
      <c r="L110" s="200" t="s">
        <v>90</v>
      </c>
      <c r="M110" s="199" t="s">
        <v>89</v>
      </c>
      <c r="N110" s="200" t="s">
        <v>46</v>
      </c>
      <c r="O110" s="197" t="s">
        <v>313</v>
      </c>
      <c r="P110" s="198">
        <f t="shared" si="4"/>
        <v>0.2</v>
      </c>
      <c r="Q110" s="189" t="s">
        <v>174</v>
      </c>
      <c r="R110" s="190">
        <f t="shared" si="5"/>
        <v>0.5</v>
      </c>
      <c r="S110" s="190">
        <f t="shared" si="6"/>
        <v>0.1</v>
      </c>
      <c r="T110" s="201">
        <v>1379971</v>
      </c>
      <c r="U110" s="199" t="s">
        <v>463</v>
      </c>
      <c r="V110" s="199" t="s">
        <v>462</v>
      </c>
      <c r="W110" s="158" t="s">
        <v>455</v>
      </c>
    </row>
    <row r="111" spans="2:23" ht="24.95" customHeight="1" x14ac:dyDescent="0.2">
      <c r="B111" s="146">
        <f t="shared" si="7"/>
        <v>74</v>
      </c>
      <c r="C111" s="186">
        <v>43875</v>
      </c>
      <c r="D111" s="187">
        <v>0.75996527777777778</v>
      </c>
      <c r="E111" s="188">
        <v>-37.927379080000001</v>
      </c>
      <c r="F111" s="188">
        <v>145.25072919999999</v>
      </c>
      <c r="G111" s="188" t="s">
        <v>616</v>
      </c>
      <c r="H111" s="188">
        <v>3413682</v>
      </c>
      <c r="I111" s="188" t="s">
        <v>152</v>
      </c>
      <c r="J111" s="196" t="s">
        <v>83</v>
      </c>
      <c r="K111" s="188" t="s">
        <v>153</v>
      </c>
      <c r="L111" s="197" t="s">
        <v>107</v>
      </c>
      <c r="M111" s="188" t="s">
        <v>89</v>
      </c>
      <c r="N111" s="197" t="s">
        <v>69</v>
      </c>
      <c r="O111" s="197" t="s">
        <v>313</v>
      </c>
      <c r="P111" s="198">
        <f t="shared" si="4"/>
        <v>0.2</v>
      </c>
      <c r="Q111" s="189" t="s">
        <v>173</v>
      </c>
      <c r="R111" s="190">
        <f t="shared" si="5"/>
        <v>0.2</v>
      </c>
      <c r="S111" s="190">
        <f t="shared" si="6"/>
        <v>4.0000000000000008E-2</v>
      </c>
      <c r="T111" s="189">
        <v>1380454</v>
      </c>
      <c r="U111" s="188" t="s">
        <v>475</v>
      </c>
      <c r="V111" s="188" t="s">
        <v>476</v>
      </c>
      <c r="W111" s="158" t="s">
        <v>85</v>
      </c>
    </row>
    <row r="112" spans="2:23" ht="25.5" customHeight="1" x14ac:dyDescent="0.2">
      <c r="B112" s="146">
        <f t="shared" si="7"/>
        <v>75</v>
      </c>
      <c r="C112" s="186">
        <v>43879</v>
      </c>
      <c r="D112" s="187">
        <v>0.36203703703703699</v>
      </c>
      <c r="E112" s="188">
        <v>-38.017539859999999</v>
      </c>
      <c r="F112" s="188">
        <v>145.22142360000001</v>
      </c>
      <c r="G112" s="188" t="s">
        <v>626</v>
      </c>
      <c r="H112" s="188">
        <v>600027</v>
      </c>
      <c r="I112" s="188" t="s">
        <v>129</v>
      </c>
      <c r="J112" s="196" t="s">
        <v>83</v>
      </c>
      <c r="K112" s="188" t="s">
        <v>153</v>
      </c>
      <c r="L112" s="197" t="s">
        <v>98</v>
      </c>
      <c r="M112" s="188" t="s">
        <v>87</v>
      </c>
      <c r="N112" s="197" t="s">
        <v>69</v>
      </c>
      <c r="O112" s="197" t="s">
        <v>313</v>
      </c>
      <c r="P112" s="198">
        <f t="shared" si="4"/>
        <v>0.2</v>
      </c>
      <c r="Q112" s="189" t="s">
        <v>174</v>
      </c>
      <c r="R112" s="190">
        <f t="shared" si="5"/>
        <v>0.5</v>
      </c>
      <c r="S112" s="190">
        <f t="shared" si="6"/>
        <v>0.1</v>
      </c>
      <c r="T112" s="189">
        <v>1381166</v>
      </c>
      <c r="U112" s="188" t="s">
        <v>495</v>
      </c>
      <c r="V112" s="188" t="s">
        <v>496</v>
      </c>
      <c r="W112" s="158" t="s">
        <v>86</v>
      </c>
    </row>
    <row r="113" spans="2:23" ht="24.95" customHeight="1" x14ac:dyDescent="0.2">
      <c r="B113" s="146">
        <f t="shared" si="7"/>
        <v>76</v>
      </c>
      <c r="C113" s="186">
        <v>43879</v>
      </c>
      <c r="D113" s="187">
        <v>0.79377314814814814</v>
      </c>
      <c r="E113" s="188">
        <v>-38.014258259999998</v>
      </c>
      <c r="F113" s="188">
        <v>145.26290109999999</v>
      </c>
      <c r="G113" s="188" t="s">
        <v>627</v>
      </c>
      <c r="H113" s="199">
        <v>639074</v>
      </c>
      <c r="I113" s="188" t="s">
        <v>628</v>
      </c>
      <c r="J113" s="196" t="s">
        <v>85</v>
      </c>
      <c r="K113" s="188" t="s">
        <v>153</v>
      </c>
      <c r="L113" s="200" t="s">
        <v>107</v>
      </c>
      <c r="M113" s="199" t="s">
        <v>89</v>
      </c>
      <c r="N113" s="200" t="s">
        <v>48</v>
      </c>
      <c r="O113" s="197" t="s">
        <v>313</v>
      </c>
      <c r="P113" s="198">
        <f t="shared" si="4"/>
        <v>0.2</v>
      </c>
      <c r="Q113" s="189" t="s">
        <v>174</v>
      </c>
      <c r="R113" s="190">
        <f t="shared" si="5"/>
        <v>0.5</v>
      </c>
      <c r="S113" s="190">
        <f t="shared" si="6"/>
        <v>0.1</v>
      </c>
      <c r="T113" s="201">
        <v>1381450</v>
      </c>
      <c r="U113" s="199" t="s">
        <v>493</v>
      </c>
      <c r="V113" s="199" t="s">
        <v>494</v>
      </c>
      <c r="W113" s="158" t="s">
        <v>268</v>
      </c>
    </row>
    <row r="114" spans="2:23" ht="24.95" customHeight="1" x14ac:dyDescent="0.2">
      <c r="B114" s="146">
        <f t="shared" si="7"/>
        <v>77</v>
      </c>
      <c r="C114" s="186">
        <v>43880</v>
      </c>
      <c r="D114" s="187">
        <v>0.30755787037037036</v>
      </c>
      <c r="E114" s="188">
        <v>-37.88706947</v>
      </c>
      <c r="F114" s="188">
        <v>145.04631889999999</v>
      </c>
      <c r="G114" s="188" t="s">
        <v>666</v>
      </c>
      <c r="H114" s="188">
        <v>2328360</v>
      </c>
      <c r="I114" s="188" t="s">
        <v>143</v>
      </c>
      <c r="J114" s="196" t="s">
        <v>84</v>
      </c>
      <c r="K114" s="188" t="s">
        <v>153</v>
      </c>
      <c r="L114" s="197" t="s">
        <v>95</v>
      </c>
      <c r="M114" s="188" t="s">
        <v>89</v>
      </c>
      <c r="N114" s="197" t="s">
        <v>69</v>
      </c>
      <c r="O114" s="197" t="s">
        <v>313</v>
      </c>
      <c r="P114" s="198">
        <f t="shared" si="4"/>
        <v>0.2</v>
      </c>
      <c r="Q114" s="189" t="s">
        <v>174</v>
      </c>
      <c r="R114" s="190">
        <f t="shared" si="5"/>
        <v>0.5</v>
      </c>
      <c r="S114" s="190">
        <f t="shared" si="6"/>
        <v>0.1</v>
      </c>
      <c r="T114" s="189">
        <v>1381586</v>
      </c>
      <c r="U114" s="188" t="s">
        <v>469</v>
      </c>
      <c r="V114" s="188" t="s">
        <v>470</v>
      </c>
      <c r="W114" s="158" t="s">
        <v>269</v>
      </c>
    </row>
    <row r="115" spans="2:23" ht="24.95" customHeight="1" x14ac:dyDescent="0.2">
      <c r="B115" s="146">
        <f t="shared" si="7"/>
        <v>78</v>
      </c>
      <c r="C115" s="186">
        <v>43881</v>
      </c>
      <c r="D115" s="187">
        <v>0.42386574074074074</v>
      </c>
      <c r="E115" s="188">
        <v>-38.484183139999999</v>
      </c>
      <c r="F115" s="188">
        <v>145.03044249999999</v>
      </c>
      <c r="G115" s="188" t="s">
        <v>667</v>
      </c>
      <c r="H115" s="188">
        <v>9864733</v>
      </c>
      <c r="I115" s="188" t="s">
        <v>132</v>
      </c>
      <c r="J115" s="196" t="s">
        <v>85</v>
      </c>
      <c r="K115" s="188" t="s">
        <v>155</v>
      </c>
      <c r="L115" s="197" t="s">
        <v>98</v>
      </c>
      <c r="M115" s="188" t="s">
        <v>89</v>
      </c>
      <c r="N115" s="197" t="s">
        <v>69</v>
      </c>
      <c r="O115" s="197" t="s">
        <v>314</v>
      </c>
      <c r="P115" s="198">
        <f t="shared" si="4"/>
        <v>1</v>
      </c>
      <c r="Q115" s="189" t="s">
        <v>173</v>
      </c>
      <c r="R115" s="190">
        <f t="shared" si="5"/>
        <v>0.2</v>
      </c>
      <c r="S115" s="190">
        <f t="shared" si="6"/>
        <v>0.2</v>
      </c>
      <c r="T115" s="189">
        <v>1382078</v>
      </c>
      <c r="U115" s="188" t="s">
        <v>487</v>
      </c>
      <c r="V115" s="188" t="s">
        <v>478</v>
      </c>
      <c r="W115" s="158" t="s">
        <v>270</v>
      </c>
    </row>
    <row r="116" spans="2:23" ht="24.95" customHeight="1" x14ac:dyDescent="0.2">
      <c r="B116" s="146">
        <f t="shared" si="7"/>
        <v>79</v>
      </c>
      <c r="C116" s="186">
        <v>43888</v>
      </c>
      <c r="D116" s="187">
        <v>0.38388888888888889</v>
      </c>
      <c r="E116" s="188">
        <v>-37.939876259999998</v>
      </c>
      <c r="F116" s="188">
        <v>145.04003230000001</v>
      </c>
      <c r="G116" s="188" t="s">
        <v>620</v>
      </c>
      <c r="H116" s="188">
        <v>1815697</v>
      </c>
      <c r="I116" s="188" t="s">
        <v>458</v>
      </c>
      <c r="J116" s="196" t="s">
        <v>84</v>
      </c>
      <c r="K116" s="188" t="s">
        <v>153</v>
      </c>
      <c r="L116" s="197" t="s">
        <v>96</v>
      </c>
      <c r="M116" s="188" t="s">
        <v>89</v>
      </c>
      <c r="N116" s="197" t="s">
        <v>69</v>
      </c>
      <c r="O116" s="197" t="s">
        <v>313</v>
      </c>
      <c r="P116" s="198">
        <f t="shared" si="4"/>
        <v>0.2</v>
      </c>
      <c r="Q116" s="189" t="s">
        <v>174</v>
      </c>
      <c r="R116" s="190">
        <f t="shared" si="5"/>
        <v>0.5</v>
      </c>
      <c r="S116" s="190">
        <f t="shared" si="6"/>
        <v>0.1</v>
      </c>
      <c r="T116" s="189">
        <v>1383685</v>
      </c>
      <c r="U116" s="188" t="s">
        <v>466</v>
      </c>
      <c r="V116" s="188" t="s">
        <v>468</v>
      </c>
      <c r="W116" s="158" t="s">
        <v>271</v>
      </c>
    </row>
    <row r="117" spans="2:23" ht="24.95" customHeight="1" x14ac:dyDescent="0.2">
      <c r="B117" s="146">
        <f t="shared" si="7"/>
        <v>80</v>
      </c>
      <c r="C117" s="186">
        <v>43892</v>
      </c>
      <c r="D117" s="187">
        <v>0.23898148148148146</v>
      </c>
      <c r="E117" s="188">
        <v>-38.367401559999998</v>
      </c>
      <c r="F117" s="188">
        <v>144.8092503</v>
      </c>
      <c r="G117" s="188" t="s">
        <v>622</v>
      </c>
      <c r="H117" s="188">
        <v>1303874</v>
      </c>
      <c r="I117" s="188" t="s">
        <v>169</v>
      </c>
      <c r="J117" s="196" t="s">
        <v>85</v>
      </c>
      <c r="K117" s="188" t="s">
        <v>153</v>
      </c>
      <c r="L117" s="197" t="s">
        <v>96</v>
      </c>
      <c r="M117" s="188" t="s">
        <v>89</v>
      </c>
      <c r="N117" s="197" t="s">
        <v>69</v>
      </c>
      <c r="O117" s="197" t="s">
        <v>313</v>
      </c>
      <c r="P117" s="198">
        <f t="shared" si="4"/>
        <v>0.2</v>
      </c>
      <c r="Q117" s="189" t="s">
        <v>173</v>
      </c>
      <c r="R117" s="190">
        <f t="shared" si="5"/>
        <v>0.2</v>
      </c>
      <c r="S117" s="190">
        <f t="shared" si="6"/>
        <v>4.0000000000000008E-2</v>
      </c>
      <c r="T117" s="189">
        <v>1384438</v>
      </c>
      <c r="U117" s="188" t="s">
        <v>484</v>
      </c>
      <c r="V117" s="188" t="s">
        <v>483</v>
      </c>
      <c r="W117" s="158" t="s">
        <v>272</v>
      </c>
    </row>
    <row r="118" spans="2:23" ht="24.95" customHeight="1" x14ac:dyDescent="0.2">
      <c r="B118" s="146">
        <f t="shared" si="7"/>
        <v>81</v>
      </c>
      <c r="C118" s="186">
        <v>43892</v>
      </c>
      <c r="D118" s="187">
        <v>0.50064814814814818</v>
      </c>
      <c r="E118" s="188">
        <v>-37.993863480000002</v>
      </c>
      <c r="F118" s="188">
        <v>145.2350193</v>
      </c>
      <c r="G118" s="188" t="s">
        <v>621</v>
      </c>
      <c r="H118" s="188">
        <v>623092</v>
      </c>
      <c r="I118" s="188" t="s">
        <v>333</v>
      </c>
      <c r="J118" s="196" t="s">
        <v>83</v>
      </c>
      <c r="K118" s="188" t="s">
        <v>153</v>
      </c>
      <c r="L118" s="197" t="s">
        <v>201</v>
      </c>
      <c r="M118" s="188" t="s">
        <v>87</v>
      </c>
      <c r="N118" s="197" t="s">
        <v>69</v>
      </c>
      <c r="O118" s="197" t="s">
        <v>313</v>
      </c>
      <c r="P118" s="198">
        <f t="shared" si="4"/>
        <v>0.2</v>
      </c>
      <c r="Q118" s="189" t="s">
        <v>173</v>
      </c>
      <c r="R118" s="190">
        <f t="shared" si="5"/>
        <v>0.2</v>
      </c>
      <c r="S118" s="190">
        <f t="shared" si="6"/>
        <v>4.0000000000000008E-2</v>
      </c>
      <c r="T118" s="189">
        <v>1384525</v>
      </c>
      <c r="U118" s="188" t="s">
        <v>485</v>
      </c>
      <c r="V118" s="188" t="s">
        <v>481</v>
      </c>
      <c r="W118" s="158" t="s">
        <v>273</v>
      </c>
    </row>
    <row r="119" spans="2:23" ht="24.95" customHeight="1" x14ac:dyDescent="0.2">
      <c r="B119" s="146">
        <f t="shared" si="7"/>
        <v>82</v>
      </c>
      <c r="C119" s="186">
        <v>43894</v>
      </c>
      <c r="D119" s="187">
        <v>7.7835648148148154E-2</v>
      </c>
      <c r="E119" s="188">
        <v>-37.98311434</v>
      </c>
      <c r="F119" s="188">
        <v>145.07995990000001</v>
      </c>
      <c r="G119" s="188" t="s">
        <v>501</v>
      </c>
      <c r="H119" s="188">
        <v>1822639</v>
      </c>
      <c r="I119" s="188" t="s">
        <v>482</v>
      </c>
      <c r="J119" s="196" t="s">
        <v>84</v>
      </c>
      <c r="K119" s="188" t="s">
        <v>153</v>
      </c>
      <c r="L119" s="197" t="s">
        <v>90</v>
      </c>
      <c r="M119" s="188" t="s">
        <v>89</v>
      </c>
      <c r="N119" s="197" t="s">
        <v>46</v>
      </c>
      <c r="O119" s="197" t="s">
        <v>313</v>
      </c>
      <c r="P119" s="198">
        <f t="shared" si="4"/>
        <v>0.2</v>
      </c>
      <c r="Q119" s="189" t="s">
        <v>173</v>
      </c>
      <c r="R119" s="190">
        <f t="shared" si="5"/>
        <v>0.2</v>
      </c>
      <c r="S119" s="190">
        <f t="shared" si="6"/>
        <v>4.0000000000000008E-2</v>
      </c>
      <c r="T119" s="189">
        <v>1384996</v>
      </c>
      <c r="U119" s="188" t="s">
        <v>499</v>
      </c>
      <c r="V119" s="188" t="s">
        <v>500</v>
      </c>
      <c r="W119" s="158" t="s">
        <v>274</v>
      </c>
    </row>
    <row r="120" spans="2:23" ht="24.95" customHeight="1" x14ac:dyDescent="0.2">
      <c r="B120" s="146">
        <f t="shared" si="7"/>
        <v>83</v>
      </c>
      <c r="C120" s="186">
        <v>43901</v>
      </c>
      <c r="D120" s="187">
        <v>0.1993287037037037</v>
      </c>
      <c r="E120" s="188">
        <v>-37.790839920000003</v>
      </c>
      <c r="F120" s="188">
        <v>145.17400369999999</v>
      </c>
      <c r="G120" s="188" t="s">
        <v>623</v>
      </c>
      <c r="H120" s="188">
        <v>7066918</v>
      </c>
      <c r="I120" s="188" t="s">
        <v>182</v>
      </c>
      <c r="J120" s="196" t="s">
        <v>83</v>
      </c>
      <c r="K120" s="188" t="s">
        <v>153</v>
      </c>
      <c r="L120" s="197" t="s">
        <v>254</v>
      </c>
      <c r="M120" s="188" t="s">
        <v>87</v>
      </c>
      <c r="N120" s="197" t="s">
        <v>69</v>
      </c>
      <c r="O120" s="197" t="s">
        <v>313</v>
      </c>
      <c r="P120" s="198">
        <f t="shared" si="4"/>
        <v>0.2</v>
      </c>
      <c r="Q120" s="189" t="s">
        <v>173</v>
      </c>
      <c r="R120" s="190">
        <f t="shared" si="5"/>
        <v>0.2</v>
      </c>
      <c r="S120" s="190">
        <f t="shared" si="6"/>
        <v>4.0000000000000008E-2</v>
      </c>
      <c r="T120" s="189">
        <v>1387113</v>
      </c>
      <c r="U120" s="188" t="s">
        <v>489</v>
      </c>
      <c r="V120" s="188" t="s">
        <v>486</v>
      </c>
      <c r="W120" s="153"/>
    </row>
    <row r="121" spans="2:23" ht="24.95" customHeight="1" x14ac:dyDescent="0.2">
      <c r="B121" s="146">
        <f t="shared" si="7"/>
        <v>84</v>
      </c>
      <c r="C121" s="186">
        <v>43907</v>
      </c>
      <c r="D121" s="187">
        <v>0.10277777777777779</v>
      </c>
      <c r="E121" s="188">
        <v>-37.974761280000003</v>
      </c>
      <c r="F121" s="188">
        <v>145.2487869</v>
      </c>
      <c r="G121" s="188" t="s">
        <v>625</v>
      </c>
      <c r="H121" s="188">
        <v>638159</v>
      </c>
      <c r="I121" s="188" t="s">
        <v>128</v>
      </c>
      <c r="J121" s="196" t="s">
        <v>83</v>
      </c>
      <c r="K121" s="188" t="s">
        <v>153</v>
      </c>
      <c r="L121" s="197" t="s">
        <v>94</v>
      </c>
      <c r="M121" s="188" t="s">
        <v>89</v>
      </c>
      <c r="N121" s="197" t="s">
        <v>69</v>
      </c>
      <c r="O121" s="197" t="s">
        <v>313</v>
      </c>
      <c r="P121" s="198">
        <f t="shared" si="4"/>
        <v>0.2</v>
      </c>
      <c r="Q121" s="189" t="s">
        <v>174</v>
      </c>
      <c r="R121" s="190">
        <f t="shared" si="5"/>
        <v>0.5</v>
      </c>
      <c r="S121" s="190">
        <f t="shared" si="6"/>
        <v>0.1</v>
      </c>
      <c r="T121" s="189">
        <v>1388956</v>
      </c>
      <c r="U121" s="188" t="s">
        <v>490</v>
      </c>
      <c r="V121" s="188" t="s">
        <v>488</v>
      </c>
      <c r="W121" s="153"/>
    </row>
    <row r="122" spans="2:23" ht="24.95" customHeight="1" x14ac:dyDescent="0.2">
      <c r="B122" s="146">
        <f t="shared" si="7"/>
        <v>85</v>
      </c>
      <c r="C122" s="186">
        <v>43907</v>
      </c>
      <c r="D122" s="187">
        <v>0.51045138888888886</v>
      </c>
      <c r="E122" s="188">
        <v>-38.374646929999997</v>
      </c>
      <c r="F122" s="188">
        <v>145.05140259999999</v>
      </c>
      <c r="G122" s="188" t="s">
        <v>498</v>
      </c>
      <c r="H122" s="188">
        <v>1318468</v>
      </c>
      <c r="I122" s="188" t="s">
        <v>162</v>
      </c>
      <c r="J122" s="196" t="s">
        <v>85</v>
      </c>
      <c r="K122" s="188" t="s">
        <v>153</v>
      </c>
      <c r="L122" s="197" t="s">
        <v>104</v>
      </c>
      <c r="M122" s="188" t="s">
        <v>88</v>
      </c>
      <c r="N122" s="197" t="s">
        <v>69</v>
      </c>
      <c r="O122" s="197" t="s">
        <v>314</v>
      </c>
      <c r="P122" s="198">
        <f t="shared" si="4"/>
        <v>1</v>
      </c>
      <c r="Q122" s="189" t="s">
        <v>174</v>
      </c>
      <c r="R122" s="190">
        <f t="shared" si="5"/>
        <v>0.5</v>
      </c>
      <c r="S122" s="190">
        <f t="shared" si="6"/>
        <v>0.5</v>
      </c>
      <c r="T122" s="189">
        <v>1389174</v>
      </c>
      <c r="U122" s="188" t="s">
        <v>629</v>
      </c>
      <c r="V122" s="188" t="s">
        <v>497</v>
      </c>
      <c r="W122" s="153" t="s">
        <v>275</v>
      </c>
    </row>
    <row r="123" spans="2:23" ht="24.95" customHeight="1" x14ac:dyDescent="0.2">
      <c r="B123" s="146">
        <f t="shared" si="7"/>
        <v>86</v>
      </c>
      <c r="C123" s="186">
        <v>43910</v>
      </c>
      <c r="D123" s="187">
        <v>0.98113425925925923</v>
      </c>
      <c r="E123" s="188">
        <v>-38.008790359999999</v>
      </c>
      <c r="F123" s="188">
        <v>145.0982875</v>
      </c>
      <c r="G123" s="188" t="s">
        <v>624</v>
      </c>
      <c r="H123" s="188">
        <v>1807866</v>
      </c>
      <c r="I123" s="188" t="s">
        <v>184</v>
      </c>
      <c r="J123" s="196" t="s">
        <v>85</v>
      </c>
      <c r="K123" s="188" t="s">
        <v>153</v>
      </c>
      <c r="L123" s="197" t="s">
        <v>96</v>
      </c>
      <c r="M123" s="188" t="s">
        <v>89</v>
      </c>
      <c r="N123" s="197" t="s">
        <v>69</v>
      </c>
      <c r="O123" s="197" t="s">
        <v>313</v>
      </c>
      <c r="P123" s="198">
        <f t="shared" si="4"/>
        <v>0.2</v>
      </c>
      <c r="Q123" s="189" t="s">
        <v>173</v>
      </c>
      <c r="R123" s="190">
        <f t="shared" si="5"/>
        <v>0.2</v>
      </c>
      <c r="S123" s="190">
        <f t="shared" si="6"/>
        <v>4.0000000000000008E-2</v>
      </c>
      <c r="T123" s="189">
        <v>1390226</v>
      </c>
      <c r="U123" s="188" t="s">
        <v>513</v>
      </c>
      <c r="V123" s="188" t="s">
        <v>514</v>
      </c>
      <c r="W123" s="153" t="s">
        <v>87</v>
      </c>
    </row>
    <row r="124" spans="2:23" ht="24.95" customHeight="1" x14ac:dyDescent="0.2">
      <c r="B124" s="146">
        <f t="shared" si="7"/>
        <v>87</v>
      </c>
      <c r="C124" s="186">
        <v>43924</v>
      </c>
      <c r="D124" s="187">
        <v>0.49740740740740735</v>
      </c>
      <c r="E124" s="188">
        <v>-37.892488270000001</v>
      </c>
      <c r="F124" s="188">
        <v>145.2320034</v>
      </c>
      <c r="G124" s="188" t="s">
        <v>632</v>
      </c>
      <c r="H124" s="188">
        <v>619620</v>
      </c>
      <c r="I124" s="188" t="s">
        <v>157</v>
      </c>
      <c r="J124" s="196" t="s">
        <v>85</v>
      </c>
      <c r="K124" s="188" t="s">
        <v>153</v>
      </c>
      <c r="L124" s="197" t="s">
        <v>90</v>
      </c>
      <c r="M124" s="188" t="s">
        <v>89</v>
      </c>
      <c r="N124" s="197" t="s">
        <v>46</v>
      </c>
      <c r="O124" s="197" t="s">
        <v>313</v>
      </c>
      <c r="P124" s="198">
        <f t="shared" si="4"/>
        <v>0.2</v>
      </c>
      <c r="Q124" s="189" t="s">
        <v>174</v>
      </c>
      <c r="R124" s="190">
        <f t="shared" si="5"/>
        <v>0.5</v>
      </c>
      <c r="S124" s="190">
        <f t="shared" si="6"/>
        <v>0.1</v>
      </c>
      <c r="T124" s="189">
        <v>1394037</v>
      </c>
      <c r="U124" s="188" t="s">
        <v>507</v>
      </c>
      <c r="V124" s="188" t="s">
        <v>509</v>
      </c>
      <c r="W124" s="153" t="s">
        <v>88</v>
      </c>
    </row>
    <row r="125" spans="2:23" ht="24.95" customHeight="1" x14ac:dyDescent="0.2">
      <c r="B125" s="146">
        <f t="shared" si="7"/>
        <v>88</v>
      </c>
      <c r="C125" s="186">
        <v>43925</v>
      </c>
      <c r="D125" s="187">
        <v>0.21824074074074074</v>
      </c>
      <c r="E125" s="188">
        <v>-37.998428179999998</v>
      </c>
      <c r="F125" s="188">
        <v>145.0741505</v>
      </c>
      <c r="G125" s="188" t="s">
        <v>675</v>
      </c>
      <c r="H125" s="188">
        <v>1808847</v>
      </c>
      <c r="I125" s="188" t="s">
        <v>502</v>
      </c>
      <c r="J125" s="196" t="s">
        <v>83</v>
      </c>
      <c r="K125" s="188" t="s">
        <v>153</v>
      </c>
      <c r="L125" s="197" t="s">
        <v>107</v>
      </c>
      <c r="M125" s="188" t="s">
        <v>89</v>
      </c>
      <c r="N125" s="197" t="s">
        <v>69</v>
      </c>
      <c r="O125" s="197" t="s">
        <v>313</v>
      </c>
      <c r="P125" s="198">
        <f t="shared" si="4"/>
        <v>0.2</v>
      </c>
      <c r="Q125" s="189" t="s">
        <v>173</v>
      </c>
      <c r="R125" s="190">
        <f t="shared" si="5"/>
        <v>0.2</v>
      </c>
      <c r="S125" s="190">
        <f t="shared" si="6"/>
        <v>4.0000000000000008E-2</v>
      </c>
      <c r="T125" s="189">
        <v>1394207</v>
      </c>
      <c r="U125" s="188" t="s">
        <v>515</v>
      </c>
      <c r="V125" s="188" t="s">
        <v>512</v>
      </c>
      <c r="W125" s="153" t="s">
        <v>89</v>
      </c>
    </row>
    <row r="126" spans="2:23" ht="24.95" customHeight="1" x14ac:dyDescent="0.2">
      <c r="B126" s="146">
        <f t="shared" si="7"/>
        <v>89</v>
      </c>
      <c r="C126" s="186">
        <v>43930</v>
      </c>
      <c r="D126" s="187">
        <v>0.50329861111111118</v>
      </c>
      <c r="E126" s="188">
        <v>-37.879681400000003</v>
      </c>
      <c r="F126" s="188">
        <v>145.04440959999999</v>
      </c>
      <c r="G126" s="188" t="s">
        <v>635</v>
      </c>
      <c r="H126" s="199">
        <v>2327650</v>
      </c>
      <c r="I126" s="188" t="s">
        <v>124</v>
      </c>
      <c r="J126" s="196" t="s">
        <v>84</v>
      </c>
      <c r="K126" s="188" t="s">
        <v>153</v>
      </c>
      <c r="L126" s="200" t="s">
        <v>97</v>
      </c>
      <c r="M126" s="199" t="s">
        <v>89</v>
      </c>
      <c r="N126" s="200" t="s">
        <v>69</v>
      </c>
      <c r="O126" s="197" t="s">
        <v>313</v>
      </c>
      <c r="P126" s="198">
        <f t="shared" si="4"/>
        <v>0.2</v>
      </c>
      <c r="Q126" s="189" t="s">
        <v>173</v>
      </c>
      <c r="R126" s="190">
        <f t="shared" si="5"/>
        <v>0.2</v>
      </c>
      <c r="S126" s="190">
        <f t="shared" si="6"/>
        <v>4.0000000000000008E-2</v>
      </c>
      <c r="T126" s="201">
        <v>1395899</v>
      </c>
      <c r="U126" s="199" t="s">
        <v>634</v>
      </c>
      <c r="V126" s="199" t="s">
        <v>503</v>
      </c>
      <c r="W126" s="153"/>
    </row>
    <row r="127" spans="2:23" ht="24.95" customHeight="1" x14ac:dyDescent="0.2">
      <c r="B127" s="146">
        <f t="shared" si="7"/>
        <v>90</v>
      </c>
      <c r="C127" s="186">
        <v>43936</v>
      </c>
      <c r="D127" s="187">
        <v>0.76944444444444438</v>
      </c>
      <c r="E127" s="188">
        <v>-38.211439650000003</v>
      </c>
      <c r="F127" s="188">
        <v>145.05057389999999</v>
      </c>
      <c r="G127" s="188" t="s">
        <v>633</v>
      </c>
      <c r="H127" s="188">
        <v>1100802</v>
      </c>
      <c r="I127" s="188" t="s">
        <v>146</v>
      </c>
      <c r="J127" s="196" t="s">
        <v>83</v>
      </c>
      <c r="K127" s="188" t="s">
        <v>155</v>
      </c>
      <c r="L127" s="197" t="s">
        <v>107</v>
      </c>
      <c r="M127" s="188" t="s">
        <v>89</v>
      </c>
      <c r="N127" s="197" t="s">
        <v>69</v>
      </c>
      <c r="O127" s="197" t="s">
        <v>313</v>
      </c>
      <c r="P127" s="198">
        <f t="shared" si="4"/>
        <v>0.2</v>
      </c>
      <c r="Q127" s="189" t="s">
        <v>174</v>
      </c>
      <c r="R127" s="190">
        <f t="shared" si="5"/>
        <v>0.5</v>
      </c>
      <c r="S127" s="190">
        <f t="shared" si="6"/>
        <v>0.1</v>
      </c>
      <c r="T127" s="189">
        <v>1397340</v>
      </c>
      <c r="U127" s="188" t="s">
        <v>510</v>
      </c>
      <c r="V127" s="188" t="s">
        <v>511</v>
      </c>
      <c r="W127" s="153"/>
    </row>
    <row r="128" spans="2:23" ht="24.95" customHeight="1" x14ac:dyDescent="0.2">
      <c r="B128" s="146">
        <f t="shared" si="7"/>
        <v>91</v>
      </c>
      <c r="C128" s="186">
        <v>43938</v>
      </c>
      <c r="D128" s="187">
        <v>0.76666666666666661</v>
      </c>
      <c r="E128" s="188">
        <v>-38.151999510000003</v>
      </c>
      <c r="F128" s="188">
        <v>145.1333286</v>
      </c>
      <c r="G128" s="188" t="s">
        <v>630</v>
      </c>
      <c r="H128" s="188">
        <v>3306626</v>
      </c>
      <c r="I128" s="188" t="s">
        <v>178</v>
      </c>
      <c r="J128" s="196" t="s">
        <v>86</v>
      </c>
      <c r="K128" s="188" t="s">
        <v>153</v>
      </c>
      <c r="L128" s="197" t="s">
        <v>95</v>
      </c>
      <c r="M128" s="188" t="s">
        <v>89</v>
      </c>
      <c r="N128" s="197" t="s">
        <v>69</v>
      </c>
      <c r="O128" s="197" t="s">
        <v>313</v>
      </c>
      <c r="P128" s="198">
        <f t="shared" si="4"/>
        <v>0.2</v>
      </c>
      <c r="Q128" s="189" t="s">
        <v>173</v>
      </c>
      <c r="R128" s="190">
        <f t="shared" si="5"/>
        <v>0.2</v>
      </c>
      <c r="S128" s="190">
        <f t="shared" si="6"/>
        <v>4.0000000000000008E-2</v>
      </c>
      <c r="T128" s="189">
        <v>1398177</v>
      </c>
      <c r="U128" s="188" t="s">
        <v>506</v>
      </c>
      <c r="V128" s="188" t="s">
        <v>505</v>
      </c>
      <c r="W128" s="153" t="s">
        <v>276</v>
      </c>
    </row>
    <row r="129" spans="2:23" ht="24.95" customHeight="1" x14ac:dyDescent="0.2">
      <c r="B129" s="146">
        <f t="shared" si="7"/>
        <v>92</v>
      </c>
      <c r="C129" s="186">
        <v>43943</v>
      </c>
      <c r="D129" s="187">
        <v>0.40069444444444446</v>
      </c>
      <c r="E129" s="188">
        <v>-38.2002107</v>
      </c>
      <c r="F129" s="188">
        <v>145.1162234</v>
      </c>
      <c r="G129" s="188" t="s">
        <v>631</v>
      </c>
      <c r="H129" s="188">
        <v>3315364</v>
      </c>
      <c r="I129" s="188" t="s">
        <v>158</v>
      </c>
      <c r="J129" s="196" t="s">
        <v>85</v>
      </c>
      <c r="K129" s="188" t="s">
        <v>155</v>
      </c>
      <c r="L129" s="197" t="s">
        <v>90</v>
      </c>
      <c r="M129" s="188" t="s">
        <v>89</v>
      </c>
      <c r="N129" s="197" t="s">
        <v>46</v>
      </c>
      <c r="O129" s="197" t="s">
        <v>314</v>
      </c>
      <c r="P129" s="198">
        <f t="shared" si="4"/>
        <v>1</v>
      </c>
      <c r="Q129" s="189" t="s">
        <v>173</v>
      </c>
      <c r="R129" s="190">
        <f t="shared" si="5"/>
        <v>0.2</v>
      </c>
      <c r="S129" s="190">
        <f t="shared" si="6"/>
        <v>0.2</v>
      </c>
      <c r="T129" s="189">
        <v>1399254</v>
      </c>
      <c r="U129" s="188" t="s">
        <v>508</v>
      </c>
      <c r="V129" s="188" t="s">
        <v>504</v>
      </c>
      <c r="W129" s="153" t="s">
        <v>277</v>
      </c>
    </row>
    <row r="130" spans="2:23" ht="24.95" customHeight="1" x14ac:dyDescent="0.2">
      <c r="B130" s="146">
        <f t="shared" si="7"/>
        <v>93</v>
      </c>
      <c r="C130" s="186">
        <v>43956</v>
      </c>
      <c r="D130" s="187">
        <v>0.76597222222222217</v>
      </c>
      <c r="E130" s="188">
        <v>-37.835285910000003</v>
      </c>
      <c r="F130" s="188">
        <v>145.17593650000001</v>
      </c>
      <c r="G130" s="188" t="s">
        <v>636</v>
      </c>
      <c r="H130" s="188">
        <v>7020345</v>
      </c>
      <c r="I130" s="188" t="s">
        <v>126</v>
      </c>
      <c r="J130" s="196" t="s">
        <v>83</v>
      </c>
      <c r="K130" s="188" t="s">
        <v>153</v>
      </c>
      <c r="L130" s="197" t="s">
        <v>107</v>
      </c>
      <c r="M130" s="188" t="s">
        <v>89</v>
      </c>
      <c r="N130" s="197" t="s">
        <v>69</v>
      </c>
      <c r="O130" s="197" t="s">
        <v>313</v>
      </c>
      <c r="P130" s="198">
        <f t="shared" si="4"/>
        <v>0.2</v>
      </c>
      <c r="Q130" s="189" t="s">
        <v>172</v>
      </c>
      <c r="R130" s="190">
        <f t="shared" si="5"/>
        <v>0.1</v>
      </c>
      <c r="S130" s="190">
        <f t="shared" si="6"/>
        <v>2.0000000000000004E-2</v>
      </c>
      <c r="T130" s="189">
        <v>1402844</v>
      </c>
      <c r="U130" s="188" t="s">
        <v>518</v>
      </c>
      <c r="V130" s="188" t="s">
        <v>521</v>
      </c>
      <c r="W130" s="153" t="s">
        <v>278</v>
      </c>
    </row>
    <row r="131" spans="2:23" ht="24.95" customHeight="1" x14ac:dyDescent="0.2">
      <c r="B131" s="146">
        <f t="shared" si="7"/>
        <v>94</v>
      </c>
      <c r="C131" s="186">
        <v>43957</v>
      </c>
      <c r="D131" s="187">
        <v>0.79236111111111107</v>
      </c>
      <c r="E131" s="188">
        <v>-37.882125109999997</v>
      </c>
      <c r="F131" s="188">
        <v>144.97835559999999</v>
      </c>
      <c r="G131" s="188" t="s">
        <v>637</v>
      </c>
      <c r="H131" s="188">
        <v>2308954</v>
      </c>
      <c r="I131" s="188" t="s">
        <v>349</v>
      </c>
      <c r="J131" s="196" t="s">
        <v>83</v>
      </c>
      <c r="K131" s="188" t="s">
        <v>153</v>
      </c>
      <c r="L131" s="197" t="s">
        <v>109</v>
      </c>
      <c r="M131" s="188" t="s">
        <v>89</v>
      </c>
      <c r="N131" s="197" t="s">
        <v>69</v>
      </c>
      <c r="O131" s="197" t="s">
        <v>313</v>
      </c>
      <c r="P131" s="198">
        <f t="shared" si="4"/>
        <v>0.2</v>
      </c>
      <c r="Q131" s="189" t="s">
        <v>172</v>
      </c>
      <c r="R131" s="190">
        <f t="shared" si="5"/>
        <v>0.1</v>
      </c>
      <c r="S131" s="190">
        <f t="shared" si="6"/>
        <v>2.0000000000000004E-2</v>
      </c>
      <c r="T131" s="189">
        <v>1403253</v>
      </c>
      <c r="U131" s="188" t="s">
        <v>519</v>
      </c>
      <c r="V131" s="188" t="s">
        <v>522</v>
      </c>
      <c r="W131" s="153" t="s">
        <v>279</v>
      </c>
    </row>
    <row r="132" spans="2:23" ht="24.95" customHeight="1" x14ac:dyDescent="0.2">
      <c r="B132" s="146">
        <f t="shared" si="7"/>
        <v>95</v>
      </c>
      <c r="C132" s="186">
        <v>43960</v>
      </c>
      <c r="D132" s="187">
        <v>0.76550925925925928</v>
      </c>
      <c r="E132" s="188">
        <v>-37.871445430000001</v>
      </c>
      <c r="F132" s="188">
        <v>144.99616570000001</v>
      </c>
      <c r="G132" s="188" t="s">
        <v>638</v>
      </c>
      <c r="H132" s="188">
        <v>2304444</v>
      </c>
      <c r="I132" s="188" t="s">
        <v>459</v>
      </c>
      <c r="J132" s="196" t="s">
        <v>83</v>
      </c>
      <c r="K132" s="188" t="s">
        <v>153</v>
      </c>
      <c r="L132" s="197" t="s">
        <v>109</v>
      </c>
      <c r="M132" s="188" t="s">
        <v>89</v>
      </c>
      <c r="N132" s="197" t="s">
        <v>69</v>
      </c>
      <c r="O132" s="197" t="s">
        <v>313</v>
      </c>
      <c r="P132" s="198">
        <f t="shared" si="4"/>
        <v>0.2</v>
      </c>
      <c r="Q132" s="189" t="s">
        <v>172</v>
      </c>
      <c r="R132" s="190">
        <f t="shared" si="5"/>
        <v>0.1</v>
      </c>
      <c r="S132" s="190">
        <f t="shared" si="6"/>
        <v>2.0000000000000004E-2</v>
      </c>
      <c r="T132" s="189">
        <v>1404071</v>
      </c>
      <c r="U132" s="188" t="s">
        <v>520</v>
      </c>
      <c r="V132" s="188" t="s">
        <v>523</v>
      </c>
      <c r="W132" s="153" t="s">
        <v>280</v>
      </c>
    </row>
    <row r="133" spans="2:23" ht="24.95" customHeight="1" x14ac:dyDescent="0.2">
      <c r="B133" s="146">
        <f t="shared" si="7"/>
        <v>96</v>
      </c>
      <c r="C133" s="186">
        <v>43964</v>
      </c>
      <c r="D133" s="187">
        <v>0.65863425925925922</v>
      </c>
      <c r="E133" s="188">
        <v>-38.47237664</v>
      </c>
      <c r="F133" s="188">
        <v>144.8947479</v>
      </c>
      <c r="G133" s="188" t="s">
        <v>639</v>
      </c>
      <c r="H133" s="188">
        <v>1312552</v>
      </c>
      <c r="I133" s="188" t="s">
        <v>132</v>
      </c>
      <c r="J133" s="196" t="s">
        <v>85</v>
      </c>
      <c r="K133" s="188" t="s">
        <v>155</v>
      </c>
      <c r="L133" s="197" t="s">
        <v>105</v>
      </c>
      <c r="M133" s="188" t="s">
        <v>88</v>
      </c>
      <c r="N133" s="197" t="s">
        <v>69</v>
      </c>
      <c r="O133" s="197" t="s">
        <v>314</v>
      </c>
      <c r="P133" s="198">
        <f t="shared" si="4"/>
        <v>1</v>
      </c>
      <c r="Q133" s="189" t="s">
        <v>172</v>
      </c>
      <c r="R133" s="190">
        <f t="shared" si="5"/>
        <v>0.1</v>
      </c>
      <c r="S133" s="190">
        <f t="shared" si="6"/>
        <v>0.1</v>
      </c>
      <c r="T133" s="189">
        <v>1405093</v>
      </c>
      <c r="U133" s="188" t="s">
        <v>524</v>
      </c>
      <c r="V133" s="188" t="s">
        <v>525</v>
      </c>
    </row>
    <row r="134" spans="2:23" ht="24.95" customHeight="1" x14ac:dyDescent="0.2">
      <c r="B134" s="146">
        <f t="shared" si="7"/>
        <v>97</v>
      </c>
      <c r="C134" s="186">
        <v>43965</v>
      </c>
      <c r="D134" s="187">
        <v>0.5715972222222222</v>
      </c>
      <c r="E134" s="188">
        <v>-38.30921163</v>
      </c>
      <c r="F134" s="188">
        <v>145.0697715</v>
      </c>
      <c r="G134" s="188" t="s">
        <v>640</v>
      </c>
      <c r="H134" s="188">
        <v>1105620</v>
      </c>
      <c r="I134" s="188" t="s">
        <v>135</v>
      </c>
      <c r="J134" s="196" t="s">
        <v>85</v>
      </c>
      <c r="K134" s="188" t="s">
        <v>155</v>
      </c>
      <c r="L134" s="197" t="s">
        <v>104</v>
      </c>
      <c r="M134" s="188" t="s">
        <v>89</v>
      </c>
      <c r="N134" s="197" t="s">
        <v>69</v>
      </c>
      <c r="O134" s="197" t="s">
        <v>314</v>
      </c>
      <c r="P134" s="198">
        <f t="shared" si="4"/>
        <v>1</v>
      </c>
      <c r="Q134" s="189" t="s">
        <v>172</v>
      </c>
      <c r="R134" s="190">
        <f t="shared" si="5"/>
        <v>0.1</v>
      </c>
      <c r="S134" s="190">
        <f t="shared" si="6"/>
        <v>0.1</v>
      </c>
      <c r="T134" s="189">
        <v>1405386</v>
      </c>
      <c r="U134" s="188" t="s">
        <v>526</v>
      </c>
      <c r="V134" s="188" t="s">
        <v>527</v>
      </c>
    </row>
    <row r="135" spans="2:23" ht="24.95" customHeight="1" x14ac:dyDescent="0.2">
      <c r="B135" s="146">
        <f t="shared" si="7"/>
        <v>98</v>
      </c>
      <c r="C135" s="186">
        <v>43965</v>
      </c>
      <c r="D135" s="187">
        <v>0.7416666666666667</v>
      </c>
      <c r="E135" s="188">
        <v>-37.882246979999998</v>
      </c>
      <c r="F135" s="188">
        <v>145.0110809</v>
      </c>
      <c r="G135" s="188" t="s">
        <v>674</v>
      </c>
      <c r="H135" s="188">
        <v>2303150</v>
      </c>
      <c r="I135" s="188" t="s">
        <v>133</v>
      </c>
      <c r="J135" s="196" t="s">
        <v>83</v>
      </c>
      <c r="K135" s="188" t="s">
        <v>153</v>
      </c>
      <c r="L135" s="197" t="s">
        <v>107</v>
      </c>
      <c r="M135" s="188" t="s">
        <v>87</v>
      </c>
      <c r="N135" s="197" t="s">
        <v>69</v>
      </c>
      <c r="O135" s="197" t="s">
        <v>313</v>
      </c>
      <c r="P135" s="198">
        <f t="shared" si="4"/>
        <v>0.2</v>
      </c>
      <c r="Q135" s="189" t="s">
        <v>172</v>
      </c>
      <c r="R135" s="190">
        <f t="shared" si="5"/>
        <v>0.1</v>
      </c>
      <c r="S135" s="190">
        <f t="shared" si="6"/>
        <v>2.0000000000000004E-2</v>
      </c>
      <c r="T135" s="189">
        <v>1405473</v>
      </c>
      <c r="U135" s="188" t="s">
        <v>528</v>
      </c>
      <c r="V135" s="188" t="s">
        <v>529</v>
      </c>
      <c r="W135" s="153" t="s">
        <v>69</v>
      </c>
    </row>
    <row r="136" spans="2:23" ht="31.5" customHeight="1" x14ac:dyDescent="0.2">
      <c r="B136" s="146">
        <f t="shared" si="7"/>
        <v>99</v>
      </c>
      <c r="C136" s="186">
        <v>43971</v>
      </c>
      <c r="D136" s="187">
        <v>0.42194444444444446</v>
      </c>
      <c r="E136" s="188">
        <v>-38.423207310000002</v>
      </c>
      <c r="F136" s="188">
        <v>144.87613060000001</v>
      </c>
      <c r="G136" s="188" t="s">
        <v>641</v>
      </c>
      <c r="H136" s="188">
        <v>1318609</v>
      </c>
      <c r="I136" s="188" t="s">
        <v>134</v>
      </c>
      <c r="J136" s="196" t="s">
        <v>85</v>
      </c>
      <c r="K136" s="188" t="s">
        <v>153</v>
      </c>
      <c r="L136" s="197" t="s">
        <v>104</v>
      </c>
      <c r="M136" s="188" t="s">
        <v>89</v>
      </c>
      <c r="N136" s="197" t="s">
        <v>69</v>
      </c>
      <c r="O136" s="197" t="s">
        <v>314</v>
      </c>
      <c r="P136" s="198">
        <f t="shared" si="4"/>
        <v>1</v>
      </c>
      <c r="Q136" s="189" t="s">
        <v>172</v>
      </c>
      <c r="R136" s="190">
        <f t="shared" si="5"/>
        <v>0.1</v>
      </c>
      <c r="S136" s="190">
        <f t="shared" si="6"/>
        <v>0.1</v>
      </c>
      <c r="T136" s="189">
        <v>1406965</v>
      </c>
      <c r="U136" s="188" t="s">
        <v>531</v>
      </c>
      <c r="V136" s="188" t="s">
        <v>530</v>
      </c>
      <c r="W136" s="153" t="s">
        <v>46</v>
      </c>
    </row>
    <row r="137" spans="2:23" ht="24" customHeight="1" x14ac:dyDescent="0.2">
      <c r="B137" s="146">
        <f t="shared" si="7"/>
        <v>100</v>
      </c>
      <c r="C137" s="186">
        <v>43972</v>
      </c>
      <c r="D137" s="187">
        <v>0.46736111111111112</v>
      </c>
      <c r="E137" s="188">
        <v>-37.88308842</v>
      </c>
      <c r="F137" s="188">
        <v>144.9900519</v>
      </c>
      <c r="G137" s="188" t="s">
        <v>642</v>
      </c>
      <c r="H137" s="188">
        <v>2311320</v>
      </c>
      <c r="I137" s="188" t="s">
        <v>643</v>
      </c>
      <c r="J137" s="196" t="s">
        <v>83</v>
      </c>
      <c r="K137" s="188" t="s">
        <v>153</v>
      </c>
      <c r="L137" s="197" t="s">
        <v>201</v>
      </c>
      <c r="M137" s="188" t="s">
        <v>89</v>
      </c>
      <c r="N137" s="197" t="s">
        <v>46</v>
      </c>
      <c r="O137" s="197" t="s">
        <v>313</v>
      </c>
      <c r="P137" s="198">
        <f t="shared" si="4"/>
        <v>0.2</v>
      </c>
      <c r="Q137" s="189" t="s">
        <v>172</v>
      </c>
      <c r="R137" s="190">
        <f t="shared" si="5"/>
        <v>0.1</v>
      </c>
      <c r="S137" s="190">
        <f t="shared" si="6"/>
        <v>2.0000000000000004E-2</v>
      </c>
      <c r="T137" s="189">
        <v>1407345</v>
      </c>
      <c r="U137" s="188" t="s">
        <v>532</v>
      </c>
      <c r="V137" s="188" t="s">
        <v>533</v>
      </c>
      <c r="W137" s="153" t="s">
        <v>47</v>
      </c>
    </row>
    <row r="138" spans="2:23" ht="25.5" customHeight="1" x14ac:dyDescent="0.2">
      <c r="B138" s="146">
        <f t="shared" si="7"/>
        <v>101</v>
      </c>
      <c r="C138" s="186">
        <v>43988</v>
      </c>
      <c r="D138" s="187">
        <v>0.46736111111111112</v>
      </c>
      <c r="E138" s="188">
        <v>-38.365711830000002</v>
      </c>
      <c r="F138" s="188">
        <v>144.75925129999999</v>
      </c>
      <c r="G138" s="188" t="s">
        <v>644</v>
      </c>
      <c r="H138" s="188">
        <v>1304267</v>
      </c>
      <c r="I138" s="188" t="s">
        <v>168</v>
      </c>
      <c r="J138" s="196" t="s">
        <v>83</v>
      </c>
      <c r="K138" s="188" t="s">
        <v>155</v>
      </c>
      <c r="L138" s="197" t="s">
        <v>109</v>
      </c>
      <c r="M138" s="188" t="s">
        <v>89</v>
      </c>
      <c r="N138" s="197" t="s">
        <v>69</v>
      </c>
      <c r="O138" s="197" t="s">
        <v>314</v>
      </c>
      <c r="P138" s="198">
        <f t="shared" si="4"/>
        <v>1</v>
      </c>
      <c r="Q138" s="189" t="s">
        <v>172</v>
      </c>
      <c r="R138" s="190">
        <f t="shared" si="5"/>
        <v>0.1</v>
      </c>
      <c r="S138" s="190">
        <f t="shared" si="6"/>
        <v>0.1</v>
      </c>
      <c r="T138" s="189">
        <v>1412201</v>
      </c>
      <c r="U138" s="188" t="s">
        <v>534</v>
      </c>
      <c r="V138" s="188" t="s">
        <v>536</v>
      </c>
      <c r="W138" s="153" t="s">
        <v>48</v>
      </c>
    </row>
    <row r="139" spans="2:23" ht="28.5" customHeight="1" x14ac:dyDescent="0.2">
      <c r="B139" s="146">
        <f t="shared" si="7"/>
        <v>102</v>
      </c>
      <c r="C139" s="186">
        <v>43990</v>
      </c>
      <c r="D139" s="187">
        <v>0.28634259259259259</v>
      </c>
      <c r="E139" s="188">
        <v>-37.858148550000003</v>
      </c>
      <c r="F139" s="188">
        <v>145.15085310000001</v>
      </c>
      <c r="G139" s="188" t="s">
        <v>646</v>
      </c>
      <c r="H139" s="188">
        <v>7025054</v>
      </c>
      <c r="I139" s="188" t="s">
        <v>139</v>
      </c>
      <c r="J139" s="196" t="s">
        <v>83</v>
      </c>
      <c r="K139" s="188" t="s">
        <v>153</v>
      </c>
      <c r="L139" s="197" t="s">
        <v>254</v>
      </c>
      <c r="M139" s="188" t="s">
        <v>87</v>
      </c>
      <c r="N139" s="197" t="s">
        <v>69</v>
      </c>
      <c r="O139" s="197" t="s">
        <v>313</v>
      </c>
      <c r="P139" s="198">
        <f t="shared" si="4"/>
        <v>0.2</v>
      </c>
      <c r="Q139" s="189" t="s">
        <v>172</v>
      </c>
      <c r="R139" s="190">
        <f t="shared" si="5"/>
        <v>0.1</v>
      </c>
      <c r="S139" s="190">
        <f t="shared" si="6"/>
        <v>2.0000000000000004E-2</v>
      </c>
      <c r="T139" s="189">
        <v>1412367</v>
      </c>
      <c r="U139" s="188" t="s">
        <v>542</v>
      </c>
      <c r="V139" s="188" t="s">
        <v>543</v>
      </c>
      <c r="W139" s="153" t="s">
        <v>49</v>
      </c>
    </row>
    <row r="140" spans="2:23" ht="24.95" customHeight="1" x14ac:dyDescent="0.2">
      <c r="B140" s="146">
        <f t="shared" si="7"/>
        <v>103</v>
      </c>
      <c r="C140" s="186">
        <v>43991</v>
      </c>
      <c r="D140" s="187">
        <v>0.77708333333333324</v>
      </c>
      <c r="E140" s="188">
        <v>-37.905306770000003</v>
      </c>
      <c r="F140" s="188">
        <v>144.98806099999999</v>
      </c>
      <c r="G140" s="188" t="s">
        <v>645</v>
      </c>
      <c r="H140" s="188">
        <v>1806162</v>
      </c>
      <c r="I140" s="188" t="s">
        <v>347</v>
      </c>
      <c r="J140" s="196" t="s">
        <v>83</v>
      </c>
      <c r="K140" s="188" t="s">
        <v>153</v>
      </c>
      <c r="L140" s="197" t="s">
        <v>109</v>
      </c>
      <c r="M140" s="188" t="s">
        <v>89</v>
      </c>
      <c r="N140" s="197" t="s">
        <v>69</v>
      </c>
      <c r="O140" s="197" t="s">
        <v>313</v>
      </c>
      <c r="P140" s="198">
        <f t="shared" si="4"/>
        <v>0.2</v>
      </c>
      <c r="Q140" s="189" t="s">
        <v>172</v>
      </c>
      <c r="R140" s="190">
        <f t="shared" si="5"/>
        <v>0.1</v>
      </c>
      <c r="S140" s="190">
        <f t="shared" si="6"/>
        <v>2.0000000000000004E-2</v>
      </c>
      <c r="T140" s="189">
        <v>1413040</v>
      </c>
      <c r="U140" s="188" t="s">
        <v>535</v>
      </c>
      <c r="V140" s="188" t="s">
        <v>537</v>
      </c>
      <c r="W140" s="153" t="s">
        <v>50</v>
      </c>
    </row>
    <row r="141" spans="2:23" ht="24.95" customHeight="1" x14ac:dyDescent="0.2">
      <c r="B141" s="146">
        <f t="shared" si="7"/>
        <v>104</v>
      </c>
      <c r="C141" s="186">
        <v>43993</v>
      </c>
      <c r="D141" s="187">
        <v>0.36162037037037037</v>
      </c>
      <c r="E141" s="188">
        <v>-38.000244209999998</v>
      </c>
      <c r="F141" s="188">
        <v>145.076245</v>
      </c>
      <c r="G141" s="188" t="s">
        <v>541</v>
      </c>
      <c r="H141" s="188">
        <v>1807524</v>
      </c>
      <c r="I141" s="188" t="s">
        <v>502</v>
      </c>
      <c r="J141" s="196" t="s">
        <v>83</v>
      </c>
      <c r="K141" s="188" t="s">
        <v>153</v>
      </c>
      <c r="L141" s="197" t="s">
        <v>109</v>
      </c>
      <c r="M141" s="188" t="s">
        <v>89</v>
      </c>
      <c r="N141" s="197" t="s">
        <v>69</v>
      </c>
      <c r="O141" s="197" t="s">
        <v>313</v>
      </c>
      <c r="P141" s="198">
        <f t="shared" si="4"/>
        <v>0.2</v>
      </c>
      <c r="Q141" s="189" t="s">
        <v>172</v>
      </c>
      <c r="R141" s="190">
        <f t="shared" si="5"/>
        <v>0.1</v>
      </c>
      <c r="S141" s="190">
        <f t="shared" si="6"/>
        <v>2.0000000000000004E-2</v>
      </c>
      <c r="T141" s="189">
        <v>1413538</v>
      </c>
      <c r="U141" s="188" t="s">
        <v>540</v>
      </c>
      <c r="V141" s="188" t="s">
        <v>539</v>
      </c>
      <c r="W141" s="153"/>
    </row>
    <row r="142" spans="2:23" ht="24.95" customHeight="1" x14ac:dyDescent="0.2">
      <c r="B142" s="146">
        <f t="shared" si="7"/>
        <v>105</v>
      </c>
      <c r="C142" s="186">
        <v>43993</v>
      </c>
      <c r="D142" s="187">
        <v>0.98125000000000007</v>
      </c>
      <c r="E142" s="188">
        <v>-37.959264930000003</v>
      </c>
      <c r="F142" s="188">
        <v>145.0600814</v>
      </c>
      <c r="G142" s="188" t="s">
        <v>649</v>
      </c>
      <c r="H142" s="188">
        <v>1815005</v>
      </c>
      <c r="I142" s="188" t="s">
        <v>181</v>
      </c>
      <c r="J142" s="196" t="s">
        <v>83</v>
      </c>
      <c r="K142" s="188" t="s">
        <v>153</v>
      </c>
      <c r="L142" s="197" t="s">
        <v>99</v>
      </c>
      <c r="M142" s="188" t="s">
        <v>87</v>
      </c>
      <c r="N142" s="197" t="s">
        <v>69</v>
      </c>
      <c r="O142" s="197" t="s">
        <v>313</v>
      </c>
      <c r="P142" s="198">
        <f t="shared" si="4"/>
        <v>0.2</v>
      </c>
      <c r="Q142" s="189" t="s">
        <v>172</v>
      </c>
      <c r="R142" s="190">
        <f t="shared" si="5"/>
        <v>0.1</v>
      </c>
      <c r="S142" s="190">
        <f t="shared" si="6"/>
        <v>2.0000000000000004E-2</v>
      </c>
      <c r="T142" s="189">
        <v>1413845</v>
      </c>
      <c r="U142" s="188" t="s">
        <v>556</v>
      </c>
      <c r="V142" s="191" t="s">
        <v>557</v>
      </c>
    </row>
    <row r="143" spans="2:23" ht="24.95" customHeight="1" x14ac:dyDescent="0.2">
      <c r="B143" s="146">
        <f t="shared" si="7"/>
        <v>106</v>
      </c>
      <c r="C143" s="186">
        <v>43997</v>
      </c>
      <c r="D143" s="187">
        <v>7.452546296296296E-2</v>
      </c>
      <c r="E143" s="188">
        <v>-38.17299156</v>
      </c>
      <c r="F143" s="188">
        <v>145.18715760000001</v>
      </c>
      <c r="G143" s="188" t="s">
        <v>555</v>
      </c>
      <c r="H143" s="188">
        <v>8816167</v>
      </c>
      <c r="I143" s="188" t="s">
        <v>145</v>
      </c>
      <c r="J143" s="196" t="s">
        <v>85</v>
      </c>
      <c r="K143" s="188" t="s">
        <v>155</v>
      </c>
      <c r="L143" s="197" t="s">
        <v>90</v>
      </c>
      <c r="M143" s="188" t="s">
        <v>89</v>
      </c>
      <c r="N143" s="197" t="s">
        <v>46</v>
      </c>
      <c r="O143" s="197" t="s">
        <v>314</v>
      </c>
      <c r="P143" s="198">
        <f t="shared" si="4"/>
        <v>1</v>
      </c>
      <c r="Q143" s="189" t="s">
        <v>172</v>
      </c>
      <c r="R143" s="190">
        <f t="shared" si="5"/>
        <v>0.1</v>
      </c>
      <c r="S143" s="190">
        <f t="shared" si="6"/>
        <v>0.1</v>
      </c>
      <c r="T143" s="189">
        <v>1414449</v>
      </c>
      <c r="U143" s="188" t="s">
        <v>553</v>
      </c>
      <c r="V143" s="188" t="s">
        <v>554</v>
      </c>
      <c r="W143" s="153">
        <v>1</v>
      </c>
    </row>
    <row r="144" spans="2:23" ht="24.95" customHeight="1" x14ac:dyDescent="0.2">
      <c r="B144" s="146">
        <f t="shared" si="7"/>
        <v>107</v>
      </c>
      <c r="C144" s="186">
        <v>43999</v>
      </c>
      <c r="D144" s="187">
        <v>1.1412037037037038E-2</v>
      </c>
      <c r="E144" s="188">
        <v>-38.20025004</v>
      </c>
      <c r="F144" s="188">
        <v>145.24282020000001</v>
      </c>
      <c r="G144" s="188" t="s">
        <v>546</v>
      </c>
      <c r="H144" s="188">
        <v>3321507</v>
      </c>
      <c r="I144" s="188" t="s">
        <v>121</v>
      </c>
      <c r="J144" s="196" t="s">
        <v>85</v>
      </c>
      <c r="K144" s="188" t="s">
        <v>155</v>
      </c>
      <c r="L144" s="197" t="s">
        <v>99</v>
      </c>
      <c r="M144" s="188" t="s">
        <v>87</v>
      </c>
      <c r="N144" s="197" t="s">
        <v>69</v>
      </c>
      <c r="O144" s="197" t="s">
        <v>314</v>
      </c>
      <c r="P144" s="198">
        <f t="shared" si="4"/>
        <v>1</v>
      </c>
      <c r="Q144" s="189" t="s">
        <v>172</v>
      </c>
      <c r="R144" s="190">
        <f t="shared" si="5"/>
        <v>0.1</v>
      </c>
      <c r="S144" s="190">
        <f t="shared" si="6"/>
        <v>0.1</v>
      </c>
      <c r="T144" s="189">
        <v>1415152</v>
      </c>
      <c r="U144" s="188" t="s">
        <v>544</v>
      </c>
      <c r="V144" s="188" t="s">
        <v>545</v>
      </c>
      <c r="W144" s="153">
        <v>2</v>
      </c>
    </row>
    <row r="145" spans="2:23" ht="24.95" customHeight="1" x14ac:dyDescent="0.2">
      <c r="B145" s="146">
        <f t="shared" si="7"/>
        <v>108</v>
      </c>
      <c r="C145" s="186">
        <v>44004</v>
      </c>
      <c r="D145" s="187">
        <v>0.70646990740740734</v>
      </c>
      <c r="E145" s="188">
        <v>-38.25880952</v>
      </c>
      <c r="F145" s="188">
        <v>145.18180630000001</v>
      </c>
      <c r="G145" s="188" t="s">
        <v>647</v>
      </c>
      <c r="H145" s="188">
        <v>9923466</v>
      </c>
      <c r="I145" s="188" t="s">
        <v>125</v>
      </c>
      <c r="J145" s="196" t="s">
        <v>83</v>
      </c>
      <c r="K145" s="188" t="s">
        <v>155</v>
      </c>
      <c r="L145" s="197" t="s">
        <v>94</v>
      </c>
      <c r="M145" s="188" t="s">
        <v>89</v>
      </c>
      <c r="N145" s="197" t="s">
        <v>69</v>
      </c>
      <c r="O145" s="197" t="s">
        <v>313</v>
      </c>
      <c r="P145" s="198">
        <f t="shared" si="4"/>
        <v>0.2</v>
      </c>
      <c r="Q145" s="189" t="s">
        <v>172</v>
      </c>
      <c r="R145" s="190">
        <f t="shared" si="5"/>
        <v>0.1</v>
      </c>
      <c r="S145" s="190">
        <f t="shared" si="6"/>
        <v>2.0000000000000004E-2</v>
      </c>
      <c r="T145" s="189">
        <v>1416801</v>
      </c>
      <c r="U145" s="188" t="s">
        <v>547</v>
      </c>
      <c r="V145" s="188" t="s">
        <v>548</v>
      </c>
      <c r="W145" s="153">
        <v>3</v>
      </c>
    </row>
    <row r="146" spans="2:23" ht="24.95" customHeight="1" x14ac:dyDescent="0.2">
      <c r="B146" s="146">
        <f t="shared" si="7"/>
        <v>109</v>
      </c>
      <c r="C146" s="186">
        <v>44005</v>
      </c>
      <c r="D146" s="187">
        <v>0.90069444444444446</v>
      </c>
      <c r="E146" s="188">
        <v>-38.329093049999997</v>
      </c>
      <c r="F146" s="188">
        <v>144.7169452</v>
      </c>
      <c r="G146" s="188" t="s">
        <v>552</v>
      </c>
      <c r="H146" s="188">
        <v>1307407</v>
      </c>
      <c r="I146" s="188" t="s">
        <v>164</v>
      </c>
      <c r="J146" s="196" t="s">
        <v>83</v>
      </c>
      <c r="K146" s="188" t="s">
        <v>153</v>
      </c>
      <c r="L146" s="197" t="s">
        <v>109</v>
      </c>
      <c r="M146" s="188" t="s">
        <v>89</v>
      </c>
      <c r="N146" s="197" t="s">
        <v>69</v>
      </c>
      <c r="O146" s="197" t="s">
        <v>313</v>
      </c>
      <c r="P146" s="198">
        <f t="shared" si="4"/>
        <v>0.2</v>
      </c>
      <c r="Q146" s="189" t="s">
        <v>172</v>
      </c>
      <c r="R146" s="190">
        <f t="shared" si="5"/>
        <v>0.1</v>
      </c>
      <c r="S146" s="190">
        <f t="shared" si="6"/>
        <v>2.0000000000000004E-2</v>
      </c>
      <c r="T146" s="189">
        <v>1417207</v>
      </c>
      <c r="U146" s="188" t="s">
        <v>551</v>
      </c>
      <c r="V146" s="188" t="s">
        <v>538</v>
      </c>
      <c r="W146" s="153">
        <v>4</v>
      </c>
    </row>
    <row r="147" spans="2:23" ht="24.95" customHeight="1" x14ac:dyDescent="0.2">
      <c r="B147" s="146">
        <f t="shared" si="7"/>
        <v>110</v>
      </c>
      <c r="C147" s="186">
        <v>44009</v>
      </c>
      <c r="D147" s="187">
        <v>0.79236111111111107</v>
      </c>
      <c r="E147" s="188">
        <v>-38.176029270000001</v>
      </c>
      <c r="F147" s="188">
        <v>145.1901885</v>
      </c>
      <c r="G147" s="188" t="s">
        <v>648</v>
      </c>
      <c r="H147" s="188">
        <v>3301774</v>
      </c>
      <c r="I147" s="188" t="s">
        <v>145</v>
      </c>
      <c r="J147" s="196" t="s">
        <v>83</v>
      </c>
      <c r="K147" s="188" t="s">
        <v>155</v>
      </c>
      <c r="L147" s="197" t="s">
        <v>109</v>
      </c>
      <c r="M147" s="188" t="s">
        <v>89</v>
      </c>
      <c r="N147" s="197" t="s">
        <v>69</v>
      </c>
      <c r="O147" s="197" t="s">
        <v>314</v>
      </c>
      <c r="P147" s="198">
        <f t="shared" si="4"/>
        <v>1</v>
      </c>
      <c r="Q147" s="189" t="s">
        <v>172</v>
      </c>
      <c r="R147" s="190">
        <f t="shared" si="5"/>
        <v>0.1</v>
      </c>
      <c r="S147" s="190">
        <f t="shared" si="6"/>
        <v>0.1</v>
      </c>
      <c r="T147" s="189">
        <v>1418250</v>
      </c>
      <c r="U147" s="188" t="s">
        <v>549</v>
      </c>
      <c r="V147" s="188" t="s">
        <v>550</v>
      </c>
      <c r="W147" s="153">
        <v>5</v>
      </c>
    </row>
    <row r="148" spans="2:23" ht="18" customHeight="1" x14ac:dyDescent="0.2">
      <c r="W148" s="153">
        <v>6</v>
      </c>
    </row>
    <row r="149" spans="2:23" ht="18" customHeight="1" x14ac:dyDescent="0.2">
      <c r="W149" s="153">
        <v>7</v>
      </c>
    </row>
    <row r="150" spans="2:23" ht="18" customHeight="1" x14ac:dyDescent="0.2">
      <c r="W150" s="153">
        <v>8</v>
      </c>
    </row>
    <row r="151" spans="2:23" ht="18" customHeight="1" x14ac:dyDescent="0.2">
      <c r="W151" s="153">
        <v>10</v>
      </c>
    </row>
    <row r="152" spans="2:23" ht="18" customHeight="1" x14ac:dyDescent="0.2">
      <c r="W152" s="202">
        <f t="shared" ref="W152:W161" si="8">W151+1</f>
        <v>11</v>
      </c>
    </row>
    <row r="153" spans="2:23" ht="18" customHeight="1" x14ac:dyDescent="0.2">
      <c r="W153" s="202">
        <f t="shared" si="8"/>
        <v>12</v>
      </c>
    </row>
    <row r="154" spans="2:23" ht="18" customHeight="1" x14ac:dyDescent="0.2">
      <c r="W154" s="202">
        <f t="shared" si="8"/>
        <v>13</v>
      </c>
    </row>
    <row r="155" spans="2:23" ht="18" customHeight="1" x14ac:dyDescent="0.2">
      <c r="W155" s="202">
        <f t="shared" si="8"/>
        <v>14</v>
      </c>
    </row>
    <row r="156" spans="2:23" ht="18" customHeight="1" x14ac:dyDescent="0.2">
      <c r="W156" s="202">
        <f t="shared" si="8"/>
        <v>15</v>
      </c>
    </row>
    <row r="157" spans="2:23" ht="18" customHeight="1" x14ac:dyDescent="0.2">
      <c r="W157" s="202">
        <f t="shared" si="8"/>
        <v>16</v>
      </c>
    </row>
    <row r="158" spans="2:23" ht="18" customHeight="1" x14ac:dyDescent="0.2">
      <c r="W158" s="202">
        <f t="shared" si="8"/>
        <v>17</v>
      </c>
    </row>
    <row r="159" spans="2:23" ht="18" customHeight="1" x14ac:dyDescent="0.2">
      <c r="W159" s="202">
        <f t="shared" si="8"/>
        <v>18</v>
      </c>
    </row>
    <row r="160" spans="2:23" ht="18" customHeight="1" x14ac:dyDescent="0.2">
      <c r="W160" s="202">
        <f t="shared" si="8"/>
        <v>19</v>
      </c>
    </row>
    <row r="161" spans="23:23" ht="18" customHeight="1" x14ac:dyDescent="0.2">
      <c r="W161" s="202">
        <f t="shared" si="8"/>
        <v>20</v>
      </c>
    </row>
    <row r="162" spans="23:23" ht="18" customHeight="1" x14ac:dyDescent="0.2"/>
    <row r="163" spans="23:23" ht="18" customHeight="1" x14ac:dyDescent="0.2"/>
    <row r="164" spans="23:23" ht="18" customHeight="1" x14ac:dyDescent="0.2"/>
    <row r="165" spans="23:23" ht="18" customHeight="1" x14ac:dyDescent="0.2"/>
    <row r="166" spans="23:23" ht="18" customHeight="1" x14ac:dyDescent="0.2"/>
    <row r="167" spans="23:23" ht="18" customHeight="1" x14ac:dyDescent="0.2"/>
    <row r="168" spans="23:23" ht="18" customHeight="1" x14ac:dyDescent="0.2"/>
    <row r="169" spans="23:23" ht="18" customHeight="1" x14ac:dyDescent="0.2"/>
    <row r="170" spans="23:23" ht="18" customHeight="1" x14ac:dyDescent="0.2"/>
    <row r="171" spans="23:23" ht="18" customHeight="1" x14ac:dyDescent="0.2"/>
    <row r="172" spans="23:23" ht="18" customHeight="1" x14ac:dyDescent="0.2"/>
    <row r="173" spans="23:23" ht="18" customHeight="1" x14ac:dyDescent="0.2"/>
    <row r="174" spans="23:23" ht="18" customHeight="1" x14ac:dyDescent="0.2"/>
    <row r="175" spans="23:23" ht="18" customHeight="1" x14ac:dyDescent="0.2"/>
    <row r="176" spans="23:23" ht="18" customHeight="1" x14ac:dyDescent="0.2"/>
    <row r="177" ht="18" customHeight="1" x14ac:dyDescent="0.2"/>
    <row r="178" ht="18" customHeight="1" x14ac:dyDescent="0.2"/>
    <row r="179" ht="18" customHeight="1" x14ac:dyDescent="0.2"/>
    <row r="180" ht="18" customHeight="1" x14ac:dyDescent="0.2"/>
    <row r="181" ht="18" customHeight="1" x14ac:dyDescent="0.2"/>
    <row r="182" ht="18" customHeight="1" x14ac:dyDescent="0.2"/>
    <row r="183" ht="18" customHeight="1" x14ac:dyDescent="0.2"/>
    <row r="184" ht="18" customHeight="1" x14ac:dyDescent="0.2"/>
    <row r="185" ht="18" customHeight="1" x14ac:dyDescent="0.2"/>
    <row r="186" ht="18" customHeight="1" x14ac:dyDescent="0.2"/>
    <row r="187" ht="18" customHeight="1" x14ac:dyDescent="0.2"/>
    <row r="188" ht="18" customHeight="1" x14ac:dyDescent="0.2"/>
    <row r="189" ht="18" customHeight="1" x14ac:dyDescent="0.2"/>
    <row r="190" ht="18" customHeight="1" x14ac:dyDescent="0.2"/>
    <row r="191" ht="18" customHeight="1" x14ac:dyDescent="0.2"/>
    <row r="192" ht="18" customHeight="1" x14ac:dyDescent="0.2"/>
    <row r="193" ht="18" customHeight="1" x14ac:dyDescent="0.2"/>
    <row r="194" ht="18" customHeight="1" x14ac:dyDescent="0.2"/>
    <row r="195" ht="18" customHeight="1" x14ac:dyDescent="0.2"/>
    <row r="196" ht="18" customHeight="1" x14ac:dyDescent="0.2"/>
    <row r="197" ht="18" customHeight="1" x14ac:dyDescent="0.2"/>
    <row r="198" ht="18" customHeight="1" x14ac:dyDescent="0.2"/>
    <row r="199" ht="18" customHeight="1" x14ac:dyDescent="0.2"/>
    <row r="200" ht="18" customHeight="1" x14ac:dyDescent="0.2"/>
    <row r="201" ht="18" customHeight="1" x14ac:dyDescent="0.2"/>
    <row r="202" ht="18" customHeight="1" x14ac:dyDescent="0.2"/>
    <row r="203" ht="18" customHeight="1" x14ac:dyDescent="0.2"/>
    <row r="204" ht="18" customHeight="1" x14ac:dyDescent="0.2"/>
    <row r="205" ht="18" customHeight="1" x14ac:dyDescent="0.2"/>
    <row r="206" ht="18" customHeight="1" x14ac:dyDescent="0.2"/>
    <row r="207" ht="18" customHeight="1" x14ac:dyDescent="0.2"/>
    <row r="208" ht="18" customHeight="1" x14ac:dyDescent="0.2"/>
    <row r="209" ht="18" customHeight="1" x14ac:dyDescent="0.2"/>
    <row r="210" ht="18" customHeight="1" x14ac:dyDescent="0.2"/>
    <row r="211" ht="18" customHeight="1" x14ac:dyDescent="0.2"/>
    <row r="212" ht="18" customHeight="1" x14ac:dyDescent="0.2"/>
    <row r="213" ht="18" customHeight="1" x14ac:dyDescent="0.2"/>
    <row r="214" ht="18" customHeight="1" x14ac:dyDescent="0.2"/>
    <row r="215" ht="18" customHeight="1" x14ac:dyDescent="0.2"/>
    <row r="216" ht="18" customHeight="1" x14ac:dyDescent="0.2"/>
    <row r="217" ht="18" customHeight="1" x14ac:dyDescent="0.2"/>
    <row r="218" ht="18" customHeight="1" x14ac:dyDescent="0.2"/>
    <row r="219" ht="18" customHeight="1" x14ac:dyDescent="0.2"/>
    <row r="220" ht="18" customHeight="1" x14ac:dyDescent="0.2"/>
    <row r="221" ht="18" customHeight="1" x14ac:dyDescent="0.2"/>
    <row r="222" ht="18" customHeight="1" x14ac:dyDescent="0.2"/>
    <row r="223" ht="18" customHeight="1" x14ac:dyDescent="0.2"/>
    <row r="224" ht="18" customHeight="1" x14ac:dyDescent="0.2"/>
    <row r="225" ht="18" customHeight="1" x14ac:dyDescent="0.2"/>
    <row r="226" ht="18" customHeight="1" x14ac:dyDescent="0.2"/>
    <row r="227" ht="18" customHeight="1" x14ac:dyDescent="0.2"/>
    <row r="228" ht="18" customHeight="1" x14ac:dyDescent="0.2"/>
    <row r="229" ht="18" customHeight="1" x14ac:dyDescent="0.2"/>
    <row r="230" ht="18" customHeight="1" x14ac:dyDescent="0.2"/>
    <row r="231" ht="18" customHeight="1" x14ac:dyDescent="0.2"/>
    <row r="232" ht="18" customHeight="1" x14ac:dyDescent="0.2"/>
    <row r="233" ht="18" customHeight="1" x14ac:dyDescent="0.2"/>
    <row r="234" ht="18" customHeight="1" x14ac:dyDescent="0.2"/>
    <row r="235" ht="18" customHeight="1" x14ac:dyDescent="0.2"/>
    <row r="236" ht="18" customHeight="1" x14ac:dyDescent="0.2"/>
    <row r="237" ht="18" customHeight="1" x14ac:dyDescent="0.2"/>
    <row r="238" ht="18" customHeight="1" x14ac:dyDescent="0.2"/>
    <row r="239" ht="18" customHeight="1" x14ac:dyDescent="0.2"/>
    <row r="240" ht="18" customHeight="1" x14ac:dyDescent="0.2"/>
    <row r="241" ht="18" customHeight="1" x14ac:dyDescent="0.2"/>
    <row r="242" ht="18" customHeight="1" x14ac:dyDescent="0.2"/>
    <row r="243" ht="18" customHeight="1" x14ac:dyDescent="0.2"/>
    <row r="244" ht="18" customHeight="1" x14ac:dyDescent="0.2"/>
    <row r="245" ht="18" customHeight="1" x14ac:dyDescent="0.2"/>
    <row r="246" ht="18" customHeight="1" x14ac:dyDescent="0.2"/>
    <row r="247" ht="18" customHeight="1" x14ac:dyDescent="0.2"/>
    <row r="248" ht="18" customHeight="1" x14ac:dyDescent="0.2"/>
    <row r="249" ht="18" customHeight="1" x14ac:dyDescent="0.2"/>
    <row r="250" ht="18" customHeight="1" x14ac:dyDescent="0.2"/>
    <row r="251" ht="18" customHeight="1" x14ac:dyDescent="0.2"/>
    <row r="252" ht="18" customHeight="1" x14ac:dyDescent="0.2"/>
    <row r="253" ht="18" customHeight="1" x14ac:dyDescent="0.2"/>
    <row r="254" ht="18" customHeight="1" x14ac:dyDescent="0.2"/>
    <row r="255" ht="18" customHeight="1" x14ac:dyDescent="0.2"/>
    <row r="256" ht="18" customHeight="1" x14ac:dyDescent="0.2"/>
    <row r="257" ht="18" customHeight="1" x14ac:dyDescent="0.2"/>
    <row r="258" ht="18" customHeight="1" x14ac:dyDescent="0.2"/>
    <row r="259" ht="18" customHeight="1" x14ac:dyDescent="0.2"/>
    <row r="260" ht="18" customHeight="1" x14ac:dyDescent="0.2"/>
    <row r="261" ht="18" customHeight="1" x14ac:dyDescent="0.2"/>
    <row r="262" ht="18" customHeight="1" x14ac:dyDescent="0.2"/>
    <row r="263" ht="18" customHeight="1" x14ac:dyDescent="0.2"/>
    <row r="264" ht="18" customHeight="1" x14ac:dyDescent="0.2"/>
    <row r="265" ht="18" customHeight="1" x14ac:dyDescent="0.2"/>
    <row r="266" ht="18" customHeight="1" x14ac:dyDescent="0.2"/>
    <row r="267" ht="18" customHeight="1" x14ac:dyDescent="0.2"/>
    <row r="268" ht="18" customHeight="1" x14ac:dyDescent="0.2"/>
    <row r="269" ht="18" customHeight="1" x14ac:dyDescent="0.2"/>
    <row r="270" ht="18" customHeight="1" x14ac:dyDescent="0.2"/>
    <row r="271" ht="18" customHeight="1" x14ac:dyDescent="0.2"/>
    <row r="272" ht="18" customHeight="1" x14ac:dyDescent="0.2"/>
    <row r="273" ht="18" customHeight="1" x14ac:dyDescent="0.2"/>
    <row r="274" ht="18" customHeight="1" x14ac:dyDescent="0.2"/>
    <row r="275" ht="18" customHeight="1" x14ac:dyDescent="0.2"/>
    <row r="276" ht="18" customHeight="1" x14ac:dyDescent="0.2"/>
    <row r="277" ht="18" customHeight="1" x14ac:dyDescent="0.2"/>
    <row r="278" ht="18" customHeight="1" x14ac:dyDescent="0.2"/>
    <row r="279" ht="18" customHeight="1" x14ac:dyDescent="0.2"/>
    <row r="280" ht="18" customHeight="1" x14ac:dyDescent="0.2"/>
    <row r="281" ht="18" customHeight="1" x14ac:dyDescent="0.2"/>
    <row r="282" ht="18" customHeight="1" x14ac:dyDescent="0.2"/>
    <row r="283" ht="18" customHeight="1" x14ac:dyDescent="0.2"/>
    <row r="284" ht="18" customHeight="1" x14ac:dyDescent="0.2"/>
    <row r="285" ht="18" customHeight="1" x14ac:dyDescent="0.2"/>
    <row r="286" ht="18" customHeight="1" x14ac:dyDescent="0.2"/>
    <row r="287" ht="18" customHeight="1" x14ac:dyDescent="0.2"/>
    <row r="288" ht="18" customHeight="1" x14ac:dyDescent="0.2"/>
    <row r="289" ht="18" customHeight="1" x14ac:dyDescent="0.2"/>
    <row r="290" ht="18" customHeight="1" x14ac:dyDescent="0.2"/>
    <row r="291" ht="18" customHeight="1" x14ac:dyDescent="0.2"/>
    <row r="292" ht="18" customHeight="1" x14ac:dyDescent="0.2"/>
    <row r="293" ht="18" customHeight="1" x14ac:dyDescent="0.2"/>
    <row r="294" ht="18" customHeight="1" x14ac:dyDescent="0.2"/>
    <row r="295" ht="18" customHeight="1" x14ac:dyDescent="0.2"/>
    <row r="296" ht="18" customHeight="1" x14ac:dyDescent="0.2"/>
    <row r="297" ht="18" customHeight="1" x14ac:dyDescent="0.2"/>
    <row r="298" ht="18" customHeight="1" x14ac:dyDescent="0.2"/>
    <row r="299" ht="18" customHeight="1" x14ac:dyDescent="0.2"/>
    <row r="300" ht="18" customHeight="1" x14ac:dyDescent="0.2"/>
    <row r="301" ht="18" customHeight="1" x14ac:dyDescent="0.2"/>
    <row r="302" ht="18" customHeight="1" x14ac:dyDescent="0.2"/>
    <row r="303" ht="18" customHeight="1" x14ac:dyDescent="0.2"/>
    <row r="304" ht="18" customHeight="1" x14ac:dyDescent="0.2"/>
    <row r="305" ht="18" customHeight="1" x14ac:dyDescent="0.2"/>
    <row r="306" ht="18" customHeight="1" x14ac:dyDescent="0.2"/>
    <row r="307" ht="18" customHeight="1" x14ac:dyDescent="0.2"/>
    <row r="308" ht="18" customHeight="1" x14ac:dyDescent="0.2"/>
    <row r="309" ht="18" customHeight="1" x14ac:dyDescent="0.2"/>
    <row r="310" ht="18" customHeight="1" x14ac:dyDescent="0.2"/>
    <row r="311" ht="18" customHeight="1" x14ac:dyDescent="0.2"/>
    <row r="312" ht="18" customHeight="1" x14ac:dyDescent="0.2"/>
    <row r="313" ht="18" customHeight="1" x14ac:dyDescent="0.2"/>
    <row r="314" ht="18" customHeight="1" x14ac:dyDescent="0.2"/>
    <row r="315" ht="18" customHeight="1" x14ac:dyDescent="0.2"/>
    <row r="316" ht="18" customHeight="1" x14ac:dyDescent="0.2"/>
    <row r="317" ht="18" customHeight="1" x14ac:dyDescent="0.2"/>
    <row r="318" ht="18" customHeight="1" x14ac:dyDescent="0.2"/>
    <row r="319" ht="18" customHeight="1" x14ac:dyDescent="0.2"/>
    <row r="320" ht="18" customHeight="1" x14ac:dyDescent="0.2"/>
    <row r="321" ht="18" customHeight="1" x14ac:dyDescent="0.2"/>
    <row r="322" ht="18" customHeight="1" x14ac:dyDescent="0.2"/>
    <row r="323" ht="18" customHeight="1" x14ac:dyDescent="0.2"/>
    <row r="324" ht="18" customHeight="1" x14ac:dyDescent="0.2"/>
    <row r="325" ht="18" customHeight="1" x14ac:dyDescent="0.2"/>
    <row r="326" ht="18" customHeight="1" x14ac:dyDescent="0.2"/>
    <row r="327" ht="18" customHeight="1" x14ac:dyDescent="0.2"/>
    <row r="328" ht="18" customHeight="1" x14ac:dyDescent="0.2"/>
    <row r="329" ht="18" customHeight="1" x14ac:dyDescent="0.2"/>
    <row r="330" ht="18" customHeight="1" x14ac:dyDescent="0.2"/>
    <row r="331" ht="18" customHeight="1" x14ac:dyDescent="0.2"/>
    <row r="332" ht="18" customHeight="1" x14ac:dyDescent="0.2"/>
    <row r="333" ht="18" customHeight="1" x14ac:dyDescent="0.2"/>
    <row r="334" ht="18" customHeight="1" x14ac:dyDescent="0.2"/>
    <row r="335" ht="18" customHeight="1" x14ac:dyDescent="0.2"/>
    <row r="336" ht="18" customHeight="1" x14ac:dyDescent="0.2"/>
    <row r="337" ht="18" customHeight="1" x14ac:dyDescent="0.2"/>
    <row r="338" ht="18" customHeight="1" x14ac:dyDescent="0.2"/>
    <row r="339" ht="18" customHeight="1" x14ac:dyDescent="0.2"/>
    <row r="340" ht="18" customHeight="1" x14ac:dyDescent="0.2"/>
    <row r="341" ht="18" customHeight="1" x14ac:dyDescent="0.2"/>
    <row r="342" ht="18" customHeight="1" x14ac:dyDescent="0.2"/>
    <row r="343" ht="18" customHeight="1" x14ac:dyDescent="0.2"/>
    <row r="344" ht="18" customHeight="1" x14ac:dyDescent="0.2"/>
    <row r="345" ht="18" customHeight="1" x14ac:dyDescent="0.2"/>
    <row r="346" ht="18" customHeight="1" x14ac:dyDescent="0.2"/>
    <row r="347" ht="18" customHeight="1" x14ac:dyDescent="0.2"/>
    <row r="348" ht="18" customHeight="1" x14ac:dyDescent="0.2"/>
    <row r="349" ht="18" customHeight="1" x14ac:dyDescent="0.2"/>
    <row r="350" ht="18" customHeight="1" x14ac:dyDescent="0.2"/>
    <row r="351" ht="18" customHeight="1" x14ac:dyDescent="0.2"/>
    <row r="352" ht="18" customHeight="1" x14ac:dyDescent="0.2"/>
    <row r="353" ht="18" customHeight="1" x14ac:dyDescent="0.2"/>
    <row r="354" ht="18" customHeight="1" x14ac:dyDescent="0.2"/>
    <row r="355" ht="18" customHeight="1" x14ac:dyDescent="0.2"/>
    <row r="356" ht="18" customHeight="1" x14ac:dyDescent="0.2"/>
    <row r="357" ht="18" customHeight="1" x14ac:dyDescent="0.2"/>
    <row r="358" ht="18" customHeight="1" x14ac:dyDescent="0.2"/>
    <row r="359" ht="18" customHeight="1" x14ac:dyDescent="0.2"/>
    <row r="360" ht="18" customHeight="1" x14ac:dyDescent="0.2"/>
    <row r="361" ht="18" customHeight="1" x14ac:dyDescent="0.2"/>
    <row r="362" ht="18" customHeight="1" x14ac:dyDescent="0.2"/>
    <row r="363" ht="18" customHeight="1" x14ac:dyDescent="0.2"/>
    <row r="364" ht="18" customHeight="1" x14ac:dyDescent="0.2"/>
    <row r="365" ht="18" customHeight="1" x14ac:dyDescent="0.2"/>
    <row r="366" ht="18" customHeight="1" x14ac:dyDescent="0.2"/>
    <row r="367" ht="18" customHeight="1" x14ac:dyDescent="0.2"/>
    <row r="368" ht="18" customHeight="1" x14ac:dyDescent="0.2"/>
    <row r="369" ht="18" customHeight="1" x14ac:dyDescent="0.2"/>
    <row r="370" ht="18" customHeight="1" x14ac:dyDescent="0.2"/>
    <row r="371" ht="18" customHeight="1" x14ac:dyDescent="0.2"/>
    <row r="372" ht="18" customHeight="1" x14ac:dyDescent="0.2"/>
    <row r="373" ht="18" customHeight="1" x14ac:dyDescent="0.2"/>
    <row r="374" ht="18" customHeight="1" x14ac:dyDescent="0.2"/>
    <row r="375" ht="18" customHeight="1" x14ac:dyDescent="0.2"/>
    <row r="376" ht="18" customHeight="1" x14ac:dyDescent="0.2"/>
    <row r="377" ht="18" customHeight="1" x14ac:dyDescent="0.2"/>
    <row r="378" ht="18" customHeight="1" x14ac:dyDescent="0.2"/>
    <row r="379" ht="18" customHeight="1" x14ac:dyDescent="0.2"/>
    <row r="380" ht="18" customHeight="1" x14ac:dyDescent="0.2"/>
    <row r="381" ht="18" customHeight="1" x14ac:dyDescent="0.2"/>
    <row r="382" ht="18" customHeight="1" x14ac:dyDescent="0.2"/>
    <row r="383" ht="18" customHeight="1" x14ac:dyDescent="0.2"/>
    <row r="384" ht="18" customHeight="1" x14ac:dyDescent="0.2"/>
    <row r="385" ht="18" customHeight="1" x14ac:dyDescent="0.2"/>
    <row r="386" ht="18" customHeight="1" x14ac:dyDescent="0.2"/>
    <row r="387" ht="18" customHeight="1" x14ac:dyDescent="0.2"/>
    <row r="388" ht="18" customHeight="1" x14ac:dyDescent="0.2"/>
    <row r="389" ht="18" customHeight="1" x14ac:dyDescent="0.2"/>
    <row r="390" ht="18" customHeight="1" x14ac:dyDescent="0.2"/>
    <row r="391" ht="18" customHeight="1" x14ac:dyDescent="0.2"/>
    <row r="392" ht="18" customHeight="1" x14ac:dyDescent="0.2"/>
    <row r="393" ht="18" customHeight="1" x14ac:dyDescent="0.2"/>
    <row r="394" ht="18" customHeight="1" x14ac:dyDescent="0.2"/>
    <row r="395" ht="18" customHeight="1" x14ac:dyDescent="0.2"/>
    <row r="396" ht="18" customHeight="1" x14ac:dyDescent="0.2"/>
    <row r="397" ht="18" customHeight="1" x14ac:dyDescent="0.2"/>
    <row r="398" ht="18" customHeight="1" x14ac:dyDescent="0.2"/>
    <row r="399" ht="18" customHeight="1" x14ac:dyDescent="0.2"/>
    <row r="400" ht="18" customHeight="1" x14ac:dyDescent="0.2"/>
    <row r="401" ht="18" customHeight="1" x14ac:dyDescent="0.2"/>
    <row r="402" ht="18" customHeight="1" x14ac:dyDescent="0.2"/>
    <row r="403" ht="18" customHeight="1" x14ac:dyDescent="0.2"/>
    <row r="404" ht="18" customHeight="1" x14ac:dyDescent="0.2"/>
    <row r="405" ht="18" customHeight="1" x14ac:dyDescent="0.2"/>
    <row r="406" ht="18" customHeight="1" x14ac:dyDescent="0.2"/>
    <row r="407" ht="18" customHeight="1" x14ac:dyDescent="0.2"/>
    <row r="408" ht="18" customHeight="1" x14ac:dyDescent="0.2"/>
    <row r="409" ht="18" customHeight="1" x14ac:dyDescent="0.2"/>
    <row r="410" ht="18" customHeight="1" x14ac:dyDescent="0.2"/>
    <row r="411" ht="18" customHeight="1" x14ac:dyDescent="0.2"/>
    <row r="412" ht="18" customHeight="1" x14ac:dyDescent="0.2"/>
    <row r="413" ht="18" customHeight="1" x14ac:dyDescent="0.2"/>
    <row r="414" ht="18" customHeight="1" x14ac:dyDescent="0.2"/>
    <row r="415" ht="18" customHeight="1" x14ac:dyDescent="0.2"/>
    <row r="416" ht="18" customHeight="1" x14ac:dyDescent="0.2"/>
    <row r="417" ht="18" customHeight="1" x14ac:dyDescent="0.2"/>
    <row r="418" ht="18" customHeight="1" x14ac:dyDescent="0.2"/>
    <row r="419" ht="18" customHeight="1" x14ac:dyDescent="0.2"/>
    <row r="420" ht="18" customHeight="1" x14ac:dyDescent="0.2"/>
    <row r="421" ht="18" customHeight="1" x14ac:dyDescent="0.2"/>
    <row r="422" ht="18" customHeight="1" x14ac:dyDescent="0.2"/>
    <row r="423" ht="18" customHeight="1" x14ac:dyDescent="0.2"/>
    <row r="424" ht="18" customHeight="1" x14ac:dyDescent="0.2"/>
    <row r="425" ht="18" customHeight="1" x14ac:dyDescent="0.2"/>
    <row r="426" ht="18" customHeight="1" x14ac:dyDescent="0.2"/>
    <row r="427" ht="18" customHeight="1" x14ac:dyDescent="0.2"/>
    <row r="428" ht="18" customHeight="1" x14ac:dyDescent="0.2"/>
    <row r="429" ht="18" customHeight="1" x14ac:dyDescent="0.2"/>
    <row r="430" ht="18" customHeight="1" x14ac:dyDescent="0.2"/>
    <row r="431" ht="18" customHeight="1" x14ac:dyDescent="0.2"/>
    <row r="432" ht="18" customHeight="1" x14ac:dyDescent="0.2"/>
    <row r="433" ht="18" customHeight="1" x14ac:dyDescent="0.2"/>
    <row r="434" ht="18" customHeight="1" x14ac:dyDescent="0.2"/>
    <row r="435" ht="18" customHeight="1" x14ac:dyDescent="0.2"/>
    <row r="436" ht="18" customHeight="1" x14ac:dyDescent="0.2"/>
    <row r="437" ht="18" customHeight="1" x14ac:dyDescent="0.2"/>
    <row r="438" ht="18" customHeight="1" x14ac:dyDescent="0.2"/>
    <row r="439" ht="18" customHeight="1" x14ac:dyDescent="0.2"/>
    <row r="440" ht="18" customHeight="1" x14ac:dyDescent="0.2"/>
    <row r="441" ht="18" customHeight="1" x14ac:dyDescent="0.2"/>
    <row r="442" ht="18" customHeight="1" x14ac:dyDescent="0.2"/>
    <row r="443" ht="18" customHeight="1" x14ac:dyDescent="0.2"/>
    <row r="444" ht="18" customHeight="1" x14ac:dyDescent="0.2"/>
    <row r="445" ht="18" customHeight="1" x14ac:dyDescent="0.2"/>
    <row r="446" ht="18" customHeight="1" x14ac:dyDescent="0.2"/>
    <row r="447" ht="18" customHeight="1" x14ac:dyDescent="0.2"/>
    <row r="448" ht="18" customHeight="1" x14ac:dyDescent="0.2"/>
    <row r="449" ht="18" customHeight="1" x14ac:dyDescent="0.2"/>
    <row r="450" ht="18" customHeight="1" x14ac:dyDescent="0.2"/>
    <row r="451" ht="18" customHeight="1" x14ac:dyDescent="0.2"/>
    <row r="452" ht="18" customHeight="1" x14ac:dyDescent="0.2"/>
    <row r="453" ht="18" customHeight="1" x14ac:dyDescent="0.2"/>
    <row r="454" ht="18" customHeight="1" x14ac:dyDescent="0.2"/>
    <row r="455" ht="18" customHeight="1" x14ac:dyDescent="0.2"/>
    <row r="456" ht="18" customHeight="1" x14ac:dyDescent="0.2"/>
    <row r="457" ht="18" customHeight="1" x14ac:dyDescent="0.2"/>
    <row r="458" ht="18" customHeight="1" x14ac:dyDescent="0.2"/>
    <row r="459" ht="18" customHeight="1" x14ac:dyDescent="0.2"/>
    <row r="460" ht="18" customHeight="1" x14ac:dyDescent="0.2"/>
    <row r="461" ht="18" customHeight="1" x14ac:dyDescent="0.2"/>
    <row r="462" ht="18" customHeight="1" x14ac:dyDescent="0.2"/>
    <row r="463" ht="18" customHeight="1" x14ac:dyDescent="0.2"/>
    <row r="464" ht="18" customHeight="1" x14ac:dyDescent="0.2"/>
    <row r="465" ht="18" customHeight="1" x14ac:dyDescent="0.2"/>
    <row r="466" ht="18" customHeight="1" x14ac:dyDescent="0.2"/>
    <row r="467" ht="18" customHeight="1" x14ac:dyDescent="0.2"/>
    <row r="468" ht="18" customHeight="1" x14ac:dyDescent="0.2"/>
    <row r="469" ht="18" customHeight="1" x14ac:dyDescent="0.2"/>
    <row r="470" ht="18" customHeight="1" x14ac:dyDescent="0.2"/>
    <row r="471" ht="18" customHeight="1" x14ac:dyDescent="0.2"/>
    <row r="472" ht="18" customHeight="1" x14ac:dyDescent="0.2"/>
    <row r="473" ht="18" customHeight="1" x14ac:dyDescent="0.2"/>
    <row r="474" ht="18" customHeight="1" x14ac:dyDescent="0.2"/>
    <row r="475" ht="18" customHeight="1" x14ac:dyDescent="0.2"/>
    <row r="476" ht="18" customHeight="1" x14ac:dyDescent="0.2"/>
    <row r="477" ht="18" customHeight="1" x14ac:dyDescent="0.2"/>
    <row r="478" ht="18" customHeight="1" x14ac:dyDescent="0.2"/>
    <row r="479" ht="18" customHeight="1" x14ac:dyDescent="0.2"/>
    <row r="480" ht="18" customHeight="1" x14ac:dyDescent="0.2"/>
    <row r="481" ht="18" customHeight="1" x14ac:dyDescent="0.2"/>
    <row r="482" ht="18" customHeight="1" x14ac:dyDescent="0.2"/>
    <row r="483" ht="18" customHeight="1" x14ac:dyDescent="0.2"/>
    <row r="484" ht="18" customHeight="1" x14ac:dyDescent="0.2"/>
    <row r="485" ht="18" customHeight="1" x14ac:dyDescent="0.2"/>
    <row r="486" ht="18" customHeight="1" x14ac:dyDescent="0.2"/>
    <row r="487" ht="18" customHeight="1" x14ac:dyDescent="0.2"/>
    <row r="488" ht="18" customHeight="1" x14ac:dyDescent="0.2"/>
    <row r="489" ht="18" customHeight="1" x14ac:dyDescent="0.2"/>
    <row r="490" ht="18" customHeight="1" x14ac:dyDescent="0.2"/>
    <row r="491" ht="18" customHeight="1" x14ac:dyDescent="0.2"/>
    <row r="492" ht="18" customHeight="1" x14ac:dyDescent="0.2"/>
    <row r="493" ht="18" customHeight="1" x14ac:dyDescent="0.2"/>
    <row r="494" ht="18" customHeight="1" x14ac:dyDescent="0.2"/>
    <row r="495" ht="18" customHeight="1" x14ac:dyDescent="0.2"/>
    <row r="496" ht="18" customHeight="1" x14ac:dyDescent="0.2"/>
    <row r="497" ht="18" customHeight="1" x14ac:dyDescent="0.2"/>
    <row r="498" ht="18" customHeight="1" x14ac:dyDescent="0.2"/>
    <row r="499" ht="18" customHeight="1" x14ac:dyDescent="0.2"/>
    <row r="500" ht="18" customHeight="1" x14ac:dyDescent="0.2"/>
    <row r="501" ht="18" customHeight="1" x14ac:dyDescent="0.2"/>
    <row r="502" ht="18" customHeight="1" x14ac:dyDescent="0.2"/>
    <row r="503" ht="18" customHeight="1" x14ac:dyDescent="0.2"/>
    <row r="504" ht="18" customHeight="1" x14ac:dyDescent="0.2"/>
    <row r="505" ht="18" customHeight="1" x14ac:dyDescent="0.2"/>
    <row r="506" ht="18" customHeight="1" x14ac:dyDescent="0.2"/>
    <row r="507" ht="18" customHeight="1" x14ac:dyDescent="0.2"/>
    <row r="508" ht="18" customHeight="1" x14ac:dyDescent="0.2"/>
    <row r="509" ht="18" customHeight="1" x14ac:dyDescent="0.2"/>
  </sheetData>
  <sheetProtection selectLockedCells="1"/>
  <mergeCells count="24">
    <mergeCell ref="T36:V36"/>
    <mergeCell ref="B22:V22"/>
    <mergeCell ref="B23:S23"/>
    <mergeCell ref="B24:V24"/>
    <mergeCell ref="B25:S25"/>
    <mergeCell ref="B26:V26"/>
    <mergeCell ref="B27:U27"/>
    <mergeCell ref="B28:S28"/>
    <mergeCell ref="B29:S29"/>
    <mergeCell ref="B34:E34"/>
    <mergeCell ref="C36:K36"/>
    <mergeCell ref="L36:N36"/>
    <mergeCell ref="B21:S21"/>
    <mergeCell ref="B7:V7"/>
    <mergeCell ref="B9:V9"/>
    <mergeCell ref="B11:C11"/>
    <mergeCell ref="B13:L13"/>
    <mergeCell ref="B14:U14"/>
    <mergeCell ref="B15:S15"/>
    <mergeCell ref="B16:S16"/>
    <mergeCell ref="B17:S17"/>
    <mergeCell ref="B18:S18"/>
    <mergeCell ref="B19:S19"/>
    <mergeCell ref="B20:S20"/>
  </mergeCells>
  <conditionalFormatting sqref="V62 T76 V76 T63:V75 T62 T39:V61 K38:V38 T77:V147 K39:S147 C38:I147">
    <cfRule type="containsText" dxfId="25" priority="9" operator="containsText" text="check">
      <formula>NOT(ISERROR(SEARCH("check",C38)))</formula>
    </cfRule>
  </conditionalFormatting>
  <conditionalFormatting sqref="E38:H147">
    <cfRule type="containsErrors" dxfId="24" priority="8">
      <formula>ISERROR(E38)</formula>
    </cfRule>
  </conditionalFormatting>
  <conditionalFormatting sqref="Q38:Q147">
    <cfRule type="containsErrors" dxfId="23" priority="7">
      <formula>ISERROR(Q38)</formula>
    </cfRule>
  </conditionalFormatting>
  <dataValidations count="4">
    <dataValidation type="list" allowBlank="1" showInputMessage="1" showErrorMessage="1" sqref="M38:M147" xr:uid="{00000000-0002-0000-0300-000000000000}">
      <formula1>$W$122:$W$125</formula1>
    </dataValidation>
    <dataValidation type="list" allowBlank="1" showInputMessage="1" showErrorMessage="1" sqref="N38:N147" xr:uid="{00000000-0002-0000-0300-000001000000}">
      <formula1>$W$135:$W$140</formula1>
    </dataValidation>
    <dataValidation type="list" allowBlank="1" showInputMessage="1" showErrorMessage="1" sqref="L38:L147" xr:uid="{00000000-0002-0000-0300-000002000000}">
      <formula1>$W$37:$W$103</formula1>
    </dataValidation>
    <dataValidation type="list" allowBlank="1" showInputMessage="1" showErrorMessage="1" sqref="J38:J147" xr:uid="{00000000-0002-0000-0300-000003000000}">
      <formula1>$W$106:$W$119</formula1>
    </dataValidation>
  </dataValidations>
  <pageMargins left="0.35433070866141736" right="0.35433070866141736" top="0.98425196850393704" bottom="0.98425196850393704" header="0.51181102362204722" footer="0.51181102362204722"/>
  <pageSetup paperSize="9" scale="3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Button 1">
              <controlPr defaultSize="0" print="0" autoFill="0" autoPict="0" macro="[0]!add_new_rows">
                <anchor moveWithCells="1" sizeWithCells="1">
                  <from>
                    <xdr:col>6</xdr:col>
                    <xdr:colOff>781050</xdr:colOff>
                    <xdr:row>0</xdr:row>
                    <xdr:rowOff>238125</xdr:rowOff>
                  </from>
                  <to>
                    <xdr:col>9</xdr:col>
                    <xdr:colOff>771525</xdr:colOff>
                    <xdr:row>2</xdr:row>
                    <xdr:rowOff>171450</xdr:rowOff>
                  </to>
                </anchor>
              </controlPr>
            </control>
          </mc:Choice>
        </mc:AlternateContent>
        <mc:AlternateContent xmlns:mc="http://schemas.openxmlformats.org/markup-compatibility/2006">
          <mc:Choice Requires="x14">
            <control shapeId="56322" r:id="rId5" name="Button 2">
              <controlPr defaultSize="0" print="0" autoFill="0" autoPict="0" macro="[0]!delete_extraneous_rows">
                <anchor moveWithCells="1" sizeWithCells="1">
                  <from>
                    <xdr:col>10</xdr:col>
                    <xdr:colOff>0</xdr:colOff>
                    <xdr:row>0</xdr:row>
                    <xdr:rowOff>228600</xdr:rowOff>
                  </from>
                  <to>
                    <xdr:col>11</xdr:col>
                    <xdr:colOff>466725</xdr:colOff>
                    <xdr:row>2</xdr:row>
                    <xdr:rowOff>161925</xdr:rowOff>
                  </to>
                </anchor>
              </controlPr>
            </control>
          </mc:Choice>
        </mc:AlternateContent>
      </controls>
    </mc:Choice>
  </mc:AlternateContent>
  <tableParts count="1">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G31"/>
  <sheetViews>
    <sheetView showGridLines="0" showRowColHeaders="0" tabSelected="1" topLeftCell="A10" zoomScaleNormal="100" zoomScaleSheetLayoutView="100" workbookViewId="0">
      <selection activeCell="A22" sqref="A22"/>
    </sheetView>
  </sheetViews>
  <sheetFormatPr defaultRowHeight="12.75" x14ac:dyDescent="0.2"/>
  <cols>
    <col min="1" max="1" width="11.7109375" customWidth="1"/>
    <col min="2" max="2" width="36.85546875" customWidth="1"/>
    <col min="3" max="3" width="17.5703125" customWidth="1"/>
    <col min="4" max="4" width="26.7109375" customWidth="1"/>
    <col min="5" max="5" width="63" customWidth="1"/>
  </cols>
  <sheetData>
    <row r="1" spans="1:7" ht="20.25" x14ac:dyDescent="0.3">
      <c r="A1" s="38"/>
      <c r="B1" s="39" t="str">
        <f>IF(Cover!D27="","[DNSP Name]", Cover!D27)</f>
        <v>United Energy</v>
      </c>
      <c r="C1" s="38"/>
      <c r="D1" s="38"/>
      <c r="E1" s="38"/>
      <c r="F1" s="38"/>
      <c r="G1" s="38"/>
    </row>
    <row r="2" spans="1:7" ht="20.25" x14ac:dyDescent="0.3">
      <c r="A2" s="38"/>
      <c r="B2" s="39" t="s">
        <v>8</v>
      </c>
      <c r="C2" s="38"/>
      <c r="D2" s="38"/>
      <c r="E2" s="38"/>
      <c r="F2" s="38"/>
      <c r="G2" s="38"/>
    </row>
    <row r="3" spans="1:7" ht="20.25" x14ac:dyDescent="0.3">
      <c r="A3" s="38"/>
      <c r="B3" s="39" t="str">
        <f>IF(Cover!D33="","[Year]",Cover!D33)</f>
        <v>2019/20</v>
      </c>
      <c r="C3" s="38"/>
      <c r="D3" s="38"/>
      <c r="E3" s="38"/>
      <c r="F3" s="38"/>
      <c r="G3" s="38"/>
    </row>
    <row r="4" spans="1:7" ht="18" x14ac:dyDescent="0.25">
      <c r="A4" s="38"/>
      <c r="B4" s="40"/>
      <c r="C4" s="38"/>
      <c r="D4" s="38"/>
      <c r="E4" s="38"/>
      <c r="F4" s="239"/>
      <c r="G4" s="239"/>
    </row>
    <row r="5" spans="1:7" ht="23.25" x14ac:dyDescent="0.35">
      <c r="A5" s="38"/>
      <c r="B5" s="42"/>
      <c r="C5" s="38"/>
      <c r="D5" s="38"/>
      <c r="E5" s="38"/>
      <c r="F5" s="240"/>
      <c r="G5" s="240"/>
    </row>
    <row r="6" spans="1:7" x14ac:dyDescent="0.2">
      <c r="A6" s="38"/>
      <c r="B6" s="31" t="s">
        <v>0</v>
      </c>
      <c r="C6" s="32"/>
      <c r="D6" s="32"/>
      <c r="E6" s="33"/>
      <c r="F6" s="240"/>
      <c r="G6" s="240"/>
    </row>
    <row r="7" spans="1:7" x14ac:dyDescent="0.2">
      <c r="A7" s="38"/>
      <c r="B7" s="260"/>
      <c r="C7" s="261"/>
      <c r="D7" s="261"/>
      <c r="E7" s="262"/>
      <c r="F7" s="38"/>
      <c r="G7" s="38"/>
    </row>
    <row r="8" spans="1:7" x14ac:dyDescent="0.2">
      <c r="A8" s="38"/>
      <c r="B8" s="92" t="str">
        <f>IF(Cover!D27="","[DNSP Name] must provide:", CONCATENATE(Cover!D27," must provide:"))</f>
        <v>United Energy must provide:</v>
      </c>
      <c r="C8" s="93"/>
      <c r="D8" s="93"/>
      <c r="E8" s="55"/>
      <c r="F8" s="38"/>
      <c r="G8" s="38"/>
    </row>
    <row r="9" spans="1:7" x14ac:dyDescent="0.2">
      <c r="A9" s="38"/>
      <c r="B9" s="92"/>
      <c r="C9" s="93"/>
      <c r="D9" s="93"/>
      <c r="E9" s="55"/>
      <c r="F9" s="38"/>
      <c r="G9" s="38"/>
    </row>
    <row r="10" spans="1:7" x14ac:dyDescent="0.2">
      <c r="A10" s="38"/>
      <c r="B10" s="249" t="s">
        <v>34</v>
      </c>
      <c r="C10" s="261"/>
      <c r="D10" s="261"/>
      <c r="E10" s="262"/>
      <c r="F10" s="38"/>
      <c r="G10" s="38"/>
    </row>
    <row r="11" spans="1:7" ht="17.25" customHeight="1" x14ac:dyDescent="0.2">
      <c r="A11" s="38"/>
      <c r="B11" s="260" t="s">
        <v>35</v>
      </c>
      <c r="C11" s="261"/>
      <c r="D11" s="261"/>
      <c r="E11" s="262"/>
      <c r="F11" s="38"/>
      <c r="G11" s="38"/>
    </row>
    <row r="12" spans="1:7" ht="14.25" customHeight="1" x14ac:dyDescent="0.2">
      <c r="A12" s="38"/>
      <c r="B12" s="260" t="s">
        <v>36</v>
      </c>
      <c r="C12" s="261"/>
      <c r="D12" s="261"/>
      <c r="E12" s="262"/>
      <c r="F12" s="38"/>
      <c r="G12" s="38"/>
    </row>
    <row r="13" spans="1:7" ht="14.25" customHeight="1" x14ac:dyDescent="0.2">
      <c r="A13" s="38"/>
      <c r="B13" s="260" t="s">
        <v>37</v>
      </c>
      <c r="C13" s="261"/>
      <c r="D13" s="261"/>
      <c r="E13" s="262"/>
      <c r="F13" s="38"/>
      <c r="G13" s="38"/>
    </row>
    <row r="14" spans="1:7" x14ac:dyDescent="0.2">
      <c r="A14" s="38"/>
      <c r="B14" s="260" t="s">
        <v>32</v>
      </c>
      <c r="C14" s="261"/>
      <c r="D14" s="261"/>
      <c r="E14" s="262"/>
      <c r="F14" s="38"/>
      <c r="G14" s="38"/>
    </row>
    <row r="15" spans="1:7" x14ac:dyDescent="0.2">
      <c r="A15" s="38"/>
      <c r="B15" s="263"/>
      <c r="C15" s="264"/>
      <c r="D15" s="264"/>
      <c r="E15" s="265"/>
      <c r="F15" s="38"/>
      <c r="G15" s="38"/>
    </row>
    <row r="16" spans="1:7" x14ac:dyDescent="0.2">
      <c r="A16" s="38"/>
      <c r="B16" s="41"/>
      <c r="C16" s="38"/>
      <c r="D16" s="38"/>
      <c r="E16" s="38"/>
      <c r="F16" s="38"/>
      <c r="G16" s="38"/>
    </row>
    <row r="17" spans="1:7" ht="15.75" x14ac:dyDescent="0.25">
      <c r="A17" s="38"/>
      <c r="B17" s="47" t="s">
        <v>33</v>
      </c>
      <c r="C17" s="38"/>
      <c r="D17" s="38"/>
      <c r="E17" s="38"/>
      <c r="F17" s="38"/>
      <c r="G17" s="38"/>
    </row>
    <row r="18" spans="1:7" x14ac:dyDescent="0.2">
      <c r="A18" s="38"/>
      <c r="B18" s="44"/>
      <c r="C18" s="34"/>
      <c r="D18" s="34"/>
      <c r="E18" s="34"/>
      <c r="F18" s="38"/>
      <c r="G18" s="38"/>
    </row>
    <row r="19" spans="1:7" ht="35.25" customHeight="1" x14ac:dyDescent="0.2">
      <c r="A19" s="38"/>
      <c r="B19" s="35" t="s">
        <v>31</v>
      </c>
      <c r="C19" s="36" t="s">
        <v>27</v>
      </c>
      <c r="D19" s="36" t="s">
        <v>29</v>
      </c>
      <c r="E19" s="36" t="s">
        <v>28</v>
      </c>
      <c r="F19" s="48"/>
    </row>
    <row r="20" spans="1:7" ht="24.95" customHeight="1" x14ac:dyDescent="0.2">
      <c r="A20" s="38"/>
      <c r="B20" s="37" t="s">
        <v>22</v>
      </c>
      <c r="C20" s="266" t="s">
        <v>677</v>
      </c>
      <c r="D20" s="89" t="s">
        <v>678</v>
      </c>
      <c r="E20" s="89" t="s">
        <v>679</v>
      </c>
      <c r="F20" s="48"/>
    </row>
    <row r="21" spans="1:7" ht="24.95" customHeight="1" x14ac:dyDescent="0.2">
      <c r="A21" s="38"/>
      <c r="B21" s="37" t="s">
        <v>23</v>
      </c>
      <c r="C21" s="266" t="s">
        <v>680</v>
      </c>
      <c r="D21" s="89" t="s">
        <v>678</v>
      </c>
      <c r="E21" s="89" t="s">
        <v>679</v>
      </c>
      <c r="F21" s="48"/>
    </row>
    <row r="22" spans="1:7" ht="24.95" customHeight="1" x14ac:dyDescent="0.2">
      <c r="A22" s="38"/>
      <c r="B22" s="37" t="s">
        <v>24</v>
      </c>
      <c r="C22" s="88"/>
      <c r="D22" s="88"/>
      <c r="E22" s="89"/>
      <c r="F22" s="48"/>
    </row>
    <row r="23" spans="1:7" ht="24.95" customHeight="1" x14ac:dyDescent="0.2">
      <c r="A23" s="38"/>
      <c r="B23" s="37" t="s">
        <v>25</v>
      </c>
      <c r="C23" s="88"/>
      <c r="D23" s="88"/>
      <c r="E23" s="89"/>
      <c r="F23" s="48"/>
    </row>
    <row r="24" spans="1:7" s="56" customFormat="1" ht="24.95" customHeight="1" x14ac:dyDescent="0.2">
      <c r="A24" s="87"/>
      <c r="B24" s="37" t="s">
        <v>26</v>
      </c>
      <c r="C24" s="88"/>
      <c r="D24" s="88"/>
      <c r="E24" s="89"/>
      <c r="F24" s="48"/>
    </row>
    <row r="25" spans="1:7" s="56" customFormat="1" ht="24.95" customHeight="1" x14ac:dyDescent="0.2">
      <c r="A25" s="87"/>
      <c r="B25" s="37" t="s">
        <v>110</v>
      </c>
      <c r="C25" s="88"/>
      <c r="D25" s="88"/>
      <c r="E25" s="89"/>
      <c r="F25" s="48"/>
    </row>
    <row r="26" spans="1:7" s="56" customFormat="1" ht="24.95" customHeight="1" x14ac:dyDescent="0.2">
      <c r="A26" s="87"/>
      <c r="B26" s="37" t="s">
        <v>111</v>
      </c>
      <c r="C26" s="88"/>
      <c r="D26" s="88"/>
      <c r="E26" s="89"/>
      <c r="F26" s="48"/>
    </row>
    <row r="27" spans="1:7" ht="24.95" customHeight="1" x14ac:dyDescent="0.2">
      <c r="B27" s="37" t="s">
        <v>112</v>
      </c>
      <c r="C27" s="88"/>
      <c r="D27" s="88"/>
      <c r="E27" s="88"/>
      <c r="F27" s="48"/>
    </row>
    <row r="28" spans="1:7" ht="24.95" customHeight="1" x14ac:dyDescent="0.2">
      <c r="B28" s="53"/>
      <c r="C28" s="45"/>
      <c r="D28" s="45"/>
      <c r="E28" s="45"/>
      <c r="F28" s="48"/>
    </row>
    <row r="29" spans="1:7" x14ac:dyDescent="0.2">
      <c r="B29" s="259" t="s">
        <v>82</v>
      </c>
      <c r="C29" s="259"/>
      <c r="D29" s="259"/>
      <c r="E29" s="259"/>
      <c r="F29" s="48"/>
    </row>
    <row r="30" spans="1:7" s="52" customFormat="1" x14ac:dyDescent="0.2">
      <c r="B30" s="259"/>
      <c r="C30" s="259"/>
      <c r="D30" s="259"/>
      <c r="E30" s="259"/>
      <c r="F30" s="48"/>
    </row>
    <row r="31" spans="1:7" ht="13.35" customHeight="1" x14ac:dyDescent="0.2"/>
  </sheetData>
  <sheetProtection selectLockedCells="1"/>
  <mergeCells count="11">
    <mergeCell ref="B29:E30"/>
    <mergeCell ref="F4:G4"/>
    <mergeCell ref="F5:G5"/>
    <mergeCell ref="F6:G6"/>
    <mergeCell ref="B7:E7"/>
    <mergeCell ref="B10:E10"/>
    <mergeCell ref="B15:E15"/>
    <mergeCell ref="B11:E11"/>
    <mergeCell ref="B14:E14"/>
    <mergeCell ref="B13:E13"/>
    <mergeCell ref="B12:E12"/>
  </mergeCells>
  <phoneticPr fontId="5" type="noConversion"/>
  <printOptions horizontalCentered="1"/>
  <pageMargins left="0.74803149606299213" right="0.74803149606299213" top="0.98425196850393704" bottom="0.98425196850393704" header="0.51181102362204722" footer="0.51181102362204722"/>
  <pageSetup paperSize="9" scale="75" orientation="landscape" r:id="rId1"/>
  <headerFooter alignWithMargins="0"/>
  <rowBreaks count="1" manualBreakCount="1">
    <brk id="3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DAEMSEngagementItemInfo xmlns="http://schemas.microsoft.com/DAEMSEngagementItemInfoXML">
  <EngagementID>5000167744</EngagementID>
  <LogicalEMSServerID>6318896663687109682</LogicalEMSServerID>
  <WorkingPaperID>3428040113500000427</WorkingPaperID>
</DAEMSEngagementItemInfo>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CA2065E4BD76DF4CB0AEC771E38EF71D" ma:contentTypeVersion="2" ma:contentTypeDescription="Create a new document." ma:contentTypeScope="" ma:versionID="ba9f3be4b6073a223007aec3c465a12e">
  <xsd:schema xmlns:xsd="http://www.w3.org/2001/XMLSchema" xmlns:xs="http://www.w3.org/2001/XMLSchema" xmlns:p="http://schemas.microsoft.com/office/2006/metadata/properties" xmlns:ns2="e6803e9a-56e4-4d8e-8339-71632e66235e" xmlns:ns3="3476e841-96ed-48f8-9e78-d57b87ef9c19" targetNamespace="http://schemas.microsoft.com/office/2006/metadata/properties" ma:root="true" ma:fieldsID="16b857f1d112356d26c7b46f298b65d5" ns2:_="" ns3:_="">
    <xsd:import namespace="e6803e9a-56e4-4d8e-8339-71632e66235e"/>
    <xsd:import namespace="3476e841-96ed-48f8-9e78-d57b87ef9c1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803e9a-56e4-4d8e-8339-71632e66235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476e841-96ed-48f8-9e78-d57b87ef9c1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e6803e9a-56e4-4d8e-8339-71632e66235e">UEMG-939293265-80</_dlc_DocId>
    <_dlc_DocIdUrl xmlns="e6803e9a-56e4-4d8e-8339-71632e66235e">
      <Url>https://unitedenergy.sharepoint.com/team/fieldservices/_layouts/15/DocIdRedir.aspx?ID=UEMG-939293265-80</Url>
      <Description>UEMG-939293265-80</Description>
    </_dlc_DocIdUrl>
  </documentManagement>
</p:properties>
</file>

<file path=customXml/itemProps1.xml><?xml version="1.0" encoding="utf-8"?>
<ds:datastoreItem xmlns:ds="http://schemas.openxmlformats.org/officeDocument/2006/customXml" ds:itemID="{E5A179BC-D1E7-4D6C-B177-74FD7B5ED5F8}">
  <ds:schemaRefs>
    <ds:schemaRef ds:uri="http://schemas.microsoft.com/sharepoint/v3/contenttype/forms"/>
  </ds:schemaRefs>
</ds:datastoreItem>
</file>

<file path=customXml/itemProps2.xml><?xml version="1.0" encoding="utf-8"?>
<ds:datastoreItem xmlns:ds="http://schemas.openxmlformats.org/officeDocument/2006/customXml" ds:itemID="{35C70E9F-8AB3-4E67-A7BF-4559D2FCF967}">
  <ds:schemaRefs>
    <ds:schemaRef ds:uri="http://schemas.microsoft.com/DAEMSEngagementItemInfoXML"/>
  </ds:schemaRefs>
</ds:datastoreItem>
</file>

<file path=customXml/itemProps3.xml><?xml version="1.0" encoding="utf-8"?>
<ds:datastoreItem xmlns:ds="http://schemas.openxmlformats.org/officeDocument/2006/customXml" ds:itemID="{78B6DA5A-C777-43DD-B9CC-27CEB7BB44C1}">
  <ds:schemaRefs>
    <ds:schemaRef ds:uri="http://schemas.microsoft.com/sharepoint/events"/>
  </ds:schemaRefs>
</ds:datastoreItem>
</file>

<file path=customXml/itemProps4.xml><?xml version="1.0" encoding="utf-8"?>
<ds:datastoreItem xmlns:ds="http://schemas.openxmlformats.org/officeDocument/2006/customXml" ds:itemID="{4D240B28-9F57-4529-98D8-B3B06808B4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803e9a-56e4-4d8e-8339-71632e66235e"/>
    <ds:schemaRef ds:uri="3476e841-96ed-48f8-9e78-d57b87ef9c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21DD799-947C-416B-922C-65B3226E41A7}">
  <ds:schemaRefs>
    <ds:schemaRef ds:uri="e6803e9a-56e4-4d8e-8339-71632e66235e"/>
    <ds:schemaRef ds:uri="http://schemas.microsoft.com/office/2006/metadata/properties"/>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3476e841-96ed-48f8-9e78-d57b87ef9c1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vt:lpstr>
      <vt:lpstr>Cover</vt:lpstr>
      <vt:lpstr>1. F-Factor summary</vt:lpstr>
      <vt:lpstr>2. Individual fire start info</vt:lpstr>
      <vt:lpstr>3. Systems and Audit</vt:lpstr>
      <vt:lpstr>'1. F-Factor summary'!Print_Area</vt:lpstr>
      <vt:lpstr>'2. Individual fire start info'!Print_Area</vt:lpstr>
      <vt:lpstr>'3. Systems and Audit'!Print_Area</vt:lpstr>
      <vt:lpstr>Contents!Print_Area</vt:lpstr>
      <vt:lpstr>Cover!Print_Area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AER annual reporting template</dc:title>
  <dc:creator>anley</dc:creator>
  <cp:lastModifiedBy>Golds, Tim</cp:lastModifiedBy>
  <cp:lastPrinted>2020-03-03T02:07:05Z</cp:lastPrinted>
  <dcterms:created xsi:type="dcterms:W3CDTF">2007-03-08T22:47:03Z</dcterms:created>
  <dcterms:modified xsi:type="dcterms:W3CDTF">2020-09-22T02:01:14Z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\\cbrvpwxfs01\home$\pmich\f-factor ongoing reporting rin (D2012-00004229).xls</vt:lpwstr>
  </property>
  <property fmtid="{D5CDD505-2E9C-101B-9397-08002B2CF9AE}" pid="3" name="URI">
    <vt:lpwstr>8911160</vt:lpwstr>
  </property>
  <property fmtid="{D5CDD505-2E9C-101B-9397-08002B2CF9AE}" pid="4" name="currfile">
    <vt:lpwstr>\\cdchnas-evs02\home$\dchan\final version - fire start report template under f-factor scheme 20170608 (D2017-00077683).xlsm</vt:lpwstr>
  </property>
  <property fmtid="{D5CDD505-2E9C-101B-9397-08002B2CF9AE}" pid="5" name="ContentTypeId">
    <vt:lpwstr>0x010100CA2065E4BD76DF4CB0AEC771E38EF71D</vt:lpwstr>
  </property>
  <property fmtid="{D5CDD505-2E9C-101B-9397-08002B2CF9AE}" pid="6" name="_dlc_DocIdItemGuid">
    <vt:lpwstr>39876fb2-5f70-460e-9eb9-d1e8ea266185</vt:lpwstr>
  </property>
</Properties>
</file>