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showInkAnnotation="0" codeName="ThisWorkbook"/>
  <mc:AlternateContent xmlns:mc="http://schemas.openxmlformats.org/markup-compatibility/2006">
    <mc:Choice Requires="x15">
      <x15ac:absPath xmlns:x15ac="http://schemas.microsoft.com/office/spreadsheetml/2010/11/ac" url="G:\MKT\DEPT\RIN\2020-21 FY &amp; transitional RINs\08 F-factor RIN\To submit\United Energy\"/>
    </mc:Choice>
  </mc:AlternateContent>
  <xr:revisionPtr revIDLastSave="0" documentId="13_ncr:1_{E7872A65-1C15-40AD-B73E-643D9C999B2F}" xr6:coauthVersionLast="46" xr6:coauthVersionMax="46" xr10:uidLastSave="{00000000-0000-0000-0000-000000000000}"/>
  <bookViews>
    <workbookView xWindow="-17340" yWindow="-17484" windowWidth="30936" windowHeight="16896" tabRatio="873" activeTab="1" xr2:uid="{00000000-000D-0000-FFFF-FFFF00000000}"/>
  </bookViews>
  <sheets>
    <sheet name="Contents" sheetId="144" r:id="rId1"/>
    <sheet name="Cover" sheetId="133" r:id="rId2"/>
    <sheet name="1. F-Factor summary" sheetId="145" r:id="rId3"/>
    <sheet name="3. Systems and Audit" sheetId="146" r:id="rId4"/>
    <sheet name="2. Individual fire start info" sheetId="173" r:id="rId5"/>
  </sheets>
  <externalReferences>
    <externalReference r:id="rId6"/>
    <externalReference r:id="rId7"/>
  </externalReferences>
  <definedNames>
    <definedName name="_xlnm._FilterDatabase" localSheetId="4" hidden="1">'2. Individual fire start info'!$B$37:$V$137</definedName>
    <definedName name="abc" localSheetId="2">#REF!</definedName>
    <definedName name="abc" localSheetId="0">#REF!</definedName>
    <definedName name="abc">#REF!</definedName>
    <definedName name="Asset1" localSheetId="2">#REF!</definedName>
    <definedName name="Asset1" localSheetId="0">'[1]4. RAB'!#REF!</definedName>
    <definedName name="Asset1" localSheetId="1">#REF!</definedName>
    <definedName name="Asset1">#REF!</definedName>
    <definedName name="Asset10" localSheetId="2">#REF!</definedName>
    <definedName name="Asset10" localSheetId="0">'[1]4. RAB'!#REF!</definedName>
    <definedName name="Asset10" localSheetId="1">#REF!</definedName>
    <definedName name="Asset10">#REF!</definedName>
    <definedName name="Asset11" localSheetId="2">#REF!</definedName>
    <definedName name="Asset11" localSheetId="0">'[1]4. RAB'!#REF!</definedName>
    <definedName name="Asset11" localSheetId="1">#REF!</definedName>
    <definedName name="Asset11">#REF!</definedName>
    <definedName name="asset11a" localSheetId="2">#REF!</definedName>
    <definedName name="asset11a" localSheetId="0">#REF!</definedName>
    <definedName name="asset11a" localSheetId="1">#REF!</definedName>
    <definedName name="asset11a">#REF!</definedName>
    <definedName name="Asset12" localSheetId="2">#REF!</definedName>
    <definedName name="Asset12" localSheetId="0">'[1]4. RAB'!#REF!</definedName>
    <definedName name="Asset12" localSheetId="1">#REF!</definedName>
    <definedName name="Asset12">#REF!</definedName>
    <definedName name="Asset13" localSheetId="2">#REF!</definedName>
    <definedName name="Asset13" localSheetId="0">'[1]4. RAB'!#REF!</definedName>
    <definedName name="Asset13" localSheetId="1">#REF!</definedName>
    <definedName name="Asset13">#REF!</definedName>
    <definedName name="Asset14" localSheetId="2">#REF!</definedName>
    <definedName name="Asset14" localSheetId="0">'[1]4. RAB'!#REF!</definedName>
    <definedName name="Asset14" localSheetId="1">#REF!</definedName>
    <definedName name="Asset14">#REF!</definedName>
    <definedName name="Asset15" localSheetId="2">#REF!</definedName>
    <definedName name="Asset15" localSheetId="0">'[1]4. RAB'!#REF!</definedName>
    <definedName name="Asset15" localSheetId="1">#REF!</definedName>
    <definedName name="Asset15">#REF!</definedName>
    <definedName name="Asset16" localSheetId="2">#REF!</definedName>
    <definedName name="Asset16" localSheetId="0">'[1]4. RAB'!#REF!</definedName>
    <definedName name="Asset16" localSheetId="1">#REF!</definedName>
    <definedName name="Asset16">#REF!</definedName>
    <definedName name="Asset17" localSheetId="2">#REF!</definedName>
    <definedName name="Asset17" localSheetId="0">'[1]4. RAB'!#REF!</definedName>
    <definedName name="Asset17" localSheetId="1">#REF!</definedName>
    <definedName name="Asset17">#REF!</definedName>
    <definedName name="Asset18" localSheetId="2">#REF!</definedName>
    <definedName name="Asset18" localSheetId="0">'[1]4. RAB'!#REF!</definedName>
    <definedName name="Asset18" localSheetId="1">#REF!</definedName>
    <definedName name="Asset18">#REF!</definedName>
    <definedName name="Asset19" localSheetId="2">#REF!</definedName>
    <definedName name="Asset19" localSheetId="0">'[1]4. RAB'!#REF!</definedName>
    <definedName name="Asset19" localSheetId="1">#REF!</definedName>
    <definedName name="Asset19">#REF!</definedName>
    <definedName name="Asset2" localSheetId="2">#REF!</definedName>
    <definedName name="Asset2" localSheetId="0">'[1]4. RAB'!#REF!</definedName>
    <definedName name="Asset2" localSheetId="1">#REF!</definedName>
    <definedName name="Asset2">#REF!</definedName>
    <definedName name="Asset20" localSheetId="2">#REF!</definedName>
    <definedName name="Asset20" localSheetId="0">'[1]4. RAB'!#REF!</definedName>
    <definedName name="Asset20" localSheetId="1">#REF!</definedName>
    <definedName name="Asset20">#REF!</definedName>
    <definedName name="Asset3" localSheetId="2">#REF!</definedName>
    <definedName name="Asset3" localSheetId="0">'[1]4. RAB'!#REF!</definedName>
    <definedName name="Asset3" localSheetId="1">#REF!</definedName>
    <definedName name="Asset3">#REF!</definedName>
    <definedName name="Asset4" localSheetId="2">#REF!</definedName>
    <definedName name="Asset4" localSheetId="0">'[1]4. RAB'!#REF!</definedName>
    <definedName name="Asset4" localSheetId="1">#REF!</definedName>
    <definedName name="Asset4">#REF!</definedName>
    <definedName name="Asset5" localSheetId="2">#REF!</definedName>
    <definedName name="Asset5" localSheetId="0">'[1]4. RAB'!#REF!</definedName>
    <definedName name="Asset5" localSheetId="1">#REF!</definedName>
    <definedName name="Asset5">#REF!</definedName>
    <definedName name="Asset6" localSheetId="2">#REF!</definedName>
    <definedName name="Asset6" localSheetId="0">'[1]4. RAB'!#REF!</definedName>
    <definedName name="Asset6" localSheetId="1">#REF!</definedName>
    <definedName name="Asset6">#REF!</definedName>
    <definedName name="Asset7" localSheetId="2">#REF!</definedName>
    <definedName name="Asset7" localSheetId="0">'[1]4. RAB'!#REF!</definedName>
    <definedName name="Asset7" localSheetId="1">#REF!</definedName>
    <definedName name="Asset7">#REF!</definedName>
    <definedName name="Asset8" localSheetId="2">#REF!</definedName>
    <definedName name="Asset8" localSheetId="0">'[1]4. RAB'!#REF!</definedName>
    <definedName name="Asset8" localSheetId="1">#REF!</definedName>
    <definedName name="Asset8">#REF!</definedName>
    <definedName name="Asset9" localSheetId="2">#REF!</definedName>
    <definedName name="Asset9" localSheetId="0">'[1]4. RAB'!#REF!</definedName>
    <definedName name="Asset9" localSheetId="1">#REF!</definedName>
    <definedName name="Asset9">#REF!</definedName>
    <definedName name="DNSP" localSheetId="2">[2]Outcomes!$B$2</definedName>
    <definedName name="DNSP">[2]Outcomes!$B$2</definedName>
    <definedName name="_xlnm.Print_Area" localSheetId="2">'1. F-Factor summary'!$B$1:$D$21</definedName>
    <definedName name="_xlnm.Print_Area" localSheetId="4">'2. Individual fire start info'!$B$1:$V$108</definedName>
    <definedName name="_xlnm.Print_Area" localSheetId="3">'3. Systems and Audit'!$B$1:$E$30</definedName>
    <definedName name="_xlnm.Print_Area" localSheetId="0">Contents!$A$1:$Q$18</definedName>
    <definedName name="_xlnm.Print_Area" localSheetId="1">Cover!$B$1:$I$50</definedName>
    <definedName name="YEAR" localSheetId="2">[2]Outcomes!$B$3</definedName>
    <definedName name="YEAR">[2]Outcomes!$B$3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9" i="173" l="1"/>
  <c r="B40" i="173" s="1"/>
  <c r="B41" i="173" s="1"/>
  <c r="B42" i="173" s="1"/>
  <c r="B43" i="173" s="1"/>
  <c r="B44" i="173" s="1"/>
  <c r="B45" i="173" s="1"/>
  <c r="B46" i="173" s="1"/>
  <c r="B47" i="173" s="1"/>
  <c r="B48" i="173" s="1"/>
  <c r="B49" i="173" s="1"/>
  <c r="B50" i="173" s="1"/>
  <c r="D2" i="145" l="1"/>
  <c r="U826" i="173" l="1"/>
  <c r="B19" i="173" l="1"/>
  <c r="B3" i="173"/>
  <c r="B1" i="173"/>
  <c r="J22" i="145" l="1"/>
  <c r="J21" i="145"/>
  <c r="J20" i="145"/>
  <c r="J19" i="145"/>
  <c r="J18" i="145"/>
  <c r="J17" i="145"/>
  <c r="J16" i="145"/>
  <c r="J15" i="145"/>
  <c r="J9" i="145"/>
  <c r="J10" i="145"/>
  <c r="J11" i="145"/>
  <c r="J12" i="145"/>
  <c r="J13" i="145"/>
  <c r="B1" i="145"/>
  <c r="L6" i="145" s="1"/>
  <c r="B1" i="146"/>
  <c r="B8" i="146"/>
  <c r="M6" i="145" l="1"/>
  <c r="O6" i="145"/>
  <c r="K6" i="145"/>
  <c r="N6" i="145"/>
  <c r="C14" i="145"/>
  <c r="J14" i="145" s="1"/>
  <c r="D3" i="145" l="1"/>
  <c r="B51" i="173" l="1"/>
  <c r="B52" i="173" s="1"/>
  <c r="B53" i="173" s="1"/>
  <c r="B54" i="173" s="1"/>
  <c r="B55" i="173" s="1"/>
  <c r="B56" i="173" s="1"/>
  <c r="B57" i="173" s="1"/>
  <c r="B58" i="173" s="1"/>
  <c r="B59" i="173" s="1"/>
  <c r="B60" i="173" s="1"/>
  <c r="B61" i="173" s="1"/>
  <c r="B62" i="173" s="1"/>
  <c r="B63" i="173" s="1"/>
  <c r="B64" i="173" s="1"/>
  <c r="B65" i="173" s="1"/>
  <c r="B66" i="173" s="1"/>
  <c r="B67" i="173" s="1"/>
  <c r="B68" i="173" s="1"/>
  <c r="B69" i="173" s="1"/>
  <c r="B70" i="173" s="1"/>
  <c r="B71" i="173" s="1"/>
  <c r="B72" i="173" s="1"/>
  <c r="B73" i="173" s="1"/>
  <c r="B74" i="173" s="1"/>
  <c r="B75" i="173" s="1"/>
  <c r="B76" i="173" s="1"/>
  <c r="B77" i="173" s="1"/>
  <c r="B78" i="173" s="1"/>
  <c r="B79" i="173" s="1"/>
  <c r="B80" i="173" s="1"/>
  <c r="B81" i="173" s="1"/>
  <c r="B82" i="173" s="1"/>
  <c r="B83" i="173" s="1"/>
  <c r="B84" i="173" s="1"/>
  <c r="B85" i="173" s="1"/>
  <c r="B86" i="173" s="1"/>
  <c r="B87" i="173" s="1"/>
  <c r="B88" i="173" s="1"/>
  <c r="B89" i="173" s="1"/>
  <c r="B90" i="173" s="1"/>
  <c r="B91" i="173" s="1"/>
  <c r="B92" i="173" s="1"/>
  <c r="B93" i="173" s="1"/>
  <c r="B94" i="173" s="1"/>
  <c r="B95" i="173" s="1"/>
  <c r="B96" i="173" s="1"/>
  <c r="B97" i="173" s="1"/>
  <c r="B98" i="173" l="1"/>
  <c r="B99" i="173" s="1"/>
  <c r="B100" i="173" s="1"/>
  <c r="B101" i="173" s="1"/>
  <c r="B102" i="173" s="1"/>
  <c r="B103" i="173" s="1"/>
  <c r="B104" i="173" s="1"/>
  <c r="B105" i="173" s="1"/>
  <c r="B106" i="173" s="1"/>
  <c r="B107" i="173" s="1"/>
  <c r="B108" i="173" s="1"/>
  <c r="B109" i="173" s="1"/>
  <c r="B110" i="173" s="1"/>
  <c r="B111" i="173" l="1"/>
  <c r="B112" i="173" s="1"/>
  <c r="B113" i="173" s="1"/>
  <c r="B114" i="173" s="1"/>
  <c r="B115" i="173" s="1"/>
  <c r="B116" i="173" s="1"/>
  <c r="B117" i="173" s="1"/>
  <c r="B118" i="173" s="1"/>
  <c r="B119" i="173" s="1"/>
  <c r="B120" i="173" s="1"/>
  <c r="B121" i="173" s="1"/>
  <c r="B122" i="173" s="1"/>
  <c r="B123" i="173" s="1"/>
  <c r="B124" i="173" l="1"/>
  <c r="B125" i="173" s="1"/>
  <c r="B126" i="173" s="1"/>
  <c r="B127" i="173" l="1"/>
  <c r="B128" i="173" s="1"/>
  <c r="B129" i="173" s="1"/>
  <c r="B130" i="173" s="1"/>
  <c r="B131" i="173" s="1"/>
  <c r="B132" i="173" s="1"/>
  <c r="B133" i="173" s="1"/>
  <c r="B134" i="173" s="1"/>
  <c r="B135" i="173" s="1"/>
  <c r="B136" i="173" s="1"/>
  <c r="B137" i="173" s="1"/>
</calcChain>
</file>

<file path=xl/sharedStrings.xml><?xml version="1.0" encoding="utf-8"?>
<sst xmlns="http://schemas.openxmlformats.org/spreadsheetml/2006/main" count="1364" uniqueCount="637">
  <si>
    <t>Instructions:</t>
  </si>
  <si>
    <t>Cover sheet</t>
  </si>
  <si>
    <t>Distribution Network Service Provider</t>
  </si>
  <si>
    <t>Reporting year:</t>
  </si>
  <si>
    <t>Colour coding of input sheets:</t>
  </si>
  <si>
    <t>Yellow = Input cells</t>
  </si>
  <si>
    <t>Leave coloured cells blank if no information exists - PLEASE DO NOT ENTER TEXT unless specifically requested to do so.</t>
  </si>
  <si>
    <t>All dollar amounts are to be unrounded, and in nominal terms.</t>
  </si>
  <si>
    <t>F-factor data reporting</t>
  </si>
  <si>
    <t>Business address</t>
  </si>
  <si>
    <t>Suburb</t>
  </si>
  <si>
    <t>State</t>
  </si>
  <si>
    <t>Postcode</t>
  </si>
  <si>
    <t>Postal address</t>
  </si>
  <si>
    <t>Contact name/s</t>
  </si>
  <si>
    <t>Contact phone/s</t>
  </si>
  <si>
    <t>Contact email address/s</t>
  </si>
  <si>
    <t xml:space="preserve"> </t>
  </si>
  <si>
    <t>Table of contents</t>
  </si>
  <si>
    <t>Address</t>
  </si>
  <si>
    <t>DNSP - trading name:</t>
  </si>
  <si>
    <t xml:space="preserve">DNSP - Australian business number: </t>
  </si>
  <si>
    <t>System 1</t>
  </si>
  <si>
    <t>System 2</t>
  </si>
  <si>
    <t xml:space="preserve">System 3 </t>
  </si>
  <si>
    <t>System 4</t>
  </si>
  <si>
    <t>System 5</t>
  </si>
  <si>
    <t>Name</t>
  </si>
  <si>
    <t>Relevant Standards</t>
  </si>
  <si>
    <t>System Audited</t>
  </si>
  <si>
    <t>Total</t>
  </si>
  <si>
    <t>Information or reporting systems</t>
  </si>
  <si>
    <t xml:space="preserve">   (4) Whether the data entered into or removed from the IT system has been audited - Yes or No</t>
  </si>
  <si>
    <t>Table 4: Information or reporting systems</t>
  </si>
  <si>
    <r>
      <t>Table 4</t>
    </r>
    <r>
      <rPr>
        <sz val="10"/>
        <rFont val="Arial"/>
        <family val="2"/>
      </rPr>
      <t xml:space="preserve"> - Information or reporting systems</t>
    </r>
  </si>
  <si>
    <t xml:space="preserve">   (1) Name of any IT system used to collect fire start data or fault event data - i.e. SCADA system, or fault reporting system</t>
  </si>
  <si>
    <t xml:space="preserve">   (2) Whether the fire recording or fault recording process has been audited or complies with a relevant Australian or industry standard - Yes or No</t>
  </si>
  <si>
    <t xml:space="preserve">   (3) List any relevant Australian or industry standards that the fire recording or fault recording process complies with</t>
  </si>
  <si>
    <t>1. F-factor summary</t>
  </si>
  <si>
    <t>Fire start report</t>
  </si>
  <si>
    <t xml:space="preserve">This template is to be used by a DNSP to provide a fire start report to the AER in accordance with section 5 of the F-factor Order in Council.  </t>
  </si>
  <si>
    <t>2. Fire start report</t>
  </si>
  <si>
    <t>3. Systems and Audit</t>
  </si>
  <si>
    <t>Fire Type</t>
  </si>
  <si>
    <t>Risk Factors</t>
  </si>
  <si>
    <t>Started by any tree, or part of a tree, falling upon or coming into contact with a distribution system</t>
  </si>
  <si>
    <t>Started by any person, bird, reptile or other animal coming into contact with a distribution system</t>
  </si>
  <si>
    <t xml:space="preserve">Started by lightning striking a distribution system or a part of a distribution system </t>
  </si>
  <si>
    <t>Started by any other thing forming part of or coming into contact with a distribution system</t>
  </si>
  <si>
    <t>Otherwise started by a distribution system</t>
  </si>
  <si>
    <t>Table 2: Summary of total fire starts by F factor Order definition</t>
  </si>
  <si>
    <t>Victoria</t>
  </si>
  <si>
    <t>DNSP:</t>
  </si>
  <si>
    <t>2016/17</t>
  </si>
  <si>
    <t>2017/18</t>
  </si>
  <si>
    <t>2018/19</t>
  </si>
  <si>
    <t>2019/20</t>
  </si>
  <si>
    <t>CitiPower</t>
  </si>
  <si>
    <t>Jemena</t>
  </si>
  <si>
    <t>Powercor</t>
  </si>
  <si>
    <t>United Energy</t>
  </si>
  <si>
    <t>AusNet Services</t>
  </si>
  <si>
    <t>IRU target:</t>
  </si>
  <si>
    <t>IRU amount:</t>
  </si>
  <si>
    <t>Revenue adjustment:</t>
  </si>
  <si>
    <t>Danger multiplier</t>
  </si>
  <si>
    <t>IRU 
amount</t>
  </si>
  <si>
    <t>Product of multipliers</t>
  </si>
  <si>
    <t>Started in or originated from a distribution system</t>
  </si>
  <si>
    <t>Fire starts</t>
  </si>
  <si>
    <t>Number</t>
  </si>
  <si>
    <t>Total fires by cause</t>
  </si>
  <si>
    <t>Kind of Fire Start by definition of fire start under clause 5 of F-factor Order</t>
  </si>
  <si>
    <t>Dark blue = AER headings</t>
  </si>
  <si>
    <t>Grey = AER instructions</t>
  </si>
  <si>
    <t>Light orange = Automatically-generated cells</t>
  </si>
  <si>
    <r>
      <t xml:space="preserve">Date </t>
    </r>
    <r>
      <rPr>
        <vertAlign val="superscript"/>
        <sz val="12"/>
        <color indexed="51"/>
        <rFont val="Arial"/>
        <family val="2"/>
      </rPr>
      <t>1</t>
    </r>
  </si>
  <si>
    <r>
      <t xml:space="preserve">Time </t>
    </r>
    <r>
      <rPr>
        <vertAlign val="superscript"/>
        <sz val="12"/>
        <color indexed="51"/>
        <rFont val="Arial"/>
        <family val="2"/>
      </rPr>
      <t>2</t>
    </r>
  </si>
  <si>
    <r>
      <t xml:space="preserve">Latitude </t>
    </r>
    <r>
      <rPr>
        <vertAlign val="superscript"/>
        <sz val="12"/>
        <color indexed="51"/>
        <rFont val="Arial"/>
        <family val="2"/>
      </rPr>
      <t>3</t>
    </r>
  </si>
  <si>
    <r>
      <t xml:space="preserve">Longitude </t>
    </r>
    <r>
      <rPr>
        <vertAlign val="superscript"/>
        <sz val="12"/>
        <color indexed="51"/>
        <rFont val="Arial"/>
        <family val="2"/>
      </rPr>
      <t>3</t>
    </r>
  </si>
  <si>
    <t>Location
multiplier</t>
  </si>
  <si>
    <t>The SGSPAA Internal Audit function undertakes a programme of work in accordance with the SGSPAA Group Internal Audit Plan. This internal audit activity covers elements of the systems and process used for capturing, recording and maintaining fire start data.</t>
  </si>
  <si>
    <t>Low voltage AC (&lt;1kV)</t>
  </si>
  <si>
    <t>11kV AC</t>
  </si>
  <si>
    <t>22kV AC</t>
  </si>
  <si>
    <t>66kV AC</t>
  </si>
  <si>
    <t>single phase</t>
  </si>
  <si>
    <t>two phase</t>
  </si>
  <si>
    <t>three phase</t>
  </si>
  <si>
    <t xml:space="preserve"> - overhead conductor (bare; all aluminium conductor)</t>
  </si>
  <si>
    <t xml:space="preserve"> - overhead conductor (ABC)</t>
  </si>
  <si>
    <t xml:space="preserve"> - overhead conductor (insulated)</t>
  </si>
  <si>
    <t xml:space="preserve"> - underground service cable (residential)</t>
  </si>
  <si>
    <t xml:space="preserve"> - underground cable</t>
  </si>
  <si>
    <t xml:space="preserve"> - pole (wood)</t>
  </si>
  <si>
    <t xml:space="preserve"> - crossarm (wood)</t>
  </si>
  <si>
    <t xml:space="preserve"> - capacity balancing units</t>
  </si>
  <si>
    <t xml:space="preserve"> - connector / termination</t>
  </si>
  <si>
    <t xml:space="preserve"> - dropper / bridge</t>
  </si>
  <si>
    <t xml:space="preserve"> - guy wire</t>
  </si>
  <si>
    <t xml:space="preserve"> - insulators</t>
  </si>
  <si>
    <t xml:space="preserve"> - LV pillar</t>
  </si>
  <si>
    <t xml:space="preserve"> - transformer (pole mounted)</t>
  </si>
  <si>
    <t xml:space="preserve"> - fuse (boric acid)</t>
  </si>
  <si>
    <t xml:space="preserve"> - fuse (EDO fuse)</t>
  </si>
  <si>
    <t xml:space="preserve"> - fuse (powder filled)</t>
  </si>
  <si>
    <t xml:space="preserve"> - switch (disconnector/isolator)</t>
  </si>
  <si>
    <t xml:space="preserve"> - surge diverter</t>
  </si>
  <si>
    <t xml:space="preserve"> - connection box</t>
  </si>
  <si>
    <t>System 6</t>
  </si>
  <si>
    <t>System 7</t>
  </si>
  <si>
    <t>System 8</t>
  </si>
  <si>
    <t>The cells and structure of the spreadsheet is locked to prevent inadvertent interference with the automated settings.</t>
  </si>
  <si>
    <r>
      <t xml:space="preserve">Location 
area </t>
    </r>
    <r>
      <rPr>
        <vertAlign val="superscript"/>
        <sz val="12"/>
        <color indexed="51"/>
        <rFont val="Arial"/>
        <family val="2"/>
      </rPr>
      <t>12</t>
    </r>
  </si>
  <si>
    <t>Table 2: Individual Fire Starts</t>
  </si>
  <si>
    <r>
      <t xml:space="preserve">Fire 
danger 
rating </t>
    </r>
    <r>
      <rPr>
        <vertAlign val="superscript"/>
        <sz val="12"/>
        <color indexed="51"/>
        <rFont val="Arial"/>
        <family val="2"/>
      </rPr>
      <t>13</t>
    </r>
  </si>
  <si>
    <r>
      <t xml:space="preserve">DNSP record number </t>
    </r>
    <r>
      <rPr>
        <vertAlign val="superscript"/>
        <sz val="12"/>
        <rFont val="Arial"/>
        <family val="2"/>
      </rPr>
      <t>14</t>
    </r>
  </si>
  <si>
    <r>
      <t xml:space="preserve">OSIRIS 
(ESV) reference 
number </t>
    </r>
    <r>
      <rPr>
        <vertAlign val="superscript"/>
        <sz val="12"/>
        <rFont val="Arial"/>
        <family val="2"/>
      </rPr>
      <t>15</t>
    </r>
  </si>
  <si>
    <t>Electricity Distribution Network Service Provider
F-factor Reporting Template</t>
  </si>
  <si>
    <t>STO13</t>
  </si>
  <si>
    <t>DVY34</t>
  </si>
  <si>
    <t>MGE34</t>
  </si>
  <si>
    <t>NP16</t>
  </si>
  <si>
    <t>RBD13</t>
  </si>
  <si>
    <t>DMA14</t>
  </si>
  <si>
    <t>CRM24</t>
  </si>
  <si>
    <t>HGS33</t>
  </si>
  <si>
    <t>NW33</t>
  </si>
  <si>
    <t>DMA23</t>
  </si>
  <si>
    <t>DSH31</t>
  </si>
  <si>
    <t>RBD21</t>
  </si>
  <si>
    <t>HT10</t>
  </si>
  <si>
    <t>MTN32</t>
  </si>
  <si>
    <t>DMA21</t>
  </si>
  <si>
    <t>SS23</t>
  </si>
  <si>
    <t>RWT34</t>
  </si>
  <si>
    <t>BR15</t>
  </si>
  <si>
    <t>MTN35</t>
  </si>
  <si>
    <t>OR23</t>
  </si>
  <si>
    <t>DMA15</t>
  </si>
  <si>
    <t>RBD22</t>
  </si>
  <si>
    <t>SVW55</t>
  </si>
  <si>
    <t>N/A</t>
  </si>
  <si>
    <t>SV34</t>
  </si>
  <si>
    <t>MC9</t>
  </si>
  <si>
    <t>CRM14</t>
  </si>
  <si>
    <t>FTN13</t>
  </si>
  <si>
    <t>FSH12</t>
  </si>
  <si>
    <t>FSH32</t>
  </si>
  <si>
    <t>KBH-M-MC</t>
  </si>
  <si>
    <t>HGS31</t>
  </si>
  <si>
    <t>HGS23</t>
  </si>
  <si>
    <t>MTN23</t>
  </si>
  <si>
    <t>HGS22</t>
  </si>
  <si>
    <t>STO22</t>
  </si>
  <si>
    <t>FTN12</t>
  </si>
  <si>
    <t>FSH11</t>
  </si>
  <si>
    <t>FSH13</t>
  </si>
  <si>
    <t>STO21</t>
  </si>
  <si>
    <t>HGS32</t>
  </si>
  <si>
    <t>RWT23</t>
  </si>
  <si>
    <t>No forecast</t>
  </si>
  <si>
    <t>Low-moderate</t>
  </si>
  <si>
    <t>High</t>
  </si>
  <si>
    <t>Very High</t>
  </si>
  <si>
    <t>URBAN</t>
  </si>
  <si>
    <t>Yes</t>
  </si>
  <si>
    <t>RURAL</t>
  </si>
  <si>
    <t>DC3</t>
  </si>
  <si>
    <t>GW12</t>
  </si>
  <si>
    <t>DC8</t>
  </si>
  <si>
    <t>NW22</t>
  </si>
  <si>
    <t>EB22</t>
  </si>
  <si>
    <t>NP34</t>
  </si>
  <si>
    <t>NW23</t>
  </si>
  <si>
    <t>NW13</t>
  </si>
  <si>
    <t>LD02</t>
  </si>
  <si>
    <t>NP25</t>
  </si>
  <si>
    <t xml:space="preserve"> - luminaries (major road)</t>
  </si>
  <si>
    <t>Column1</t>
  </si>
  <si>
    <t>United Energy Distribution Pty Ltd</t>
  </si>
  <si>
    <t>70 064 651 029</t>
  </si>
  <si>
    <t>43 - 45 Centreway</t>
  </si>
  <si>
    <t>Mt Waverley</t>
  </si>
  <si>
    <t>P.O Box 449</t>
  </si>
  <si>
    <t>Overhead conductors</t>
  </si>
  <si>
    <t xml:space="preserve"> - overhead conductor (bare; aluminium core steel reinforced)</t>
  </si>
  <si>
    <t xml:space="preserve"> - overhead conductor (bare; copper)</t>
  </si>
  <si>
    <t xml:space="preserve"> - overhead conductor (bare; steel)</t>
  </si>
  <si>
    <t xml:space="preserve"> - overhead conductor (covered uninsulated)</t>
  </si>
  <si>
    <t>Service lines</t>
  </si>
  <si>
    <t xml:space="preserve"> - overhead service conductor (residential)</t>
  </si>
  <si>
    <t xml:space="preserve"> - overhead service conductor (commercial / industrial)</t>
  </si>
  <si>
    <t xml:space="preserve"> - overhead service conductor (subdivision / construction)</t>
  </si>
  <si>
    <t xml:space="preserve"> - overhead service conductor (other)</t>
  </si>
  <si>
    <t xml:space="preserve"> - underground service cable (commercial / industrial)</t>
  </si>
  <si>
    <t xml:space="preserve"> - underground service cable (subdivision / construction)</t>
  </si>
  <si>
    <t xml:space="preserve"> - underground service cable (other)</t>
  </si>
  <si>
    <t>Underground cables</t>
  </si>
  <si>
    <t xml:space="preserve"> - underground communications cable</t>
  </si>
  <si>
    <t>Poles</t>
  </si>
  <si>
    <t xml:space="preserve"> - pole (concrete)</t>
  </si>
  <si>
    <t xml:space="preserve"> - pole (steel)</t>
  </si>
  <si>
    <t>Crossarms</t>
  </si>
  <si>
    <t xml:space="preserve"> - crossarm (steel)</t>
  </si>
  <si>
    <t xml:space="preserve"> - crossarm (other)</t>
  </si>
  <si>
    <t>Overhead assets</t>
  </si>
  <si>
    <t xml:space="preserve"> - insulator tie wires / connections</t>
  </si>
  <si>
    <t xml:space="preserve"> - tower</t>
  </si>
  <si>
    <t xml:space="preserve"> - traction lines</t>
  </si>
  <si>
    <t>Underground assets</t>
  </si>
  <si>
    <t xml:space="preserve"> - services pit</t>
  </si>
  <si>
    <t>Transformers</t>
  </si>
  <si>
    <t xml:space="preserve"> - transformer (kiosk mounted)</t>
  </si>
  <si>
    <t xml:space="preserve"> - transformer (ground outdoor mounted)</t>
  </si>
  <si>
    <t xml:space="preserve"> - transformer (indoor chamber mounted)</t>
  </si>
  <si>
    <t xml:space="preserve"> - transformer (any other type)</t>
  </si>
  <si>
    <t xml:space="preserve"> - measurement transformer (current transformer)</t>
  </si>
  <si>
    <t xml:space="preserve"> - measurement transformer (voltage transformer)</t>
  </si>
  <si>
    <t xml:space="preserve"> - measurement transformer (capacitive voltage transformer)</t>
  </si>
  <si>
    <t>Fuses and switchgear</t>
  </si>
  <si>
    <t xml:space="preserve"> - fuse (Fault Tamer)</t>
  </si>
  <si>
    <t xml:space="preserve"> - fuse (any other type)</t>
  </si>
  <si>
    <t xml:space="preserve"> - circuit breaker</t>
  </si>
  <si>
    <t xml:space="preserve"> - switch (earth)</t>
  </si>
  <si>
    <t xml:space="preserve"> - switch (FuseSaver)</t>
  </si>
  <si>
    <t xml:space="preserve"> - switch (any other type)</t>
  </si>
  <si>
    <t>SCADA, network control and protection systems</t>
  </si>
  <si>
    <t xml:space="preserve"> - audio frequency load controller (AFLC)</t>
  </si>
  <si>
    <t xml:space="preserve"> - arc suppresion coil</t>
  </si>
  <si>
    <t xml:space="preserve"> - automatic circuit recloser (ACR)</t>
  </si>
  <si>
    <t xml:space="preserve"> - communications linear assets</t>
  </si>
  <si>
    <t xml:space="preserve"> - communications network assets</t>
  </si>
  <si>
    <t xml:space="preserve"> - communications site infrastructure</t>
  </si>
  <si>
    <t xml:space="preserve"> - field devices</t>
  </si>
  <si>
    <t xml:space="preserve"> - local network wiring assets</t>
  </si>
  <si>
    <t xml:space="preserve"> - master station assets</t>
  </si>
  <si>
    <t xml:space="preserve"> - neutral earthing resistor</t>
  </si>
  <si>
    <t xml:space="preserve"> - oil-filled circuit recloser (OCR)</t>
  </si>
  <si>
    <t xml:space="preserve"> - rapid earth fault current limiter (REFCL)</t>
  </si>
  <si>
    <t xml:space="preserve"> - voltage regulator</t>
  </si>
  <si>
    <t>Public lighting</t>
  </si>
  <si>
    <t xml:space="preserve"> - brackets (major road)</t>
  </si>
  <si>
    <t xml:space="preserve"> - brackets (minor road)</t>
  </si>
  <si>
    <t xml:space="preserve"> - lamps (major road)</t>
  </si>
  <si>
    <t xml:space="preserve"> - lamps (minor road)</t>
  </si>
  <si>
    <t xml:space="preserve"> - luminaries (minor road)</t>
  </si>
  <si>
    <t xml:space="preserve"> - poles / columns (major road)</t>
  </si>
  <si>
    <t xml:space="preserve"> - poles / columns (minor road)</t>
  </si>
  <si>
    <t xml:space="preserve">Other </t>
  </si>
  <si>
    <t xml:space="preserve"> - earth / earthing</t>
  </si>
  <si>
    <t>Extra low voltage AC (&lt;50V)</t>
  </si>
  <si>
    <t>2.2kV AC</t>
  </si>
  <si>
    <t>6.6kV AC</t>
  </si>
  <si>
    <t>12.7kV AC (SWER)</t>
  </si>
  <si>
    <t>33kV AC</t>
  </si>
  <si>
    <t>132kV AC</t>
  </si>
  <si>
    <t>220kV AC</t>
  </si>
  <si>
    <t>330kV AC</t>
  </si>
  <si>
    <t>500kV AC</t>
  </si>
  <si>
    <t>Extra low voltage DC (&lt;120V ripple free)</t>
  </si>
  <si>
    <t>Low voltage DC (&lt;1.5kV)</t>
  </si>
  <si>
    <t>600V DC</t>
  </si>
  <si>
    <t>1500V DC</t>
  </si>
  <si>
    <t>Earthing cable</t>
  </si>
  <si>
    <t>single wire earth return (SWER)</t>
  </si>
  <si>
    <t>Negligible: no ground fire</t>
  </si>
  <si>
    <t>Localised: less than 10 sq.m</t>
  </si>
  <si>
    <t>Small: 10 - 1000 aq.m</t>
  </si>
  <si>
    <t>Medium: 1000 sq.m - 10 ha</t>
  </si>
  <si>
    <t>Large: more than 10 ha</t>
  </si>
  <si>
    <r>
      <t xml:space="preserve">ID of nearest 
polyphase 
line </t>
    </r>
    <r>
      <rPr>
        <vertAlign val="superscript"/>
        <sz val="12"/>
        <color indexed="51"/>
        <rFont val="Arial"/>
        <family val="2"/>
      </rPr>
      <t>6</t>
    </r>
  </si>
  <si>
    <r>
      <t xml:space="preserve">Voltage of line in which 
fire start 
occurred </t>
    </r>
    <r>
      <rPr>
        <vertAlign val="superscript"/>
        <sz val="12"/>
        <color indexed="51"/>
        <rFont val="Arial"/>
        <family val="2"/>
      </rPr>
      <t>7</t>
    </r>
  </si>
  <si>
    <r>
      <t>Network categorisation</t>
    </r>
    <r>
      <rPr>
        <sz val="12"/>
        <color theme="9" tint="0.39997558519241921"/>
        <rFont val="Arial"/>
        <family val="2"/>
      </rPr>
      <t xml:space="preserve"> </t>
    </r>
    <r>
      <rPr>
        <vertAlign val="superscript"/>
        <sz val="12"/>
        <color theme="9" tint="0.39997558519241921"/>
        <rFont val="Arial"/>
        <family val="2"/>
      </rPr>
      <t>8</t>
    </r>
  </si>
  <si>
    <r>
      <t>Type of primary asset 
involved in fire start</t>
    </r>
    <r>
      <rPr>
        <sz val="12"/>
        <color rgb="FFFFC000"/>
        <rFont val="Arial"/>
        <family val="2"/>
      </rPr>
      <t xml:space="preserve"> </t>
    </r>
    <r>
      <rPr>
        <vertAlign val="superscript"/>
        <sz val="12"/>
        <color rgb="FFFFC000"/>
        <rFont val="Arial"/>
        <family val="2"/>
      </rPr>
      <t>9</t>
    </r>
  </si>
  <si>
    <r>
      <t xml:space="preserve">Phase(s) of 
line or 
transformer </t>
    </r>
    <r>
      <rPr>
        <vertAlign val="superscript"/>
        <sz val="12"/>
        <color indexed="51"/>
        <rFont val="Arial"/>
        <family val="2"/>
      </rPr>
      <t>10</t>
    </r>
  </si>
  <si>
    <r>
      <t xml:space="preserve">Kind of fire start as per Clause 5
of F-factor Order-In-Council </t>
    </r>
    <r>
      <rPr>
        <vertAlign val="superscript"/>
        <sz val="12"/>
        <color indexed="51"/>
        <rFont val="Arial"/>
        <family val="2"/>
      </rPr>
      <t>11</t>
    </r>
  </si>
  <si>
    <t>Addition Information</t>
  </si>
  <si>
    <r>
      <rPr>
        <b/>
        <sz val="10"/>
        <color rgb="FFFF0000"/>
        <rFont val="Arial"/>
        <family val="2"/>
      </rPr>
      <t>"Fire"</t>
    </r>
    <r>
      <rPr>
        <sz val="10"/>
        <color rgb="FFFF0000"/>
        <rFont val="Arial"/>
        <family val="2"/>
      </rPr>
      <t xml:space="preserve"> should be interpreted using its common meaning and can be defined as a process in which substances combine chemically with oxygen from the air and typically give out bright light, heat and smoke. A fire should be recorded where there is evidence of smoking, charring, scorching, burning or any other evidence that a fire had occurred.  </t>
    </r>
  </si>
  <si>
    <r>
      <t>Table 3</t>
    </r>
    <r>
      <rPr>
        <sz val="10"/>
        <rFont val="Arial"/>
        <family val="2"/>
      </rPr>
      <t xml:space="preserve"> - Individual Fire Starts</t>
    </r>
  </si>
  <si>
    <t xml:space="preserve">   (1) Date - dd/mm/yyyy</t>
  </si>
  <si>
    <t xml:space="preserve">   (2) Time - if known, the 24-hour time of the fire start hh:mm</t>
  </si>
  <si>
    <t xml:space="preserve">   (3) Latitude and longitude of the fire start as decimal coordinates</t>
  </si>
  <si>
    <t xml:space="preserve">   (4) Address of the property on which the incident occurred or closest to the incident</t>
  </si>
  <si>
    <t xml:space="preserve">   (5) Asset number for the asset nearest the fire start</t>
  </si>
  <si>
    <t xml:space="preserve">   (7) Voltage on the line in which the fire start occurred (note: this may not be the nearest polyphase overhead line)</t>
  </si>
  <si>
    <t xml:space="preserve">   (8) Network categorisation - CBD, Urban, Rural Long or Rural Short</t>
  </si>
  <si>
    <t xml:space="preserve">   (9) Asset type of primary asset causing fire in accordance with OSIRIS asset categories</t>
  </si>
  <si>
    <t xml:space="preserve">   (10) Where the asset involved in the fire is a transformer or an overhead or underground line, provide the phase, or phases, of the line or transformer</t>
  </si>
  <si>
    <t xml:space="preserve">   (11) Kind of fire start in accordance with categories specified in Clause 5 of the F-factor Order-In-Council</t>
  </si>
  <si>
    <t xml:space="preserve">   (12) Identify the location of the fire start in accordance with the categories specified in Clause 11(b) of the F-factor Order-In-Council</t>
  </si>
  <si>
    <t xml:space="preserve">   (13) Provide the BOM fire danger rating applicable at the time of the fire start (data is available on the EM-COP website)</t>
  </si>
  <si>
    <t xml:space="preserve">   (15) ESV's OSIRIS reference number for the incident</t>
  </si>
  <si>
    <t xml:space="preserve">   (16) Free text description of the fault containing relevant comments from field reports </t>
  </si>
  <si>
    <r>
      <t xml:space="preserve">ID of 
nearest 
asset </t>
    </r>
    <r>
      <rPr>
        <vertAlign val="superscript"/>
        <sz val="12"/>
        <color indexed="51"/>
        <rFont val="Arial"/>
        <family val="2"/>
      </rPr>
      <t>5</t>
    </r>
  </si>
  <si>
    <r>
      <t xml:space="preserve">Address of incident </t>
    </r>
    <r>
      <rPr>
        <vertAlign val="superscript"/>
        <sz val="12"/>
        <color indexed="51"/>
        <rFont val="Arial"/>
        <family val="2"/>
      </rPr>
      <t>4</t>
    </r>
  </si>
  <si>
    <r>
      <t xml:space="preserve">Fault 
description </t>
    </r>
    <r>
      <rPr>
        <vertAlign val="superscript"/>
        <sz val="8"/>
        <rFont val="Arial"/>
        <family val="2"/>
      </rPr>
      <t>16</t>
    </r>
  </si>
  <si>
    <t>Enter into this worksheet fire start data, from any IT system, which have been recorded by [DNSP Name]. Note that fire starts must be in accordance with the definition of a fire start in the Order In Council.</t>
  </si>
  <si>
    <t>[DNSP Name] must provide:</t>
  </si>
  <si>
    <t xml:space="preserve">   (14) [DNSP Name]'s record number for the incident</t>
  </si>
  <si>
    <t>LBRA only</t>
  </si>
  <si>
    <t>HBRA only</t>
  </si>
  <si>
    <t>BH31</t>
  </si>
  <si>
    <t>DN25</t>
  </si>
  <si>
    <t>NB32</t>
  </si>
  <si>
    <t>LD4</t>
  </si>
  <si>
    <t>EW14</t>
  </si>
  <si>
    <t>SR11</t>
  </si>
  <si>
    <t>BW34</t>
  </si>
  <si>
    <t>BW23</t>
  </si>
  <si>
    <t>MR22</t>
  </si>
  <si>
    <t>BC22</t>
  </si>
  <si>
    <t>DN24</t>
  </si>
  <si>
    <t>GW08</t>
  </si>
  <si>
    <t>BR06</t>
  </si>
  <si>
    <t>BR04</t>
  </si>
  <si>
    <t>GW04</t>
  </si>
  <si>
    <t>GW06</t>
  </si>
  <si>
    <t>MC02</t>
  </si>
  <si>
    <t>EM07</t>
  </si>
  <si>
    <t>HT03</t>
  </si>
  <si>
    <t>HT06</t>
  </si>
  <si>
    <t>HT01</t>
  </si>
  <si>
    <t>HT04</t>
  </si>
  <si>
    <t>EB31</t>
  </si>
  <si>
    <t>SV20</t>
  </si>
  <si>
    <t>100a single ph folcb burnt clear at pole, possible loose connection. Open for inspection occuring at time of event, high load all heating turned on. Scorch marks on the pole and melted plastic caused tiny scorch marks on the ground.</t>
  </si>
  <si>
    <t>1 Black St, Brighton VIC 3186, Australia</t>
  </si>
  <si>
    <t>NB31</t>
  </si>
  <si>
    <t>MFB reported a pole fire. Crew found  Cap bank "ST ANDREWS-BLACK" had failed and also the blue phase HV dropper had melted off due to a loose connection. Small fire on top of tank.</t>
  </si>
  <si>
    <t>20200713UTD_02</t>
  </si>
  <si>
    <t>179 Point Leo Rd, Red Hill South VIC 3937, Australia</t>
  </si>
  <si>
    <t>20200713UTD_03</t>
  </si>
  <si>
    <t>Foster Street, Dandenong Railway Station, Dandenong VIC 3175, Australia</t>
  </si>
  <si>
    <t xml:space="preserve">United Energy received a report from CFA of a pole on fire.  No fire present on arrival, just melted plastic. Public light cable from LV to head melted. Crew cut cable and made safe. </t>
  </si>
  <si>
    <t>20200713UTD_04</t>
  </si>
  <si>
    <t>GW4</t>
  </si>
  <si>
    <t>20200724UTD_01</t>
  </si>
  <si>
    <t>7 Cambridge St, Frankston VIC 3199, Australia</t>
  </si>
  <si>
    <t>MFB advise pole fire outside premise, Crew attended and reported a 3 Phase FMB on pole caught fire.  Only mains box itself damaged by fire, fell onto road but no damage to assets or 3rd party property.</t>
  </si>
  <si>
    <t>20200724UTD_02</t>
  </si>
  <si>
    <t>Unit 1/2 Rutherford Rd, Seaford VIC 3198, Australia</t>
  </si>
  <si>
    <t>CCT insulation on lead/dropper to HV bushing on pole transformer melted off at TX Bushing.</t>
  </si>
  <si>
    <t>20200728UTD_01</t>
  </si>
  <si>
    <t>19 Maiya Ct, Cheltenham VIC 3192, Australia</t>
  </si>
  <si>
    <t xml:space="preserve">United Energy received a report that a pole is on fire. On attendance, the fault crew found a Krone Box caught on fire due to loose connection - there was no fire on the ground </t>
  </si>
  <si>
    <t>705 Baxter-Tooradin Rd, Pearcedale VIC 3912, Australia</t>
  </si>
  <si>
    <t xml:space="preserve">A UE contractor closed a manual HV switch for a planned shutdown. The centre phase switch connection did not close correctly and the  connection was smoldering.  Melted plastic also fell to the ground (no ignition). The CFA attended and once supply was disconnected doused the switch. </t>
  </si>
  <si>
    <t>20200810UTD_02</t>
  </si>
  <si>
    <t>UE received call from fire authority wires which started a small grass fire. On attendance, the fault crew found the red phase lv conductor at pole 3304669 was slack and had clashed in high winds causing ground fire, approx 2m2. The crew rectified sag - no conductor damage.</t>
  </si>
  <si>
    <t>1R Maple St, Seaford VIC 3198, Australia</t>
  </si>
  <si>
    <t>Customer reported fire on pole, when crerw arrived they discovered a burnt out red phase krone box on sub, not on fire anymore. Replaced red phase 1000a krone switch and 400a din fuse after loose connection has caused it to burn out</t>
  </si>
  <si>
    <t>Unit 1/21-23 Briggs Cres, Noble Park VIC 3174, Australia</t>
  </si>
  <si>
    <t>20200901UTD_02</t>
  </si>
  <si>
    <t>152 Corrigan Rd, Noble Park VIC 3174, Australia</t>
  </si>
  <si>
    <t>20200810UTD_01</t>
  </si>
  <si>
    <t>CFA advised s/l on fire, crew arrived and discovered the outer plastics cover and internal connections have melted from the heat.. no fire witnessed by crew or cfa. FPics taken and sent to dispatch. Supply disconnected to light and head removed. Refer to lighting contractor to have head replaced</t>
  </si>
  <si>
    <t>Unit 1/69 Herbert St, Mornington VIC 3931, Australia</t>
  </si>
  <si>
    <t>Crew responded to a report of a pole fire at this address. On arrival the replaced the 3PH FMB on the pole,  the believe was caused by  deterioration. ESV ref # 14528754.</t>
  </si>
  <si>
    <t>20200818UTD_01</t>
  </si>
  <si>
    <t>25 Fonceca St, Mordialloc VIC 3195, Australia</t>
  </si>
  <si>
    <t>20200824UTD_01</t>
  </si>
  <si>
    <t xml:space="preserve">UE received a report from MFB that a truck has hit a pole and the pole is on fire. On attendance, the fault crew found a truck had hit a pole and the centre ph HV conductor dropped onto the steel cross arm and caused a flashover from coach screw to earth conductors on the HV dropper cable. </t>
  </si>
  <si>
    <t>20200908UTD_03</t>
  </si>
  <si>
    <t>Myers Rd, Merricks North VIC 3926, Australia</t>
  </si>
  <si>
    <t>A large tree from private property at Elgee Park  brought down a bay of 3/12 steel conductor between LIS#1106649-#1106255. A small grass fire started. Fault crews repaired the overhead lines and replaced 2 X 40E BA fuses blown at MT0068.</t>
  </si>
  <si>
    <t>20200916UTD_02</t>
  </si>
  <si>
    <t>13 Wellington Rd, Tyabb VIC 3913, Australia</t>
  </si>
  <si>
    <t xml:space="preserve">During a strong wind event, tree branch has fallen on to the HV lines and the branch caught fire. CFA attended and extinguished the fire. The HV line dropped onto a fence and the HV fuse operated. The site was made safe and the conductors were repaired before replacing the HV fuse. </t>
  </si>
  <si>
    <t>20200908UTD_04</t>
  </si>
  <si>
    <t>16 Swift Dr, Glen Waverley VIC 3150, Australia</t>
  </si>
  <si>
    <t>20200904UTD_01</t>
  </si>
  <si>
    <t>170 Marine Parade, Hastings VIC 3915, Australia</t>
  </si>
  <si>
    <t>Customer reported that a tree has brought down wire and it is smouldering/smoking and very small flames coming from tree branches. It is laying on the nature strip, crew removed tree - no damage to assets</t>
  </si>
  <si>
    <t>20200908UTD_01</t>
  </si>
  <si>
    <t>8 Miller St, Blairgowrie VIC 3942, Australia</t>
  </si>
  <si>
    <t xml:space="preserve">Single phase FOLCB  on pole caught on fire, cause unknown as box totally burnt/nothing remaining, CFA attended and extinguished. </t>
  </si>
  <si>
    <t>20200911UTD_03</t>
  </si>
  <si>
    <t>20200908UTD_02</t>
  </si>
  <si>
    <t>50 Bittern-Dromana Rd, Balnarring VIC 3926, Australia</t>
  </si>
  <si>
    <t>Tree branch over HV adjacent to Doxey-Bit Drom S/S reported by veg contractorswho were requested to stay on site to cut tree after emergency shutdown from MT0089. Tree cleared-supply restored</t>
  </si>
  <si>
    <t>20200911UTD_02</t>
  </si>
  <si>
    <t>61 Santa Rosa Blvd, Doncaster East VIC 3109, Australia</t>
  </si>
  <si>
    <t>Customer advised that a LV pillar was on fire. Fault crews found the cover of the LV pillar was melted and there was no fire on arrival.  The initial customer report and the damage indicated a fire was likely however this was contained within pillar and had not spread to adjacent grass.</t>
  </si>
  <si>
    <t>2 Iberia Ct, Burwood VIC 3125, Australia</t>
  </si>
  <si>
    <t>20200911UTD_01</t>
  </si>
  <si>
    <t>Council managed tree in reserve falls onto HV conductor and brought down conductors causing a small grass fire. UE feeder protection operated.Fault crews isolated the fault and cleared the trees. The conductors were repaired and supply was restored.</t>
  </si>
  <si>
    <t>215 Roberts Rd, Mornington VIC 3931, Australia</t>
  </si>
  <si>
    <t xml:space="preserve">FOLCB on pole substation has melted and fallen to the ground, causing small grass fire. CFA extinguished the fire. Fault crews isolated the fault and replaced the junction box. </t>
  </si>
  <si>
    <t>20200916UTD_01</t>
  </si>
  <si>
    <t>172 Canterbury Jetty Rd, Blairgowrie VIC 3942, Australia</t>
  </si>
  <si>
    <t xml:space="preserve">It was reported there was a pole fire. On arrival the crew found a FMB on a pole was burnt out and the CFA and the extinguished the flame. Fault crews isolated the fault and replaced the FMB. </t>
  </si>
  <si>
    <t>20200907UTD_01</t>
  </si>
  <si>
    <t>34 Erang Dr, Mount Eliza VIC 3930, Australia</t>
  </si>
  <si>
    <t>20200928UTD_01</t>
  </si>
  <si>
    <t xml:space="preserve">UE received phone calls advising of Dim Lights and a pole sparking. On arrival, the fault crew found a tree branch (council tree) was lying across bare HV conductors. The crew was advised by attending Fire Officers that they had witnessed flame from the branch. </t>
  </si>
  <si>
    <t>33 Denis St, Mitcham VIC 3132, Australia</t>
  </si>
  <si>
    <t xml:space="preserve">UE received a call for no supply. On attendance to site by the fault crew, they found a branch from a council tree had fallen onto HV and LV lines. The branch was not on fire however CFA crews it was on fire on their arrival. The upstream HV fuse had also operated. </t>
  </si>
  <si>
    <t>20200924UTD_01</t>
  </si>
  <si>
    <t>386 Frankston - Dandenong Rd, Bangholme VIC 3175, Australia</t>
  </si>
  <si>
    <t>After a report of a loud bang and protection operating to reclose a HV feeder, UE fault crews patrolling the line found a bird had contacted the HV and fell to the ground. A 1m area appeared to be burnt indicating a small grass fire had occurred.</t>
  </si>
  <si>
    <t>20201019UTD_01</t>
  </si>
  <si>
    <t>20201026UTD_02</t>
  </si>
  <si>
    <t xml:space="preserve">UE received a report from the police of a line sparking on a pole. On attendance, fault crew found a grey twisted service cable had failed and caught fire at the dog-bone bracket at the supply end. The service cable was replaced with an XLPE cable </t>
  </si>
  <si>
    <t>481 C786, Bittern VIC 3918, Australia</t>
  </si>
  <si>
    <t>32 Lockhart Dr, Rosebud VIC 3939, Australia</t>
  </si>
  <si>
    <t>20201102UTD_01</t>
  </si>
  <si>
    <t>Customer reported in high winds a council branch failed and rested on HV line. When crew arrived tree was only smoking however initial customer call stated leaves on fire and had contacted the CFA.  Crew isolated line removed tree and restored supply.</t>
  </si>
  <si>
    <t>FSH-MTN</t>
  </si>
  <si>
    <t>162 Moorooduc Hwy Service Rd, Mount Eliza VIC 3930, Australia</t>
  </si>
  <si>
    <t>An aluminium ampact connector failed on Cu/AL conductor on FSH-MTN 66kV line in Moorooduc Rd, small 3 sqm grass fire base of pole.  ESV Incident  # 15027906...</t>
  </si>
  <si>
    <t>20201203UTD_01</t>
  </si>
  <si>
    <t>1-3 Latrobe Parade, Dromana VIC 3936, Australia</t>
  </si>
  <si>
    <t xml:space="preserve">UE was advised by CFA of a pole fire, the crew arrived to observe the end of a  HV anchor X-Arm was missing  and a small amount of xarm debris landed on nature strip below and scorched a 2cm X 2cm section of grass below. </t>
  </si>
  <si>
    <t>20201113UTD_01</t>
  </si>
  <si>
    <t>465 Tucks Rd, Shoreham VIC 3916, Australia</t>
  </si>
  <si>
    <t xml:space="preserve">A customer's large pine tree outside the clearance space fell on single phase HV conductors and caused a small ground fire. ACR on feeder operated. </t>
  </si>
  <si>
    <t>20201127UTD_01</t>
  </si>
  <si>
    <t>82 Mount Pleasant Rd, Nunawading VIC 3131, Australia</t>
  </si>
  <si>
    <t xml:space="preserve">UE was notified by MFB that a council tree branch was in contact with HV conductors and has caught on fire. There was no evidence of fire on the ground. Fault crews cut the tree branches clear from the HV conductors. </t>
  </si>
  <si>
    <t>20201124UTD_02</t>
  </si>
  <si>
    <t>13 C783, Safety Beach VIC 3936, Australia</t>
  </si>
  <si>
    <t>UE was advised that there was a pole fire and CFA on site. CFA witnessed small flames. Fault crews confirmed the vacuum switch on a line capacitor had failed and melted plastic had fallen onto the ground and caused burn marks in the grass. Ref ESV ref 15237480 as adv by UE Emer Mgr</t>
  </si>
  <si>
    <t>20201211UTD_03</t>
  </si>
  <si>
    <t>20 Alex Ave, Moorabbin VIC 3189, Australia</t>
  </si>
  <si>
    <t>20201210UTD_01</t>
  </si>
  <si>
    <t>At the transformer pole in front of 20 Alex Av, a bird flashed over (nest on top of fuse unit) between the W and B phase HV fuse units. The arcing horn from one of the fuse units fell onto the ground below and caused a minor grass fire at the base of the pole.  ESV ref 15230841.</t>
  </si>
  <si>
    <t>22 Kirstina Rd, Glen Waverley VIC 3150, Australia</t>
  </si>
  <si>
    <t xml:space="preserve">A council tree has fallen onto LV conductors, causing them to fall onto the ground. Black marks were found at the base of a tree which looked like a small grass fire. </t>
  </si>
  <si>
    <t>20201221UTD_03</t>
  </si>
  <si>
    <t>The UE control Room received an alarm of an ACR reclosing and opening to lockout. On patrolling the line, the fault crew found a pole in Nepean Place Portsea had a pole fire. There was also evidence of HV injection into neighbouring properties.</t>
  </si>
  <si>
    <t>16 Nepean Pl, Portsea VIC 3944, Australia</t>
  </si>
  <si>
    <t>47 Golf View Rd, Heatherton VIC 3202, Australia</t>
  </si>
  <si>
    <t>After receiving alarm for a successful reclose, a patrol of feeder HT10 found a pole fire had occurred on the Tee pole at Golf View Rd in Heatherton.</t>
  </si>
  <si>
    <t>20201222UTD_01</t>
  </si>
  <si>
    <t>345 Wallaces Rd, Dromana VIC 3936, Australia</t>
  </si>
  <si>
    <t>20210105UTD_01</t>
  </si>
  <si>
    <t xml:space="preserve">A fault crew was called to a replaced burnt out single phase Fused mains box at sub pole, unknown cause, severely melted. Molten plastic the ignited a grass fire of approximately 700sqm (18m x 40m)  around pole and customers hedge. </t>
  </si>
  <si>
    <t>55 King St, Flinders VIC 3929, Australia</t>
  </si>
  <si>
    <t>A fault crew attended a CFA report of a pole on fire. Upon attendance the discovered the red phase EDO fuse had candled and slightly charred. They replaced the fuse and tube of the Red phase and also the white phase that was showing signs of deterioration.</t>
  </si>
  <si>
    <t>20210105UTD_02</t>
  </si>
  <si>
    <t>73 Darvall St, Donvale VIC 3111, Australia</t>
  </si>
  <si>
    <t>20210105UTD_03</t>
  </si>
  <si>
    <t>10 Austin Rd, Somerville VIC 3912, Australia</t>
  </si>
  <si>
    <t>Heavy rain looks to have caused a council managed tree canopy  to sag and ignite  on contact with 3/12 steel. Emergency switching carried out to get line isolated however whilst switching tree broke centre phase conductor mid-span and blew a 40 E Blue phase BA.  Tree cut and conductor repaired.</t>
  </si>
  <si>
    <t>20210106UTD_03</t>
  </si>
  <si>
    <t xml:space="preserve">A crew was called on to patrol a feeder after a successful reclose and found smoking possum still on pole. The possum likely caused a flash over and caught fire over on the surge diverter leads on a cable head pole.  Section was switched out to repair and all 3 surge diverters were replaced. </t>
  </si>
  <si>
    <t>291 Springvale Rd, Donvale VIC 3111, Australia</t>
  </si>
  <si>
    <t>A passer by reported a pole fire as he was driving past. Upon arrival a fault crew discovered a broken HV tie had resulted in the centre phase HV conductor resting on x-arm slowly beginning to burn into the crossarm.The crew replaced the centre phase insulator and re-tied conductor</t>
  </si>
  <si>
    <t>20210106UTD_04</t>
  </si>
  <si>
    <t>38 Highbury Rd, Burwood VIC 3125, Australia</t>
  </si>
  <si>
    <t>After notification by MFB a fault crew attended a HV conductor down. The conductor failed as a result of a HV crossarm burnt though because of leakage through a grey fog type bridging insulator.  New steel HV term arm installed, 3 HV isolators, 3 11kv surge divertors</t>
  </si>
  <si>
    <t>20210106UTD_05</t>
  </si>
  <si>
    <t>54 Sutherland Ave, Aspendale Gardens VIC 3195, Australia</t>
  </si>
  <si>
    <t>A passer by called the UE  to say there was a fire adjacent to fire track, UE also had a reclose on the 66kV at this time and dispatched a crew. The crew found evidence of a fire under a 66kV line and suspect a overheated Cu-Al Ampact connector may have dropped molten metal under fault conditions</t>
  </si>
  <si>
    <t>20210107UTD_01</t>
  </si>
  <si>
    <t>84 Winmalee Dr, Glen Waverley VIC 3150, Australia</t>
  </si>
  <si>
    <t>Fault crew arrived to a call out to find a LV krone box fitted on a substation pole as a transformer isolation point had melted and debris had started a small fire at base of pole.   Krone box replaced system returned to normal.</t>
  </si>
  <si>
    <t>20210113UTD_03</t>
  </si>
  <si>
    <t>13 Edward St, Mitcham VIC 3132, Australia</t>
  </si>
  <si>
    <t>A customer reported "electrical box on fire" a crew discovered that a LV krone box fitted on a substation pole as a transformer isolation point had melted but was no currently on fire. F-Factor event based on customers comments.  Crew replaced 3 X 630 Amp Krone isolators and system returned to normal.</t>
  </si>
  <si>
    <t>13 Frederick St, Red Hill VIC 3937, Australia</t>
  </si>
  <si>
    <t>Fault crew arrived on site to discover a burnt out crossarm mounted single phase FMB, although no flames were witnessed the extent of the damage and the charring on crossarm indicate that flame was likely present at some point. FMB replaced tested &amp; left on</t>
  </si>
  <si>
    <t>20210114UTD_01</t>
  </si>
  <si>
    <t>1 Wheatland Cres, Dingley Village VIC 3172, Australia</t>
  </si>
  <si>
    <t xml:space="preserve">During a patrol to investigate a successful reclose a crew discovered at Switch DN2196 a CCT dropper to UG Cable damaged. Blue phase lug on cable to CCT lead connection burnt out which has ignited a small 1 sqm fire at base of pole. </t>
  </si>
  <si>
    <t>20210115UTD_01</t>
  </si>
  <si>
    <t>During a patrol to investigate a feeder lock-out a crew discovered at ACR OA7436 went out of service  It appears the bi-metal lug connected to the west side CCT lead failed which has ignited a small 1 sqm fire at base of pole. Ampacts were replaced on this ACR</t>
  </si>
  <si>
    <t>1041 North Rd, Hughesdale VIC 3166, Australia</t>
  </si>
  <si>
    <t>20210115UTD_02</t>
  </si>
  <si>
    <t>20210113UTD_04</t>
  </si>
  <si>
    <t xml:space="preserve">Crew attended a report via the fire services that a transformer was sparking but now on fire. When the crew arrived they found a sparking connection only however based on early reports flames were present . Repaired red phase burnt out hv bridge due to aluminium ampact on copper conductor </t>
  </si>
  <si>
    <t>39 Asquith St, Box Hill South VIC 3128, Australia</t>
  </si>
  <si>
    <t>20210115UTD_03</t>
  </si>
  <si>
    <t>17 Jacaranda Ave, Cheltenham VIC 3192, Australia</t>
  </si>
  <si>
    <t>20210118UTD_01</t>
  </si>
  <si>
    <t>Fire services advise sparking customer tree on HV conductors. Crew attended and also advised centre phase flex blown at LLC's several poles away. The evidence on the tree/branch determined there was likely flames at some point.Tree cut clear of O/H line, flex repaired and supply restored</t>
  </si>
  <si>
    <t>172 Ashburn Grove, Ashburton VIC 3147, Australia</t>
  </si>
  <si>
    <t>Crew were called to  find a UG Cable failed at a CHP causing a fire start underneath the pole. MFB extinguished ground fire, UG Cable was repaired by UG crew.</t>
  </si>
  <si>
    <t>48 Jasper Rd, Bentleigh VIC 3204, Australia</t>
  </si>
  <si>
    <t xml:space="preserve">A Cu-Al ampact failed on the centre phase causing the disc insulators to flash over at T-off pole igniting the crossarm. The T-off x-arm, insulators and bridging insulators were replaced. </t>
  </si>
  <si>
    <t>20210125UTD_02</t>
  </si>
  <si>
    <t>20210125UTD_01</t>
  </si>
  <si>
    <t>Customer reported smoke and flames coming from the pole out front, on arrival the crew discovered a melted and burnt out 3 phase fused mains box. There was no ground fire and no visible signs of fire when they arrived. FMB box replaced.</t>
  </si>
  <si>
    <t>51 Durcell Ave, Portsea VIC 3944, Australia</t>
  </si>
  <si>
    <t>20210125UTD_03</t>
  </si>
  <si>
    <t>73 The Crescent, Tyabb VIC 3913, Australia</t>
  </si>
  <si>
    <t>20210125UTD_04</t>
  </si>
  <si>
    <t>A crew attended a property and discovered a krone box caught fire &amp; started a 10 X 60 metre grass fire within a market garden.CFA Extinguished fire and monitored until crew arrived. Replaced krone box.</t>
  </si>
  <si>
    <t>C777, Flinders VIC 3929, Australia</t>
  </si>
  <si>
    <t>Crew were called to a HV conductor down which had caused a grass fire. HV .186 ACSR conductor has broken due to corrosion is powdery and rusted.  The bay is approx 230m-250m long across steep terrain in a paddock in a high wind/salt area. CFA extinguished fire.</t>
  </si>
  <si>
    <t>1216 Nepean Hwy, Mount Eliza VIC 3930, Australia</t>
  </si>
  <si>
    <t>Crew responded from a CFA report the a tree has bought down wires and has started a grass fire. A large pine failed at the root system in high winds and brought down HV + LV Conductors. CFA extinguished fire.</t>
  </si>
  <si>
    <t>20210128UTD_03</t>
  </si>
  <si>
    <t>20210128UTD_01</t>
  </si>
  <si>
    <t>54 Begonia Rd, Gardenvale VIC 3185, Australia</t>
  </si>
  <si>
    <t xml:space="preserve">Customer reported branch  on the service and causing intermittent sparking and also witnessed it momentarily catch fire. On arrival the crew found 50m 3 phase service blown up mid span from customer tree.  The crew isolated the service, replaced 50m service and cut clear customer trees from service. </t>
  </si>
  <si>
    <t>310 Hall Rd, Skye VIC 3977, Australia</t>
  </si>
  <si>
    <t>The MFB (FRV) advised UE of a grass fire under a pole in Hall Rd Skye.  Crew attended a crow flashed over on transformer bushings and hit the ground on fire and caused small grass fire at base of pole. MFB (FRV) extinguished fire, 15 amp BA , blue phase replaced - supply restored</t>
  </si>
  <si>
    <t>20210204UTD_03</t>
  </si>
  <si>
    <t>34 Fernhill Rd, Sandringham VIC 3191, Australia</t>
  </si>
  <si>
    <t>20210201UTD_01</t>
  </si>
  <si>
    <t>Crew were called to and outage and discovered a red phase bridge to isolator that had burnt out at the sleeve  with molten metal igniting a small 4sqm ground fire underneath.  The crew repaired the connection and supply was restored.</t>
  </si>
  <si>
    <t>73 Margaret St, Box Hill North VIC 3129, Australia</t>
  </si>
  <si>
    <t>UE received a call from a customer advising that a council nature strip tree branch was laying across overhead lines and catches fire intermittently. UE crews attended and removed the branch from the HV OH lines.</t>
  </si>
  <si>
    <t>20210208UTD_01</t>
  </si>
  <si>
    <t>3 Beach Rd, Shoreham VIC 3916, Australia</t>
  </si>
  <si>
    <t>20210210UTD_01</t>
  </si>
  <si>
    <t>UE received an alarm from AMI data indicating low volts. Crew arrived at  S/Stn found Red phase HV B.A fuse candling. (Fuse turned out to not be blown) Cause was a Possum on S/Stn tank....Sub pole is concrete and has animal proofing installed. Crew replaced fuse and supply restored.</t>
  </si>
  <si>
    <t>20210216UTD_01</t>
  </si>
  <si>
    <t>Cheam St, Dandenong North VIC 3175, Australia</t>
  </si>
  <si>
    <t>Feeder ACR protection operated. Fault crews patrolled the lines and found a bat on the HV with 1 sqm burnt grass at the base of the pole. Burnt off bridge, R phase on T-Pole.Fault crews repaired the bridge, supply restored.</t>
  </si>
  <si>
    <t>2 Simpson Dr, Dandenong North VIC 3175, Australia</t>
  </si>
  <si>
    <t>20210219UTD_01</t>
  </si>
  <si>
    <t>UE was advised that the pole was on fire. Fault crews arrived on site and found HV (BA 65E) fuse has candled and there was evidence of 1sqm fire at the base of the pole. The fuse was replaced.</t>
  </si>
  <si>
    <t>A passerby reportedly witnessed a streetlight explode and catch on fire.  When the crew arrived here was no fire present however 250HPS head was melted and crew claimed head was full of insects. Head was replaced.</t>
  </si>
  <si>
    <t>20210222UTD_01</t>
  </si>
  <si>
    <t>Victoria Rd, Pearcedale VIC 3912, Australia</t>
  </si>
  <si>
    <t>9 Crosby Dr, Glen Waverley VIC 3150, Australia</t>
  </si>
  <si>
    <t>20210302UTD_01</t>
  </si>
  <si>
    <t>5 Liverpool Dr, Keysborough VIC 3173, Australia</t>
  </si>
  <si>
    <t>20210302UTD_02</t>
  </si>
  <si>
    <t xml:space="preserve">Customer reported pole out the front was sparking and had started a small grass fire at the base of the pole. Crew was dispatched and discovered a LV HRC fuse had been dropping molten metal which ignited a small grass fire. Replaced 200a blue ph fuse HRC, cause was likely overload. </t>
  </si>
  <si>
    <t>Crew were called to reports of a pole fire and on arrival discovered that the end of X-Arm was broken off due to tracking into the crossarm. Arm replaced, supply restored</t>
  </si>
  <si>
    <t>Crew were called to reports of a pole fire and on arrival discovered that the end of X-Arm was broken off at the strap bolt due to tracking into the crossarm. Arm replaced, supply restored</t>
  </si>
  <si>
    <t>21 Braidwood Ave, Rosebud VIC 3939, Australia</t>
  </si>
  <si>
    <t>20210309UTD_01</t>
  </si>
  <si>
    <t>284 Stephensons Rd, Mount Waverley VIC 3149, Australia</t>
  </si>
  <si>
    <t>20210309UTD_03</t>
  </si>
  <si>
    <t>97 Alexandra Ave, Somers VIC 3927, Australia</t>
  </si>
  <si>
    <t>A large  branch from a tree located on private property has come down on HV conductors, the limb and conductors landed on the ground and ignited a 1 sqm of leaf litter on the ground.  Tree cleared from road and steel HV  conductors resagged and 2 x blown BA fuses were replaced restoring supply.</t>
  </si>
  <si>
    <t>20210309UTD_04</t>
  </si>
  <si>
    <t>3 Klauer St, Seaford VIC 3198, Australia</t>
  </si>
  <si>
    <t>Customer reported white flashes and sizzling noise coming from pole outside his premise, the crew was dispatched and replaced a 3 phase pole mounted Fused Mains Box that had failed and burnt very small amount of grass at the base of the pole. FMB Replaced, supply restored</t>
  </si>
  <si>
    <t>20210309UTD_08</t>
  </si>
  <si>
    <t>2020/21</t>
  </si>
  <si>
    <t>Crew were called to reports of a pole fire and on arrival discovered that pole around the stay wire bolt  showd signs of fire due to tracking into the pole. Insulators and guys wire replaced replaced under shutdown and then supply restored</t>
  </si>
  <si>
    <t xml:space="preserve">UE received call from fire authority that a pole was on fire. On attendance, UE fault crew found a pole mounted PE cell for a "Watchmans light" had failed and caught fire. Supply was isolated to the PE cell for replacement. </t>
  </si>
  <si>
    <t>42 Norman Ave, Frankston South VIC 3199, Australia</t>
  </si>
  <si>
    <t>20210315UTD_01</t>
  </si>
  <si>
    <t>141 Coolart Rd, Bittern VIC 3918, Australia</t>
  </si>
  <si>
    <t>UE received a call that a tree had fallen on lines. On attendance, the crew found a pine tree had fallen onto HV lines and had caught fire. CFA extinguished fire on trunk and the line was shut down and the tree removed from the lines.</t>
  </si>
  <si>
    <t>20210317UTD_01</t>
  </si>
  <si>
    <t>21 Foam St, Elwood VIC 3184, Australia</t>
  </si>
  <si>
    <t>Crew was dispatched to a supply failure to discover that a LV PG clamp from bare OH to ABC bridge had burnt out . Molten metal fell on ground causing small number of dry leaves, gathered on nature strip to burn small patch of nature strip. All the connections redone, supply restored.</t>
  </si>
  <si>
    <t>20210323UTD_02</t>
  </si>
  <si>
    <t>9 Marwick St, Carrum Downs VIC 3201, Australia</t>
  </si>
  <si>
    <t>20210325UTD_01</t>
  </si>
  <si>
    <t>CFA reported street light on fire . On attendance, the field crew found a 100W HPS public light head had caught fire. Supply was disconnected and the lantern was issued for replacement</t>
  </si>
  <si>
    <t>13 Lanyon St, Dandenong South VIC 3175, Australia</t>
  </si>
  <si>
    <t>20210409UTD_01</t>
  </si>
  <si>
    <t>Customer called saying their service line had caught fire. On attendance fire was out but crew replaced a burnt out simpi crimp on the serviceline</t>
  </si>
  <si>
    <t>42 South Rd, Rosebud VIC 3939, Australia</t>
  </si>
  <si>
    <t>In response to a feeder fault, attending fault crew found a pole fire. The pole top had burnt from just below pole cap to the HV cross-arm king bolt or centre phase eyebolt. The section was isolated and the pole was replaced under access authority conditions</t>
  </si>
  <si>
    <t>20210413UTD_01</t>
  </si>
  <si>
    <t>Fire ignition report 02345.. Dead Tree branch crackling &amp; sparking on HGS31 (Top Cct) No customers in section... Bottom Cct HGS31 short interruption to Cut 2 x Dead pine trees to under LV...Between LIS#1108744 &amp; 1108745</t>
  </si>
  <si>
    <t>42 Newhaven Rd, Burwood East VIC 3151, Australia</t>
  </si>
  <si>
    <t>UE received a call of a pole fire. On attendance, the crew found a bird cover on the white phase HV fuse unit on a had caught fire. The section was isolated and repairs instigated on the affected fuse unit.</t>
  </si>
  <si>
    <t>20210420UTD_01</t>
  </si>
  <si>
    <t>Hastings Primary School, 10-20 Hodgins Rd, Hastings VIC 3915, Australia</t>
  </si>
  <si>
    <t>20210423UTD_02</t>
  </si>
  <si>
    <t>4 Westall Rd, Springvale VIC 3171, Australia</t>
  </si>
  <si>
    <t>UE received call from customer that palms at front of property are touching the power lines and had earlier caught fire. The UE faults crew attended and cleared the palm tree away from the HV conductors</t>
  </si>
  <si>
    <t>20210414UTD_01</t>
  </si>
  <si>
    <t>52-54 Power Rd, Doveton VIC 3177, Australia</t>
  </si>
  <si>
    <t>DN-ERTS No1 66kV</t>
  </si>
  <si>
    <t xml:space="preserve">FRV reported pole fire to UE.  Upon investigation by field crew a single lightning strike event damaged  2 X 66kV poles to such an extent they required replacement.  </t>
  </si>
  <si>
    <t>20210504UTD_01</t>
  </si>
  <si>
    <t>20210512UTD_01</t>
  </si>
  <si>
    <t>10 Boes Rd, Hastings VIC 3915, Australia</t>
  </si>
  <si>
    <t>UE received a call that a box on a pole had melted and there was no supply. The fault crew found a transformer 400amp, 3ph krone box showed signs that it likely caught fire possibly due to a loose connection or box not closed properly. Replaced 400amp 3ph krone box and 160a  fuses and 5amp PFF</t>
  </si>
  <si>
    <t>20210512UTD_02</t>
  </si>
  <si>
    <t>724 Waverley Rd, Glen Waverley VIC 3150, Australia</t>
  </si>
  <si>
    <t>The MFB reported that a branch was resting on the HV power lines and reportedly had caught fire. A fault crew attended and discovered a branch from adjacent tree on school grounds had fallen onto bare HV conductors and showed signs of fire along the stem of the branch</t>
  </si>
  <si>
    <t xml:space="preserve">FRV reported to UE a pole was on fire, on arrival the crew discovered a X-arm tracking badly and has burnt pole top to the point the pole needed replacement. Fault crews replaced the pole. </t>
  </si>
  <si>
    <t>1466 Centre Rd, Clayton South VIC 3169, Australia</t>
  </si>
  <si>
    <t>20210519UTD_01</t>
  </si>
  <si>
    <t>280 Carlisle St, Balaclava VIC 3183, Australia</t>
  </si>
  <si>
    <t xml:space="preserve">UE was notified by FRV of a pole fire. On arrival, fault crews found a burnt out IPC on the OH service. The IPCs were replaced. </t>
  </si>
  <si>
    <t>20210521UTD_01</t>
  </si>
  <si>
    <t>20210526UTD_01</t>
  </si>
  <si>
    <t>55 Two Bays Rd, Mount Eliza VIC 3930, Australia</t>
  </si>
  <si>
    <t>A UE  crew responded to reports of a fire and on arrival found LV connection into a fused  isolator from a 4 wire grey twisted insulated conductor had failed and there was a small grass fire at the base of the pole. Fire brigade attended and extinguished the fire but were not on site when crews arrived.</t>
  </si>
  <si>
    <t>8 Corrigan Rd, Noble Park VIC 3174, Australia</t>
  </si>
  <si>
    <t>FRV reported a pole top fire, on arrival the crew discovered a sodium 150W streetlight head blown up/melted, there was no fire when the crew arrived. Head replaced the next day.</t>
  </si>
  <si>
    <t>20210601UTD_01</t>
  </si>
  <si>
    <t>20210609UTD_01</t>
  </si>
  <si>
    <t>310 Mcilroys Rd, Red Hill VIC 3937, Australia</t>
  </si>
  <si>
    <t>UE received report of supply outage. On attending the site, fault crew found a gum tree branch had broken and fallen onto OH HV lines, with burn marks on the branch and embers coming off it on arrival. The branch was removed and HV fuses replaced</t>
  </si>
  <si>
    <t>1D Wooddale Grove, Mitcham VIC 3132, Australia</t>
  </si>
  <si>
    <t>UE received a call from FRV advising the power lines were on fire. On attendance the crew noticed the LV transformer dropper leads to the LV ABC failed and had severely melted.....although no fire at the time a flame was witnessed initially.  The damaged leads were replaced- supply restored</t>
  </si>
  <si>
    <t>20210617UTD_03</t>
  </si>
  <si>
    <t>5A Allison Rd, Mount Eliza VIC 3930, Australia</t>
  </si>
  <si>
    <t>A UE was called to reports of a tree branch on line. The crew isolated the line and removed a small tree branch. The crew replaced 20amp PFF white phase and restored supply.</t>
  </si>
  <si>
    <t>20210617UTD_04</t>
  </si>
  <si>
    <t>96 Greens Rd, Dandenong South VIC 3175, Australia</t>
  </si>
  <si>
    <t>Crew responded to reports of a pole fire.  On arrival a tree branch was sparking and caught on fire while resting on the HV. Tree branch burnt through and fell clear of the HV conductors before line could be isolated. No damage to conductors</t>
  </si>
  <si>
    <t>20210617UTD_05</t>
  </si>
  <si>
    <t>627 Nepean Hwy, Frankston South VIC 3199, Australia</t>
  </si>
  <si>
    <t>Crew responded to reports from FRV of tree on wires causing fire. On arrival the crew found branches on the ground with burn marks on them. No damage to conductors</t>
  </si>
  <si>
    <t>20210617UTD_06</t>
  </si>
  <si>
    <t>8 Newton Ave, Langwarrin South VIC 3911, Australia</t>
  </si>
  <si>
    <t>A crew investigated reports of supply issues and on arrival discovered a tree brought down HV red phase conductor.  There were small splash marks on the ground underneath and the tree showed signs of fire. The conductor was sleeved back and also replaced 2 x 31.5 HV fuses at spur.</t>
  </si>
  <si>
    <t>20210617UTD_07</t>
  </si>
  <si>
    <t>421-513 Warrigal Rd, Moorabbin VIC 3189, Australia</t>
  </si>
  <si>
    <t>FRV advise they put out fire on an  insulator on power pole.  When the crew arrived they discovered that the middle insulator connection on cable head had failed and plastic cover had ignited. UE Underground crew rectified.</t>
  </si>
  <si>
    <t>20210617UTD_08</t>
  </si>
  <si>
    <t>700 Limestone Rd, Boneo VIC 3939, Australia</t>
  </si>
  <si>
    <t>Fault crew attended a S/Stn and discovered a HV bushing on fire. The crew isolated LV/HV  and replaced the HV droppers and a set of BA HV bushing covers and animal proofing.   The cause seems to be overheated connection.</t>
  </si>
  <si>
    <t>20210621UTD_01</t>
  </si>
  <si>
    <t>20210624UTD_02</t>
  </si>
  <si>
    <t>2 Kawana Cres, Glen Waverley VIC 3150, Australia</t>
  </si>
  <si>
    <t>During storm event of 9-10 June, UE received report supply dimming and lines sparking. On attendance, UE fault crew found burnt branches on the ground from adjacent private tree, indicating burning had occurred. Crew replaced blown Red &amp; Blue  phase pf fuse.</t>
  </si>
  <si>
    <t>302 Beach Rd, Black Rock VIC 3193, Australia</t>
  </si>
  <si>
    <t>20210628UTD_03</t>
  </si>
  <si>
    <t>A customer reported that a top of a pole was on fire and called fire brigade.  Although when crew arrived there was no fire, the 150 Watt HP Sodium head was sufficiently damaged to require replacement.</t>
  </si>
  <si>
    <t>During heavy wind and rain UE fault center received a call from police Police advising of a report of a tree on overhead  wires and appears to be on fire.  The tree was removed from conductor.  Several other faults on feeder at the time....supply eventually restored</t>
  </si>
  <si>
    <t>20210702UTD_01</t>
  </si>
  <si>
    <t>143 Dalgetty Rd, Beaumaris VIC 3193, Australia</t>
  </si>
  <si>
    <t>117 Barkly St, Mordialloc VIC 3195, Australia</t>
  </si>
  <si>
    <t>During heavy wind and rain UE fault centre received a call from a customer reporting that a tree was resting on wires and had caught fire. A crew attended and found HV conductors down.</t>
  </si>
  <si>
    <t>20210702UTD_02</t>
  </si>
  <si>
    <t>5 Johnstone St, Seaford VIC 3198, Australia</t>
  </si>
  <si>
    <t>During heavy wind and rain UE fault centre received a call from a customer reporting that a tree was resting on wires and had caught fire. A crew attended and confirmed the report and removed the branch.</t>
  </si>
  <si>
    <t>20210702UTD_03</t>
  </si>
  <si>
    <t>1 Salem Ave, Oakleigh South VIC 3167, Australia</t>
  </si>
  <si>
    <t xml:space="preserve">FRV reported to the UE call centre that a box on a pole was on fire.  Upon arrival the crew discovered that the red phase hv dropper was badly burnt. The crew replaced the dropper and 2 x BA's that had operated. </t>
  </si>
  <si>
    <t>20210702UTD_05</t>
  </si>
  <si>
    <t>20210203UTD_01</t>
  </si>
  <si>
    <t>A customer reported a loud bang and saw flames coming from x-arm. On arrival the crew discovered a branch from a council tree has fallen onto HV overhead conductors which caused the branches to char and burn.  Fault crews removed the branches and replaced a damaged 9 shed insulator.</t>
  </si>
  <si>
    <t>20201209UTD_04</t>
  </si>
  <si>
    <t>Geographical Information System (GIS)</t>
  </si>
  <si>
    <t>Distribution Management System (DMS)</t>
  </si>
  <si>
    <t>This is a summary of data in worksheet "2.Individual fire start info"</t>
  </si>
  <si>
    <t>Rachel Perlaki</t>
  </si>
  <si>
    <t>rperlaki@powercor.com.au</t>
  </si>
  <si>
    <t>(03) 9684 4872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</si>
</sst>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164" formatCode="_(* #,##0_);_(* \(#,##0\);_(* &quot;-&quot;?_);_(@_)"/>
    <numFmt numFmtId="165" formatCode="_(* #,##0_);_(* \(#,##0\);_(* &quot;-&quot;_);_(@_)"/>
    <numFmt numFmtId="166" formatCode="hh:mm"/>
    <numFmt numFmtId="167" formatCode="&quot;$&quot;#,##0"/>
  </numFmts>
  <fonts count="7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u/>
      <sz val="10"/>
      <color indexed="12"/>
      <name val="Arial"/>
      <family val="2"/>
    </font>
    <font>
      <sz val="10"/>
      <name val="Arial"/>
      <family val="2"/>
    </font>
    <font>
      <sz val="10"/>
      <color indexed="51"/>
      <name val="Arial"/>
      <family val="2"/>
    </font>
    <font>
      <b/>
      <sz val="10"/>
      <color indexed="51"/>
      <name val="Arial"/>
      <family val="2"/>
    </font>
    <font>
      <b/>
      <sz val="12"/>
      <color indexed="51"/>
      <name val="Arial"/>
      <family val="2"/>
    </font>
    <font>
      <b/>
      <sz val="16"/>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4"/>
      <name val="Arial"/>
      <family val="2"/>
    </font>
    <font>
      <b/>
      <sz val="12"/>
      <name val="Arial"/>
      <family val="2"/>
    </font>
    <font>
      <b/>
      <sz val="8"/>
      <name val="Arial"/>
      <family val="2"/>
    </font>
    <font>
      <sz val="14"/>
      <name val="Arial"/>
      <family val="2"/>
    </font>
    <font>
      <sz val="18"/>
      <name val="Arial"/>
      <family val="2"/>
    </font>
    <font>
      <sz val="12"/>
      <name val="Arial"/>
      <family val="2"/>
    </font>
    <font>
      <sz val="12"/>
      <color indexed="51"/>
      <name val="Arial"/>
      <family val="2"/>
    </font>
    <font>
      <sz val="12"/>
      <color indexed="9"/>
      <name val="Arial"/>
      <family val="2"/>
    </font>
    <font>
      <sz val="10"/>
      <color indexed="9"/>
      <name val="Arial"/>
      <family val="2"/>
    </font>
    <font>
      <sz val="18"/>
      <name val="Arial"/>
      <family val="2"/>
    </font>
    <font>
      <b/>
      <sz val="18"/>
      <color indexed="62"/>
      <name val="Arial Black"/>
      <family val="2"/>
    </font>
    <font>
      <b/>
      <sz val="18"/>
      <color indexed="62"/>
      <name val="Arial"/>
      <family val="2"/>
    </font>
    <font>
      <sz val="18"/>
      <color indexed="62"/>
      <name val="Arial"/>
      <family val="2"/>
    </font>
    <font>
      <b/>
      <sz val="18"/>
      <color indexed="10"/>
      <name val="Arial"/>
      <family val="2"/>
    </font>
    <font>
      <u/>
      <sz val="18"/>
      <color indexed="12"/>
      <name val="Arial"/>
      <family val="2"/>
    </font>
    <font>
      <b/>
      <sz val="10"/>
      <color indexed="62"/>
      <name val="Arial"/>
      <family val="2"/>
    </font>
    <font>
      <b/>
      <sz val="14"/>
      <color indexed="51"/>
      <name val="Arial"/>
      <family val="2"/>
    </font>
    <font>
      <b/>
      <sz val="12"/>
      <color indexed="8"/>
      <name val="Arial"/>
      <family val="2"/>
    </font>
    <font>
      <sz val="8"/>
      <color indexed="8"/>
      <name val="Arial"/>
      <family val="2"/>
    </font>
    <font>
      <b/>
      <sz val="10"/>
      <color rgb="FF009999"/>
      <name val="Arial"/>
      <family val="2"/>
    </font>
    <font>
      <sz val="10"/>
      <color rgb="FF009999"/>
      <name val="Arial"/>
      <family val="2"/>
    </font>
    <font>
      <b/>
      <sz val="10"/>
      <color rgb="FFFFC000"/>
      <name val="Arial"/>
      <family val="2"/>
    </font>
    <font>
      <sz val="10"/>
      <color rgb="FFFFC000"/>
      <name val="Arial"/>
      <family val="2"/>
    </font>
    <font>
      <vertAlign val="superscript"/>
      <sz val="12"/>
      <color indexed="51"/>
      <name val="Arial"/>
      <family val="2"/>
    </font>
    <font>
      <vertAlign val="superscript"/>
      <sz val="12"/>
      <name val="Arial"/>
      <family val="2"/>
    </font>
    <font>
      <sz val="10"/>
      <color theme="0" tint="-0.34998626667073579"/>
      <name val="Arial"/>
      <family val="2"/>
    </font>
    <font>
      <sz val="12"/>
      <color rgb="FFFFC000"/>
      <name val="Arial"/>
      <family val="2"/>
    </font>
    <font>
      <vertAlign val="superscript"/>
      <sz val="12"/>
      <color rgb="FFFFC000"/>
      <name val="Arial"/>
      <family val="2"/>
    </font>
    <font>
      <b/>
      <sz val="10"/>
      <color theme="0" tint="-0.34998626667073579"/>
      <name val="Arial"/>
      <family val="2"/>
    </font>
    <font>
      <sz val="12"/>
      <color theme="9" tint="0.39997558519241921"/>
      <name val="Arial"/>
      <family val="2"/>
    </font>
    <font>
      <vertAlign val="superscript"/>
      <sz val="12"/>
      <color theme="9" tint="0.39997558519241921"/>
      <name val="Arial"/>
      <family val="2"/>
    </font>
    <font>
      <b/>
      <sz val="10"/>
      <color rgb="FFFF0000"/>
      <name val="Arial"/>
      <family val="2"/>
    </font>
    <font>
      <sz val="8"/>
      <color rgb="FF9C0006"/>
      <name val="Tahoma"/>
      <family val="2"/>
    </font>
    <font>
      <sz val="8"/>
      <color rgb="FF006100"/>
      <name val="Tahoma"/>
      <family val="2"/>
    </font>
    <font>
      <sz val="8"/>
      <color rgb="FFFA7D00"/>
      <name val="Tahoma"/>
      <family val="2"/>
    </font>
    <font>
      <sz val="8"/>
      <color indexed="17"/>
      <name val="Tahoma"/>
      <family val="2"/>
    </font>
    <font>
      <sz val="11"/>
      <name val="Calibri"/>
      <family val="2"/>
    </font>
    <font>
      <b/>
      <sz val="12"/>
      <color theme="0"/>
      <name val="Arial"/>
      <family val="2"/>
    </font>
    <font>
      <sz val="10"/>
      <color rgb="FFFF0000"/>
      <name val="Arial"/>
      <family val="2"/>
    </font>
    <font>
      <sz val="10"/>
      <color theme="1"/>
      <name val="Arial"/>
      <family val="2"/>
    </font>
    <font>
      <vertAlign val="superscript"/>
      <sz val="8"/>
      <name val="Arial"/>
      <family val="2"/>
    </font>
    <font>
      <sz val="8"/>
      <color indexed="60"/>
      <name val="Tahoma"/>
      <family val="2"/>
    </font>
    <font>
      <sz val="11"/>
      <color rgb="FF9C0006"/>
      <name val="Calibri"/>
      <family val="2"/>
      <scheme val="minor"/>
    </font>
    <font>
      <sz val="11"/>
      <color rgb="FF006100"/>
      <name val="Calibri"/>
      <family val="2"/>
      <scheme val="minor"/>
    </font>
  </fonts>
  <fills count="34">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62"/>
        <bgColor indexed="64"/>
      </patternFill>
    </fill>
    <fill>
      <patternFill patternType="solid">
        <fgColor rgb="FF92D050"/>
        <bgColor indexed="64"/>
      </patternFill>
    </fill>
    <fill>
      <patternFill patternType="solid">
        <fgColor rgb="FFFFFFCC"/>
        <bgColor indexed="64"/>
      </patternFill>
    </fill>
    <fill>
      <patternFill patternType="solid">
        <fgColor theme="0"/>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7" tint="-0.249977111117893"/>
        <bgColor indexed="64"/>
      </patternFill>
    </fill>
    <fill>
      <patternFill patternType="solid">
        <fgColor rgb="FF333399"/>
        <bgColor indexed="64"/>
      </patternFill>
    </fill>
    <fill>
      <patternFill patternType="solid">
        <fgColor theme="9" tint="0.79998168889431442"/>
        <bgColor indexed="64"/>
      </patternFill>
    </fill>
    <fill>
      <patternFill patternType="solid">
        <fgColor rgb="FFFFD581"/>
        <bgColor indexed="64"/>
      </patternFill>
    </fill>
    <fill>
      <patternFill patternType="solid">
        <fgColor rgb="FFFFC7CE"/>
      </patternFill>
    </fill>
    <fill>
      <patternFill patternType="solid">
        <fgColor rgb="FFC6EFCE"/>
      </patternFill>
    </fill>
    <fill>
      <patternFill patternType="solid">
        <fgColor rgb="FFF2F2F2"/>
      </patternFill>
    </fill>
  </fills>
  <borders count="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s>
  <cellStyleXfs count="76">
    <xf numFmtId="0" fontId="0" fillId="2"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8" fillId="14" borderId="0" applyNumberFormat="0" applyBorder="0" applyAlignment="0" applyProtection="0"/>
    <xf numFmtId="165" fontId="11" fillId="15" borderId="0" applyNumberFormat="0" applyFont="0" applyBorder="0" applyAlignment="0">
      <alignment horizontal="right"/>
    </xf>
    <xf numFmtId="0" fontId="19" fillId="6" borderId="1" applyNumberFormat="0" applyAlignment="0" applyProtection="0"/>
    <xf numFmtId="0" fontId="20" fillId="16" borderId="2" applyNumberFormat="0" applyAlignment="0" applyProtection="0"/>
    <xf numFmtId="0" fontId="21" fillId="0" borderId="0" applyNumberFormat="0" applyFill="0" applyBorder="0" applyAlignment="0" applyProtection="0"/>
    <xf numFmtId="0" fontId="22" fillId="17"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10" fillId="0" borderId="0" applyNumberFormat="0" applyFill="0" applyBorder="0" applyAlignment="0" applyProtection="0">
      <alignment vertical="top"/>
      <protection locked="0"/>
    </xf>
    <xf numFmtId="0" fontId="26" fillId="4" borderId="1" applyNumberFormat="0" applyAlignment="0" applyProtection="0"/>
    <xf numFmtId="165" fontId="7" fillId="18" borderId="0" applyFont="0" applyBorder="0" applyAlignment="0">
      <alignment horizontal="right"/>
      <protection locked="0"/>
    </xf>
    <xf numFmtId="164" fontId="11" fillId="19" borderId="0" applyFont="0" applyBorder="0">
      <alignment horizontal="right"/>
      <protection locked="0"/>
    </xf>
    <xf numFmtId="165" fontId="11" fillId="20" borderId="0" applyFont="0" applyBorder="0">
      <alignment horizontal="right"/>
      <protection locked="0"/>
    </xf>
    <xf numFmtId="0" fontId="27" fillId="0" borderId="6" applyNumberFormat="0" applyFill="0" applyAlignment="0" applyProtection="0"/>
    <xf numFmtId="0" fontId="75" fillId="7" borderId="0" applyNumberFormat="0" applyBorder="0" applyAlignment="0" applyProtection="0"/>
    <xf numFmtId="0" fontId="7" fillId="2" borderId="0"/>
    <xf numFmtId="0" fontId="7" fillId="2" borderId="0"/>
    <xf numFmtId="0" fontId="7" fillId="2" borderId="0"/>
    <xf numFmtId="0" fontId="7" fillId="2" borderId="0"/>
    <xf numFmtId="0" fontId="11" fillId="5" borderId="7" applyNumberFormat="0" applyFont="0" applyAlignment="0" applyProtection="0"/>
    <xf numFmtId="0" fontId="29" fillId="6" borderId="8" applyNumberFormat="0" applyAlignment="0" applyProtection="0"/>
    <xf numFmtId="0" fontId="7" fillId="0" borderId="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6" fillId="0" borderId="0"/>
    <xf numFmtId="0" fontId="7" fillId="2" borderId="0"/>
    <xf numFmtId="0" fontId="66" fillId="31" borderId="0" applyNumberFormat="0" applyBorder="0" applyAlignment="0" applyProtection="0"/>
    <xf numFmtId="0" fontId="67" fillId="32" borderId="0" applyNumberFormat="0" applyBorder="0" applyAlignment="0" applyProtection="0"/>
    <xf numFmtId="0" fontId="68" fillId="33" borderId="37" applyNumberFormat="0" applyAlignment="0" applyProtection="0"/>
    <xf numFmtId="0" fontId="69" fillId="17" borderId="0" applyNumberFormat="0" applyBorder="0" applyAlignment="0" applyProtection="0"/>
    <xf numFmtId="0" fontId="6" fillId="0" borderId="0"/>
    <xf numFmtId="9" fontId="7" fillId="0" borderId="0" applyFont="0" applyFill="0" applyBorder="0" applyAlignment="0" applyProtection="0"/>
    <xf numFmtId="41" fontId="7" fillId="15" borderId="0" applyNumberFormat="0" applyFont="0" applyBorder="0" applyAlignment="0">
      <alignment horizontal="right"/>
    </xf>
    <xf numFmtId="41" fontId="7" fillId="18" borderId="0" applyFont="0" applyBorder="0" applyAlignment="0">
      <alignment horizontal="right"/>
      <protection locked="0"/>
    </xf>
    <xf numFmtId="164" fontId="7" fillId="19" borderId="0" applyFont="0" applyBorder="0">
      <alignment horizontal="right"/>
      <protection locked="0"/>
    </xf>
    <xf numFmtId="41" fontId="7" fillId="20" borderId="0" applyFont="0" applyBorder="0">
      <alignment horizontal="right"/>
      <protection locked="0"/>
    </xf>
    <xf numFmtId="0" fontId="7" fillId="5" borderId="7" applyNumberFormat="0" applyFont="0" applyAlignment="0" applyProtection="0"/>
    <xf numFmtId="0" fontId="5" fillId="0" borderId="0"/>
    <xf numFmtId="0" fontId="5" fillId="0" borderId="0"/>
    <xf numFmtId="0" fontId="28" fillId="7" borderId="0" applyNumberFormat="0" applyBorder="0" applyAlignment="0" applyProtection="0"/>
    <xf numFmtId="0" fontId="4" fillId="0" borderId="0"/>
    <xf numFmtId="0" fontId="70" fillId="0" borderId="0"/>
    <xf numFmtId="165" fontId="7" fillId="15" borderId="0" applyNumberFormat="0" applyFont="0" applyBorder="0" applyAlignment="0">
      <alignment horizontal="right"/>
    </xf>
    <xf numFmtId="0" fontId="3" fillId="0" borderId="0"/>
    <xf numFmtId="0" fontId="76" fillId="31" borderId="0" applyNumberFormat="0" applyBorder="0" applyAlignment="0" applyProtection="0"/>
    <xf numFmtId="0" fontId="77" fillId="32" borderId="0" applyNumberFormat="0" applyBorder="0" applyAlignment="0" applyProtection="0"/>
    <xf numFmtId="0" fontId="2" fillId="0" borderId="0"/>
    <xf numFmtId="0" fontId="1" fillId="0" borderId="0"/>
  </cellStyleXfs>
  <cellXfs count="265">
    <xf numFmtId="0" fontId="0" fillId="2" borderId="0" xfId="0"/>
    <xf numFmtId="0" fontId="7" fillId="2" borderId="0" xfId="44"/>
    <xf numFmtId="0" fontId="7" fillId="2" borderId="0" xfId="44" applyAlignment="1"/>
    <xf numFmtId="0" fontId="42" fillId="21" borderId="0" xfId="0" applyFont="1" applyFill="1" applyBorder="1" applyAlignment="1">
      <alignment horizontal="right" indent="1"/>
    </xf>
    <xf numFmtId="0" fontId="12" fillId="21" borderId="12" xfId="0" applyFont="1" applyFill="1" applyBorder="1" applyAlignment="1">
      <alignment horizontal="left" indent="1"/>
    </xf>
    <xf numFmtId="0" fontId="11" fillId="21" borderId="13" xfId="0" applyFont="1" applyFill="1" applyBorder="1" applyAlignment="1"/>
    <xf numFmtId="0" fontId="11" fillId="21" borderId="13" xfId="0" applyFont="1" applyFill="1" applyBorder="1"/>
    <xf numFmtId="0" fontId="11" fillId="21" borderId="14" xfId="0" applyFont="1" applyFill="1" applyBorder="1"/>
    <xf numFmtId="0" fontId="13" fillId="21" borderId="10" xfId="0" applyFont="1" applyFill="1" applyBorder="1" applyAlignment="1">
      <alignment horizontal="left" indent="1"/>
    </xf>
    <xf numFmtId="0" fontId="42" fillId="21" borderId="11" xfId="0" applyFont="1" applyFill="1" applyBorder="1" applyAlignment="1" applyProtection="1">
      <protection locked="0"/>
    </xf>
    <xf numFmtId="0" fontId="42" fillId="21" borderId="0" xfId="0" applyFont="1" applyFill="1" applyBorder="1"/>
    <xf numFmtId="0" fontId="11" fillId="21" borderId="0" xfId="0" applyFont="1" applyFill="1" applyBorder="1"/>
    <xf numFmtId="0" fontId="11" fillId="21" borderId="11" xfId="0" applyFont="1" applyFill="1" applyBorder="1" applyProtection="1">
      <protection locked="0"/>
    </xf>
    <xf numFmtId="0" fontId="11" fillId="21" borderId="11" xfId="0" applyFont="1" applyFill="1" applyBorder="1"/>
    <xf numFmtId="0" fontId="11" fillId="21" borderId="11" xfId="0" applyFont="1" applyFill="1" applyBorder="1" applyAlignment="1" applyProtection="1">
      <protection locked="0"/>
    </xf>
    <xf numFmtId="0" fontId="12" fillId="21" borderId="10" xfId="0" applyFont="1" applyFill="1" applyBorder="1" applyAlignment="1">
      <alignment horizontal="left" indent="1"/>
    </xf>
    <xf numFmtId="0" fontId="12" fillId="21" borderId="15" xfId="0" applyFont="1" applyFill="1" applyBorder="1" applyAlignment="1">
      <alignment horizontal="left" indent="1"/>
    </xf>
    <xf numFmtId="0" fontId="11" fillId="21" borderId="16" xfId="0" applyFont="1" applyFill="1" applyBorder="1" applyAlignment="1"/>
    <xf numFmtId="0" fontId="11" fillId="21" borderId="16" xfId="0" applyFont="1" applyFill="1" applyBorder="1"/>
    <xf numFmtId="0" fontId="11" fillId="21" borderId="17" xfId="0" applyFont="1" applyFill="1" applyBorder="1"/>
    <xf numFmtId="0" fontId="43" fillId="2" borderId="0" xfId="42" applyFont="1"/>
    <xf numFmtId="0" fontId="43" fillId="2" borderId="0" xfId="42" applyFont="1" applyFill="1" applyBorder="1"/>
    <xf numFmtId="0" fontId="43" fillId="2" borderId="0" xfId="42" applyFont="1" applyFill="1"/>
    <xf numFmtId="0" fontId="45" fillId="2" borderId="0" xfId="42" applyFont="1" applyFill="1" applyBorder="1" applyAlignment="1">
      <alignment vertical="center"/>
    </xf>
    <xf numFmtId="0" fontId="45" fillId="2" borderId="0" xfId="42" applyFont="1" applyFill="1" applyBorder="1" applyAlignment="1"/>
    <xf numFmtId="0" fontId="46" fillId="2" borderId="0" xfId="42" applyFont="1" applyFill="1" applyBorder="1" applyAlignment="1">
      <alignment vertical="center"/>
    </xf>
    <xf numFmtId="0" fontId="46" fillId="2" borderId="0" xfId="42" applyFont="1" applyFill="1" applyBorder="1" applyAlignment="1"/>
    <xf numFmtId="0" fontId="43" fillId="2" borderId="0" xfId="42" applyFont="1" applyFill="1" applyBorder="1" applyAlignment="1">
      <alignment vertical="center"/>
    </xf>
    <xf numFmtId="0" fontId="43" fillId="2" borderId="0" xfId="42" applyFont="1" applyAlignment="1">
      <alignment vertical="center"/>
    </xf>
    <xf numFmtId="0" fontId="43" fillId="2" borderId="0" xfId="42" applyFont="1" applyFill="1" applyAlignment="1">
      <alignment vertical="center"/>
    </xf>
    <xf numFmtId="0" fontId="43" fillId="0" borderId="0" xfId="42" applyFont="1" applyFill="1" applyBorder="1"/>
    <xf numFmtId="0" fontId="9" fillId="15" borderId="29" xfId="45" applyFont="1" applyFill="1" applyBorder="1"/>
    <xf numFmtId="0" fontId="11" fillId="15" borderId="30" xfId="45" applyFont="1" applyFill="1" applyBorder="1"/>
    <xf numFmtId="0" fontId="11" fillId="15" borderId="31" xfId="45" applyFont="1" applyFill="1" applyBorder="1"/>
    <xf numFmtId="0" fontId="11" fillId="2" borderId="0" xfId="45" applyFont="1" applyFill="1" applyBorder="1" applyAlignment="1">
      <alignment horizontal="right" vertical="center" wrapText="1"/>
    </xf>
    <xf numFmtId="0" fontId="14" fillId="21" borderId="33" xfId="45" applyFont="1" applyFill="1" applyBorder="1" applyAlignment="1">
      <alignment vertical="center" wrapText="1"/>
    </xf>
    <xf numFmtId="0" fontId="40" fillId="21" borderId="23" xfId="45" applyFont="1" applyFill="1" applyBorder="1" applyAlignment="1">
      <alignment horizontal="center" vertical="center" wrapText="1"/>
    </xf>
    <xf numFmtId="0" fontId="41" fillId="21" borderId="23" xfId="45" applyFont="1" applyFill="1" applyBorder="1" applyAlignment="1">
      <alignment horizontal="right" vertical="center" wrapText="1"/>
    </xf>
    <xf numFmtId="0" fontId="7" fillId="2" borderId="0" xfId="45"/>
    <xf numFmtId="0" fontId="15" fillId="2" borderId="0" xfId="45" applyFont="1"/>
    <xf numFmtId="0" fontId="37" fillId="2" borderId="0" xfId="45" applyFont="1"/>
    <xf numFmtId="0" fontId="7" fillId="2" borderId="0" xfId="45" applyFont="1"/>
    <xf numFmtId="0" fontId="38" fillId="2" borderId="0" xfId="45" applyFont="1"/>
    <xf numFmtId="0" fontId="35" fillId="2" borderId="0" xfId="45" applyFont="1"/>
    <xf numFmtId="0" fontId="11" fillId="0" borderId="0" xfId="45" applyFont="1" applyFill="1" applyBorder="1"/>
    <xf numFmtId="0" fontId="0" fillId="2" borderId="0" xfId="0" applyBorder="1"/>
    <xf numFmtId="0" fontId="14" fillId="21" borderId="24" xfId="45" applyFont="1" applyFill="1" applyBorder="1" applyAlignment="1">
      <alignment vertical="center" wrapText="1"/>
    </xf>
    <xf numFmtId="0" fontId="35" fillId="2" borderId="0" xfId="45" applyFont="1" applyFill="1"/>
    <xf numFmtId="0" fontId="11" fillId="2" borderId="0" xfId="45" applyFont="1" applyFill="1" applyBorder="1" applyAlignment="1">
      <alignment vertical="center" wrapText="1"/>
    </xf>
    <xf numFmtId="0" fontId="7" fillId="0" borderId="0" xfId="45" applyFill="1"/>
    <xf numFmtId="0" fontId="7" fillId="20" borderId="26" xfId="0" applyFont="1" applyFill="1" applyBorder="1" applyAlignment="1" applyProtection="1">
      <alignment horizontal="left"/>
      <protection locked="0"/>
    </xf>
    <xf numFmtId="0" fontId="7" fillId="21" borderId="0" xfId="0" applyFont="1" applyFill="1" applyBorder="1"/>
    <xf numFmtId="0" fontId="0" fillId="2" borderId="0" xfId="0"/>
    <xf numFmtId="0" fontId="53" fillId="2" borderId="0" xfId="0" applyFont="1" applyAlignment="1">
      <alignment vertical="center"/>
    </xf>
    <xf numFmtId="0" fontId="7" fillId="2" borderId="0" xfId="45"/>
    <xf numFmtId="0" fontId="11" fillId="15" borderId="28" xfId="45" applyFont="1" applyFill="1" applyBorder="1" applyAlignment="1">
      <alignment horizontal="left" vertical="center" wrapText="1"/>
    </xf>
    <xf numFmtId="0" fontId="0" fillId="2" borderId="0" xfId="0"/>
    <xf numFmtId="0" fontId="7" fillId="24" borderId="0" xfId="45" applyFill="1"/>
    <xf numFmtId="0" fontId="11" fillId="24" borderId="0" xfId="45" applyFont="1" applyFill="1" applyBorder="1"/>
    <xf numFmtId="0" fontId="11" fillId="24" borderId="0" xfId="45" applyFont="1" applyFill="1" applyBorder="1" applyAlignment="1">
      <alignment vertical="top" wrapText="1"/>
    </xf>
    <xf numFmtId="0" fontId="11" fillId="24" borderId="0" xfId="45" applyFont="1" applyFill="1" applyBorder="1" applyAlignment="1">
      <alignment horizontal="left" vertical="center" wrapText="1"/>
    </xf>
    <xf numFmtId="0" fontId="9" fillId="24" borderId="0" xfId="45" applyFont="1" applyFill="1" applyBorder="1" applyAlignment="1">
      <alignment horizontal="left" vertical="center" wrapText="1"/>
    </xf>
    <xf numFmtId="0" fontId="34" fillId="2" borderId="0" xfId="45" applyFont="1" applyAlignment="1">
      <alignment horizontal="right"/>
    </xf>
    <xf numFmtId="0" fontId="7" fillId="2" borderId="0" xfId="45" applyAlignment="1">
      <alignment horizontal="center"/>
    </xf>
    <xf numFmtId="0" fontId="14" fillId="27" borderId="23" xfId="45" applyFont="1" applyFill="1" applyBorder="1" applyAlignment="1">
      <alignment horizontal="center" vertical="center" wrapText="1"/>
    </xf>
    <xf numFmtId="0" fontId="51" fillId="24" borderId="0" xfId="45" applyFont="1" applyFill="1" applyBorder="1" applyAlignment="1">
      <alignment horizontal="left" vertical="center" wrapText="1"/>
    </xf>
    <xf numFmtId="0" fontId="7" fillId="2" borderId="0" xfId="45" applyAlignment="1">
      <alignment vertical="center"/>
    </xf>
    <xf numFmtId="0" fontId="7" fillId="24" borderId="0" xfId="45" applyFont="1" applyFill="1" applyBorder="1" applyAlignment="1">
      <alignment horizontal="left" vertical="center"/>
    </xf>
    <xf numFmtId="0" fontId="34" fillId="29" borderId="23" xfId="45" applyFont="1" applyFill="1" applyBorder="1" applyAlignment="1">
      <alignment horizontal="right"/>
    </xf>
    <xf numFmtId="167" fontId="34" fillId="29" borderId="23" xfId="45" applyNumberFormat="1" applyFont="1" applyFill="1" applyBorder="1" applyAlignment="1">
      <alignment horizontal="right"/>
    </xf>
    <xf numFmtId="0" fontId="59" fillId="2" borderId="0" xfId="45" applyFont="1"/>
    <xf numFmtId="0" fontId="59" fillId="2" borderId="0" xfId="45" applyFont="1" applyAlignment="1">
      <alignment vertical="center"/>
    </xf>
    <xf numFmtId="0" fontId="59" fillId="24" borderId="0" xfId="45" applyFont="1" applyFill="1"/>
    <xf numFmtId="0" fontId="7" fillId="0" borderId="0" xfId="45" applyFill="1" applyAlignment="1">
      <alignment horizontal="center"/>
    </xf>
    <xf numFmtId="0" fontId="59" fillId="2" borderId="0" xfId="45" applyFont="1" applyAlignment="1">
      <alignment wrapText="1"/>
    </xf>
    <xf numFmtId="0" fontId="59" fillId="2" borderId="0" xfId="45" applyFont="1" applyAlignment="1"/>
    <xf numFmtId="0" fontId="62" fillId="2" borderId="0" xfId="45" applyFont="1" applyAlignment="1"/>
    <xf numFmtId="0" fontId="59" fillId="2" borderId="0" xfId="45" quotePrefix="1" applyFont="1" applyAlignment="1"/>
    <xf numFmtId="0" fontId="62" fillId="2" borderId="0" xfId="45" quotePrefix="1" applyFont="1" applyAlignment="1"/>
    <xf numFmtId="0" fontId="62" fillId="2" borderId="0" xfId="45" applyFont="1"/>
    <xf numFmtId="0" fontId="9" fillId="2" borderId="0" xfId="45" applyFont="1" applyAlignment="1"/>
    <xf numFmtId="0" fontId="7" fillId="2" borderId="0" xfId="45" quotePrefix="1" applyFont="1" applyAlignment="1"/>
    <xf numFmtId="0" fontId="9" fillId="2" borderId="0" xfId="45" quotePrefix="1" applyFont="1" applyAlignment="1"/>
    <xf numFmtId="0" fontId="9" fillId="2" borderId="0" xfId="45" applyFont="1"/>
    <xf numFmtId="0" fontId="7" fillId="2" borderId="0" xfId="45" applyFont="1" applyAlignment="1">
      <alignment wrapText="1"/>
    </xf>
    <xf numFmtId="0" fontId="7" fillId="2" borderId="0" xfId="45" applyFont="1" applyAlignment="1"/>
    <xf numFmtId="0" fontId="7" fillId="2" borderId="0" xfId="44"/>
    <xf numFmtId="0" fontId="7" fillId="2" borderId="0" xfId="45"/>
    <xf numFmtId="0" fontId="8" fillId="20" borderId="23" xfId="45" applyFont="1" applyFill="1" applyBorder="1" applyAlignment="1" applyProtection="1">
      <alignment horizontal="right" vertical="center" wrapText="1"/>
      <protection locked="0"/>
    </xf>
    <xf numFmtId="0" fontId="8" fillId="20" borderId="23" xfId="45" applyFont="1" applyFill="1" applyBorder="1" applyAlignment="1" applyProtection="1">
      <alignment horizontal="center" vertical="center" wrapText="1"/>
      <protection locked="0"/>
    </xf>
    <xf numFmtId="0" fontId="11" fillId="0" borderId="0" xfId="44" applyFont="1" applyFill="1" applyBorder="1" applyAlignment="1" applyProtection="1"/>
    <xf numFmtId="2" fontId="36" fillId="2" borderId="0" xfId="44" applyNumberFormat="1" applyFont="1" applyBorder="1" applyAlignment="1" applyProtection="1">
      <alignment horizontal="left"/>
    </xf>
    <xf numFmtId="0" fontId="11" fillId="15" borderId="27" xfId="45" applyFont="1" applyFill="1" applyBorder="1" applyAlignment="1">
      <alignment horizontal="left" vertical="center" wrapText="1"/>
    </xf>
    <xf numFmtId="0" fontId="11" fillId="15" borderId="0" xfId="45" applyFont="1" applyFill="1" applyBorder="1" applyAlignment="1">
      <alignment horizontal="left" vertical="center" wrapText="1"/>
    </xf>
    <xf numFmtId="0" fontId="7" fillId="2" borderId="0" xfId="44" applyAlignment="1">
      <alignment vertical="center"/>
    </xf>
    <xf numFmtId="0" fontId="34" fillId="2" borderId="0" xfId="44" applyFont="1" applyAlignment="1">
      <alignment vertical="center"/>
    </xf>
    <xf numFmtId="0" fontId="50" fillId="21" borderId="23" xfId="44" applyFont="1" applyFill="1" applyBorder="1" applyAlignment="1">
      <alignment vertical="center"/>
    </xf>
    <xf numFmtId="0" fontId="34" fillId="21" borderId="23" xfId="44" applyFont="1" applyFill="1" applyBorder="1" applyAlignment="1">
      <alignment vertical="center"/>
    </xf>
    <xf numFmtId="0" fontId="50" fillId="21" borderId="24" xfId="44" applyFont="1" applyFill="1" applyBorder="1" applyAlignment="1">
      <alignment vertical="center"/>
    </xf>
    <xf numFmtId="0" fontId="34" fillId="21" borderId="25" xfId="44" applyFont="1" applyFill="1" applyBorder="1" applyAlignment="1">
      <alignment vertical="center"/>
    </xf>
    <xf numFmtId="0" fontId="7" fillId="2" borderId="0" xfId="44" applyProtection="1"/>
    <xf numFmtId="0" fontId="15" fillId="2" borderId="0" xfId="44" applyFont="1" applyProtection="1"/>
    <xf numFmtId="0" fontId="9" fillId="2" borderId="0" xfId="44" applyFont="1" applyAlignment="1" applyProtection="1">
      <alignment horizontal="left" wrapText="1"/>
    </xf>
    <xf numFmtId="0" fontId="9" fillId="2" borderId="0" xfId="44" applyFont="1" applyBorder="1" applyAlignment="1" applyProtection="1">
      <alignment horizontal="left" wrapText="1"/>
    </xf>
    <xf numFmtId="0" fontId="7" fillId="2" borderId="0" xfId="44" applyBorder="1" applyAlignment="1" applyProtection="1"/>
    <xf numFmtId="0" fontId="56" fillId="0" borderId="0" xfId="44" applyFont="1" applyFill="1" applyBorder="1" applyAlignment="1" applyProtection="1"/>
    <xf numFmtId="0" fontId="7" fillId="0" borderId="0" xfId="44" applyFill="1" applyBorder="1" applyAlignment="1" applyProtection="1"/>
    <xf numFmtId="0" fontId="36" fillId="2" borderId="0" xfId="44" applyFont="1" applyProtection="1"/>
    <xf numFmtId="0" fontId="43" fillId="24" borderId="0" xfId="42" applyFont="1" applyFill="1"/>
    <xf numFmtId="0" fontId="43" fillId="24" borderId="0" xfId="42" applyFont="1" applyFill="1" applyBorder="1"/>
    <xf numFmtId="0" fontId="44" fillId="24" borderId="0" xfId="42" applyFont="1" applyFill="1" applyBorder="1" applyAlignment="1">
      <alignment horizontal="center" vertical="center"/>
    </xf>
    <xf numFmtId="0" fontId="45" fillId="24" borderId="0" xfId="42" applyFont="1" applyFill="1" applyBorder="1" applyAlignment="1">
      <alignment vertical="center"/>
    </xf>
    <xf numFmtId="0" fontId="46" fillId="24" borderId="0" xfId="42" applyFont="1" applyFill="1" applyBorder="1" applyAlignment="1">
      <alignment vertical="center"/>
    </xf>
    <xf numFmtId="0" fontId="43" fillId="24" borderId="0" xfId="42" applyFont="1" applyFill="1" applyBorder="1" applyAlignment="1">
      <alignment vertical="center"/>
    </xf>
    <xf numFmtId="0" fontId="43" fillId="24" borderId="0" xfId="42" applyFont="1" applyFill="1" applyAlignment="1">
      <alignment vertical="center"/>
    </xf>
    <xf numFmtId="0" fontId="35" fillId="24" borderId="0" xfId="42" applyFont="1" applyFill="1" applyBorder="1" applyAlignment="1">
      <alignment vertical="center"/>
    </xf>
    <xf numFmtId="0" fontId="9" fillId="24" borderId="0" xfId="42" applyFont="1" applyFill="1" applyBorder="1" applyAlignment="1">
      <alignment vertical="center"/>
    </xf>
    <xf numFmtId="0" fontId="44" fillId="23" borderId="0" xfId="42" applyFont="1" applyFill="1" applyBorder="1" applyAlignment="1">
      <alignment horizontal="center" vertical="center"/>
    </xf>
    <xf numFmtId="0" fontId="43" fillId="23" borderId="18" xfId="42" applyFont="1" applyFill="1" applyBorder="1"/>
    <xf numFmtId="0" fontId="43" fillId="23" borderId="19" xfId="42" applyFont="1" applyFill="1" applyBorder="1"/>
    <xf numFmtId="0" fontId="43" fillId="23" borderId="20" xfId="42" applyFont="1" applyFill="1" applyBorder="1"/>
    <xf numFmtId="0" fontId="43" fillId="23" borderId="21" xfId="42" applyFont="1" applyFill="1" applyBorder="1"/>
    <xf numFmtId="0" fontId="45" fillId="23" borderId="0" xfId="42" applyFont="1" applyFill="1" applyBorder="1" applyAlignment="1">
      <alignment vertical="center"/>
    </xf>
    <xf numFmtId="0" fontId="45" fillId="23" borderId="22" xfId="42" applyFont="1" applyFill="1" applyBorder="1" applyAlignment="1">
      <alignment vertical="center"/>
    </xf>
    <xf numFmtId="0" fontId="46" fillId="23" borderId="0" xfId="42" applyFont="1" applyFill="1" applyBorder="1" applyAlignment="1">
      <alignment horizontal="center" vertical="center"/>
    </xf>
    <xf numFmtId="0" fontId="46" fillId="23" borderId="0" xfId="42" applyFont="1" applyFill="1" applyBorder="1" applyAlignment="1">
      <alignment vertical="center"/>
    </xf>
    <xf numFmtId="0" fontId="46" fillId="23" borderId="22" xfId="42" applyFont="1" applyFill="1" applyBorder="1" applyAlignment="1">
      <alignment vertical="center"/>
    </xf>
    <xf numFmtId="0" fontId="43" fillId="23" borderId="0" xfId="42" applyFont="1" applyFill="1" applyBorder="1"/>
    <xf numFmtId="0" fontId="47" fillId="23" borderId="0" xfId="42" applyFont="1" applyFill="1" applyBorder="1"/>
    <xf numFmtId="0" fontId="48" fillId="23" borderId="0" xfId="35" applyFont="1" applyFill="1" applyBorder="1" applyAlignment="1" applyProtection="1"/>
    <xf numFmtId="0" fontId="43" fillId="23" borderId="0" xfId="42" applyFont="1" applyFill="1" applyBorder="1" applyAlignment="1">
      <alignment vertical="center"/>
    </xf>
    <xf numFmtId="0" fontId="43" fillId="23" borderId="22" xfId="42" applyFont="1" applyFill="1" applyBorder="1" applyAlignment="1">
      <alignment vertical="center"/>
    </xf>
    <xf numFmtId="0" fontId="9" fillId="30" borderId="0" xfId="42" applyFont="1" applyFill="1" applyBorder="1" applyAlignment="1">
      <alignment vertical="center"/>
    </xf>
    <xf numFmtId="0" fontId="49" fillId="30" borderId="18" xfId="42" applyFont="1" applyFill="1" applyBorder="1" applyAlignment="1">
      <alignment vertical="center"/>
    </xf>
    <xf numFmtId="0" fontId="9" fillId="30" borderId="19" xfId="42" applyFont="1" applyFill="1" applyBorder="1" applyAlignment="1">
      <alignment vertical="center"/>
    </xf>
    <xf numFmtId="0" fontId="9" fillId="30" borderId="20" xfId="42" applyFont="1" applyFill="1" applyBorder="1" applyAlignment="1">
      <alignment vertical="center"/>
    </xf>
    <xf numFmtId="0" fontId="49" fillId="30" borderId="21" xfId="42" applyFont="1" applyFill="1" applyBorder="1" applyAlignment="1">
      <alignment vertical="center"/>
    </xf>
    <xf numFmtId="0" fontId="43" fillId="30" borderId="0" xfId="42" applyFont="1" applyFill="1" applyAlignment="1">
      <alignment vertical="center"/>
    </xf>
    <xf numFmtId="0" fontId="9" fillId="30" borderId="22" xfId="42" applyFont="1" applyFill="1" applyBorder="1" applyAlignment="1">
      <alignment vertical="center"/>
    </xf>
    <xf numFmtId="0" fontId="43" fillId="30" borderId="15" xfId="42" applyFont="1" applyFill="1" applyBorder="1"/>
    <xf numFmtId="0" fontId="9" fillId="30" borderId="16" xfId="42" applyFont="1" applyFill="1" applyBorder="1" applyAlignment="1">
      <alignment vertical="center"/>
    </xf>
    <xf numFmtId="0" fontId="43" fillId="30" borderId="16" xfId="42" applyFont="1" applyFill="1" applyBorder="1"/>
    <xf numFmtId="0" fontId="43" fillId="30" borderId="17" xfId="42" applyFont="1" applyFill="1" applyBorder="1"/>
    <xf numFmtId="0" fontId="42" fillId="21" borderId="0" xfId="0" applyFont="1" applyFill="1" applyBorder="1" applyAlignment="1">
      <alignment horizontal="right" indent="1"/>
    </xf>
    <xf numFmtId="0" fontId="8" fillId="2" borderId="0" xfId="53" applyFont="1"/>
    <xf numFmtId="0" fontId="7" fillId="2" borderId="0" xfId="53" applyFont="1"/>
    <xf numFmtId="0" fontId="41" fillId="21" borderId="34" xfId="45" applyFont="1" applyFill="1" applyBorder="1" applyAlignment="1">
      <alignment horizontal="center" vertical="center" wrapText="1"/>
    </xf>
    <xf numFmtId="0" fontId="7" fillId="2" borderId="0" xfId="45" applyAlignment="1"/>
    <xf numFmtId="0" fontId="51" fillId="24" borderId="0" xfId="45" applyFont="1" applyFill="1" applyBorder="1" applyAlignment="1">
      <alignment horizontal="left" vertical="center"/>
    </xf>
    <xf numFmtId="0" fontId="59" fillId="2" borderId="0" xfId="45" applyFont="1" applyAlignment="1">
      <alignment horizontal="right"/>
    </xf>
    <xf numFmtId="0" fontId="14" fillId="25" borderId="24" xfId="45" applyFont="1" applyFill="1" applyBorder="1" applyAlignment="1">
      <alignment vertical="center" wrapText="1"/>
    </xf>
    <xf numFmtId="0" fontId="14" fillId="25" borderId="25" xfId="45" applyFont="1" applyFill="1" applyBorder="1" applyAlignment="1">
      <alignment vertical="center" wrapText="1"/>
    </xf>
    <xf numFmtId="0" fontId="14" fillId="25" borderId="34" xfId="45" applyFont="1" applyFill="1" applyBorder="1" applyAlignment="1">
      <alignment vertical="center" wrapText="1"/>
    </xf>
    <xf numFmtId="0" fontId="73" fillId="2" borderId="0" xfId="45" applyFont="1"/>
    <xf numFmtId="0" fontId="9" fillId="15" borderId="30" xfId="45" applyFont="1" applyFill="1" applyBorder="1"/>
    <xf numFmtId="0" fontId="7" fillId="15" borderId="30" xfId="45" applyFont="1" applyFill="1" applyBorder="1"/>
    <xf numFmtId="0" fontId="7" fillId="15" borderId="30" xfId="45" applyFont="1" applyFill="1" applyBorder="1" applyAlignment="1">
      <alignment horizontal="center"/>
    </xf>
    <xf numFmtId="0" fontId="9" fillId="15" borderId="27" xfId="45" applyFont="1" applyFill="1" applyBorder="1"/>
    <xf numFmtId="0" fontId="9" fillId="15" borderId="0" xfId="45" applyFont="1" applyFill="1" applyBorder="1"/>
    <xf numFmtId="0" fontId="7" fillId="15" borderId="0" xfId="45" applyFont="1" applyFill="1" applyBorder="1"/>
    <xf numFmtId="0" fontId="7" fillId="15" borderId="0" xfId="45" applyFont="1" applyFill="1" applyBorder="1" applyAlignment="1">
      <alignment horizontal="center"/>
    </xf>
    <xf numFmtId="0" fontId="7" fillId="15" borderId="0" xfId="45" applyFont="1" applyFill="1" applyBorder="1" applyAlignment="1">
      <alignment horizontal="left" vertical="center" wrapText="1"/>
    </xf>
    <xf numFmtId="0" fontId="7" fillId="15" borderId="0" xfId="45" applyFont="1" applyFill="1" applyBorder="1" applyAlignment="1">
      <alignment horizontal="center" vertical="center" wrapText="1"/>
    </xf>
    <xf numFmtId="0" fontId="7" fillId="15" borderId="35" xfId="45" applyFont="1" applyFill="1" applyBorder="1" applyAlignment="1">
      <alignment horizontal="left" vertical="center" wrapText="1"/>
    </xf>
    <xf numFmtId="0" fontId="7" fillId="15" borderId="32" xfId="45" applyFont="1" applyFill="1" applyBorder="1" applyAlignment="1">
      <alignment horizontal="left" vertical="center" wrapText="1"/>
    </xf>
    <xf numFmtId="0" fontId="7" fillId="15" borderId="32" xfId="45" applyFont="1" applyFill="1" applyBorder="1" applyAlignment="1">
      <alignment horizontal="center" vertical="center" wrapText="1"/>
    </xf>
    <xf numFmtId="0" fontId="14" fillId="21" borderId="33" xfId="45" applyFont="1" applyFill="1" applyBorder="1" applyAlignment="1">
      <alignment horizontal="center" vertical="center" wrapText="1"/>
    </xf>
    <xf numFmtId="0" fontId="40" fillId="26" borderId="34" xfId="45" applyFont="1" applyFill="1" applyBorder="1" applyAlignment="1">
      <alignment horizontal="center" vertical="center" wrapText="1"/>
    </xf>
    <xf numFmtId="0" fontId="40" fillId="25" borderId="34" xfId="45" applyFont="1" applyFill="1" applyBorder="1" applyAlignment="1">
      <alignment horizontal="center" vertical="center" wrapText="1"/>
    </xf>
    <xf numFmtId="0" fontId="40" fillId="27" borderId="23" xfId="45" applyFont="1" applyFill="1" applyBorder="1" applyAlignment="1">
      <alignment horizontal="center" vertical="center" wrapText="1"/>
    </xf>
    <xf numFmtId="0" fontId="39" fillId="22" borderId="34" xfId="45" applyFont="1" applyFill="1" applyBorder="1" applyAlignment="1">
      <alignment horizontal="center" vertical="center" wrapText="1"/>
    </xf>
    <xf numFmtId="0" fontId="8" fillId="2" borderId="0" xfId="45" applyFont="1"/>
    <xf numFmtId="0" fontId="8" fillId="15" borderId="31" xfId="45" applyFont="1" applyFill="1" applyBorder="1"/>
    <xf numFmtId="0" fontId="8" fillId="15" borderId="28" xfId="45" applyFont="1" applyFill="1" applyBorder="1"/>
    <xf numFmtId="0" fontId="8" fillId="15" borderId="28" xfId="45" applyFont="1" applyFill="1" applyBorder="1" applyAlignment="1">
      <alignment horizontal="left" vertical="center" wrapText="1"/>
    </xf>
    <xf numFmtId="0" fontId="8" fillId="15" borderId="36" xfId="45" applyFont="1" applyFill="1" applyBorder="1" applyAlignment="1">
      <alignment horizontal="left" vertical="center" wrapText="1"/>
    </xf>
    <xf numFmtId="0" fontId="8" fillId="0" borderId="0" xfId="45" applyFont="1" applyFill="1" applyAlignment="1">
      <alignment horizontal="center" wrapText="1"/>
    </xf>
    <xf numFmtId="0" fontId="8" fillId="22" borderId="34" xfId="45" applyFont="1" applyFill="1" applyBorder="1" applyAlignment="1">
      <alignment horizontal="center" vertical="center" wrapText="1"/>
    </xf>
    <xf numFmtId="0" fontId="7" fillId="2" borderId="0" xfId="53"/>
    <xf numFmtId="0" fontId="7" fillId="2" borderId="0" xfId="53" applyAlignment="1">
      <alignment horizontal="center"/>
    </xf>
    <xf numFmtId="0" fontId="7" fillId="2" borderId="0" xfId="53" applyAlignment="1">
      <alignment wrapText="1"/>
    </xf>
    <xf numFmtId="14" fontId="52" fillId="23" borderId="23" xfId="53" applyNumberFormat="1" applyFont="1" applyFill="1" applyBorder="1" applyAlignment="1">
      <alignment horizontal="left" vertical="center" wrapText="1"/>
    </xf>
    <xf numFmtId="166" fontId="52" fillId="23" borderId="23" xfId="53" applyNumberFormat="1" applyFont="1" applyFill="1" applyBorder="1" applyAlignment="1">
      <alignment horizontal="left" vertical="center" wrapText="1"/>
    </xf>
    <xf numFmtId="0" fontId="52" fillId="23" borderId="23" xfId="53" applyFont="1" applyFill="1" applyBorder="1" applyAlignment="1">
      <alignment horizontal="left" vertical="center" wrapText="1"/>
    </xf>
    <xf numFmtId="0" fontId="52" fillId="23" borderId="23" xfId="53" applyFont="1" applyFill="1" applyBorder="1" applyAlignment="1">
      <alignment horizontal="center" vertical="center" wrapText="1"/>
    </xf>
    <xf numFmtId="0" fontId="52" fillId="29" borderId="23" xfId="53" applyFont="1" applyFill="1" applyBorder="1" applyAlignment="1">
      <alignment horizontal="center" vertical="center" wrapText="1"/>
    </xf>
    <xf numFmtId="0" fontId="7" fillId="2" borderId="0" xfId="45"/>
    <xf numFmtId="0" fontId="14" fillId="21" borderId="24" xfId="45" applyFont="1" applyFill="1" applyBorder="1" applyAlignment="1">
      <alignment horizontal="center" vertical="center" wrapText="1"/>
    </xf>
    <xf numFmtId="0" fontId="7" fillId="15" borderId="27" xfId="45" applyFont="1" applyFill="1" applyBorder="1" applyAlignment="1">
      <alignment horizontal="left" vertical="center" wrapText="1"/>
    </xf>
    <xf numFmtId="0" fontId="7" fillId="2" borderId="0" xfId="53" applyAlignment="1"/>
    <xf numFmtId="0" fontId="8" fillId="15" borderId="28" xfId="70" applyNumberFormat="1" applyFont="1" applyBorder="1" applyAlignment="1">
      <alignment horizontal="left" vertical="center" wrapText="1"/>
    </xf>
    <xf numFmtId="0" fontId="8" fillId="15" borderId="28" xfId="70" applyNumberFormat="1" applyFont="1" applyBorder="1" applyAlignment="1"/>
    <xf numFmtId="0" fontId="7" fillId="2" borderId="0" xfId="53" applyFont="1" applyAlignment="1">
      <alignment horizontal="center"/>
    </xf>
    <xf numFmtId="0" fontId="52" fillId="23" borderId="23" xfId="53" applyFont="1" applyFill="1" applyBorder="1" applyAlignment="1" applyProtection="1">
      <alignment horizontal="left" vertical="center"/>
      <protection locked="0"/>
    </xf>
    <xf numFmtId="0" fontId="8" fillId="23" borderId="23" xfId="53" applyFont="1" applyFill="1" applyBorder="1" applyAlignment="1">
      <alignment horizontal="left" vertical="center" wrapText="1"/>
    </xf>
    <xf numFmtId="0" fontId="8" fillId="29" borderId="23" xfId="53" applyFont="1" applyFill="1" applyBorder="1" applyAlignment="1">
      <alignment horizontal="center" vertical="center" wrapText="1"/>
    </xf>
    <xf numFmtId="0" fontId="52" fillId="23" borderId="23" xfId="53" applyFont="1" applyFill="1" applyBorder="1" applyAlignment="1" applyProtection="1">
      <alignment horizontal="left" vertical="center" wrapText="1"/>
      <protection locked="0"/>
    </xf>
    <xf numFmtId="0" fontId="8" fillId="23" borderId="23" xfId="53" applyFont="1" applyFill="1" applyBorder="1" applyAlignment="1" applyProtection="1">
      <alignment horizontal="left" vertical="center" wrapText="1"/>
      <protection locked="0"/>
    </xf>
    <xf numFmtId="0" fontId="52" fillId="23" borderId="23" xfId="53" applyFont="1" applyFill="1" applyBorder="1" applyAlignment="1" applyProtection="1">
      <alignment horizontal="center" vertical="center" wrapText="1"/>
      <protection locked="0"/>
    </xf>
    <xf numFmtId="0" fontId="73" fillId="2" borderId="0" xfId="53" applyFont="1"/>
    <xf numFmtId="0" fontId="52" fillId="5" borderId="23" xfId="64" applyFont="1" applyBorder="1" applyAlignment="1">
      <alignment horizontal="left" vertical="center" wrapText="1"/>
    </xf>
    <xf numFmtId="0" fontId="52" fillId="23" borderId="7" xfId="53" applyFont="1" applyFill="1" applyBorder="1" applyAlignment="1">
      <alignment horizontal="left" vertical="center" wrapText="1"/>
    </xf>
    <xf numFmtId="14" fontId="52" fillId="23" borderId="23" xfId="53" applyNumberFormat="1" applyFont="1" applyFill="1" applyBorder="1" applyAlignment="1" applyProtection="1">
      <alignment horizontal="left" vertical="center" wrapText="1"/>
      <protection locked="0"/>
    </xf>
    <xf numFmtId="0" fontId="9" fillId="30" borderId="0" xfId="42" applyFont="1" applyFill="1" applyBorder="1" applyAlignment="1">
      <alignment vertical="center"/>
    </xf>
    <xf numFmtId="0" fontId="44" fillId="23" borderId="21" xfId="42" applyFont="1" applyFill="1" applyBorder="1" applyAlignment="1">
      <alignment horizontal="center" vertical="center" wrapText="1"/>
    </xf>
    <xf numFmtId="0" fontId="44" fillId="23" borderId="0" xfId="42" applyFont="1" applyFill="1" applyBorder="1" applyAlignment="1">
      <alignment horizontal="center" vertical="center" wrapText="1"/>
    </xf>
    <xf numFmtId="0" fontId="44" fillId="23" borderId="21" xfId="42" applyFont="1" applyFill="1" applyBorder="1" applyAlignment="1">
      <alignment horizontal="center" vertical="center"/>
    </xf>
    <xf numFmtId="0" fontId="44" fillId="23" borderId="0" xfId="42" applyFont="1" applyFill="1" applyBorder="1" applyAlignment="1">
      <alignment horizontal="center" vertical="center"/>
    </xf>
    <xf numFmtId="0" fontId="9" fillId="2" borderId="0" xfId="44" applyFont="1" applyAlignment="1" applyProtection="1">
      <alignment horizontal="left" wrapText="1"/>
    </xf>
    <xf numFmtId="0" fontId="35" fillId="2" borderId="0" xfId="44" applyFont="1" applyBorder="1" applyAlignment="1" applyProtection="1"/>
    <xf numFmtId="0" fontId="10" fillId="20" borderId="24" xfId="35" applyFill="1" applyBorder="1" applyAlignment="1" applyProtection="1">
      <alignment horizontal="left"/>
      <protection locked="0"/>
    </xf>
    <xf numFmtId="0" fontId="7" fillId="20" borderId="25" xfId="0" applyFont="1" applyFill="1" applyBorder="1" applyAlignment="1" applyProtection="1">
      <alignment horizontal="left"/>
      <protection locked="0"/>
    </xf>
    <xf numFmtId="0" fontId="7" fillId="20" borderId="34" xfId="0" applyFont="1" applyFill="1" applyBorder="1" applyAlignment="1" applyProtection="1">
      <alignment horizontal="left"/>
      <protection locked="0"/>
    </xf>
    <xf numFmtId="0" fontId="42" fillId="21" borderId="0" xfId="0" applyFont="1" applyFill="1" applyBorder="1" applyAlignment="1">
      <alignment horizontal="right" indent="1"/>
    </xf>
    <xf numFmtId="0" fontId="42" fillId="21" borderId="28" xfId="0" applyFont="1" applyFill="1" applyBorder="1" applyAlignment="1">
      <alignment horizontal="right" indent="1"/>
    </xf>
    <xf numFmtId="0" fontId="7" fillId="20" borderId="24" xfId="0" applyFont="1" applyFill="1" applyBorder="1" applyAlignment="1" applyProtection="1">
      <alignment horizontal="left"/>
      <protection locked="0"/>
    </xf>
    <xf numFmtId="0" fontId="0" fillId="2" borderId="25" xfId="0" applyBorder="1" applyAlignment="1"/>
    <xf numFmtId="0" fontId="0" fillId="2" borderId="34" xfId="0" applyBorder="1" applyAlignment="1"/>
    <xf numFmtId="49" fontId="7" fillId="20" borderId="24" xfId="0" applyNumberFormat="1" applyFont="1" applyFill="1" applyBorder="1" applyAlignment="1" applyProtection="1">
      <alignment horizontal="left"/>
      <protection locked="0"/>
    </xf>
    <xf numFmtId="49" fontId="7" fillId="20" borderId="25" xfId="0" applyNumberFormat="1" applyFont="1" applyFill="1" applyBorder="1" applyAlignment="1" applyProtection="1">
      <alignment horizontal="left"/>
      <protection locked="0"/>
    </xf>
    <xf numFmtId="49" fontId="7" fillId="20" borderId="34" xfId="0" applyNumberFormat="1" applyFont="1" applyFill="1" applyBorder="1" applyAlignment="1" applyProtection="1">
      <alignment horizontal="left"/>
      <protection locked="0"/>
    </xf>
    <xf numFmtId="49" fontId="34" fillId="20" borderId="25" xfId="44" applyNumberFormat="1" applyFont="1" applyFill="1" applyBorder="1" applyAlignment="1" applyProtection="1">
      <alignment horizontal="right" vertical="center"/>
      <protection locked="0"/>
    </xf>
    <xf numFmtId="49" fontId="34" fillId="20" borderId="34" xfId="44" applyNumberFormat="1" applyFont="1" applyFill="1" applyBorder="1" applyAlignment="1" applyProtection="1">
      <alignment horizontal="right" vertical="center"/>
      <protection locked="0"/>
    </xf>
    <xf numFmtId="0" fontId="34" fillId="20" borderId="24" xfId="44" applyFont="1" applyFill="1" applyBorder="1" applyAlignment="1" applyProtection="1">
      <alignment horizontal="right" vertical="center"/>
      <protection locked="0"/>
    </xf>
    <xf numFmtId="0" fontId="34" fillId="20" borderId="25" xfId="44" applyFont="1" applyFill="1" applyBorder="1" applyAlignment="1" applyProtection="1">
      <alignment horizontal="right" vertical="center"/>
      <protection locked="0"/>
    </xf>
    <xf numFmtId="0" fontId="34" fillId="20" borderId="34" xfId="44" applyFont="1" applyFill="1" applyBorder="1" applyAlignment="1" applyProtection="1">
      <alignment horizontal="right" vertical="center"/>
      <protection locked="0"/>
    </xf>
    <xf numFmtId="165" fontId="9" fillId="15" borderId="0" xfId="26" applyFont="1" applyBorder="1" applyAlignment="1" applyProtection="1">
      <alignment horizontal="left"/>
    </xf>
    <xf numFmtId="0" fontId="50" fillId="21" borderId="24" xfId="44" applyFont="1" applyFill="1" applyBorder="1" applyAlignment="1">
      <alignment vertical="center"/>
    </xf>
    <xf numFmtId="0" fontId="50" fillId="21" borderId="34" xfId="44" applyFont="1" applyFill="1" applyBorder="1" applyAlignment="1">
      <alignment vertical="center"/>
    </xf>
    <xf numFmtId="0" fontId="34" fillId="0" borderId="0" xfId="44" applyFont="1" applyFill="1" applyAlignment="1">
      <alignment vertical="center"/>
    </xf>
    <xf numFmtId="0" fontId="7" fillId="0" borderId="0" xfId="43" applyFill="1" applyAlignment="1">
      <alignment vertical="center"/>
    </xf>
    <xf numFmtId="165" fontId="55" fillId="28" borderId="0" xfId="37" applyFont="1" applyFill="1" applyBorder="1" applyAlignment="1" applyProtection="1">
      <alignment horizontal="left"/>
    </xf>
    <xf numFmtId="165" fontId="9" fillId="20" borderId="0" xfId="37" applyFont="1" applyFill="1" applyBorder="1" applyAlignment="1" applyProtection="1">
      <alignment horizontal="left"/>
    </xf>
    <xf numFmtId="165" fontId="9" fillId="29" borderId="0" xfId="37" applyFont="1" applyFill="1" applyBorder="1" applyAlignment="1" applyProtection="1">
      <alignment horizontal="left"/>
    </xf>
    <xf numFmtId="0" fontId="36" fillId="2" borderId="0" xfId="44" applyFont="1" applyProtection="1"/>
    <xf numFmtId="2" fontId="36" fillId="2" borderId="0" xfId="44" applyNumberFormat="1" applyFont="1" applyBorder="1" applyAlignment="1" applyProtection="1">
      <alignment horizontal="left"/>
    </xf>
    <xf numFmtId="0" fontId="7" fillId="0" borderId="32" xfId="45" applyFont="1" applyFill="1" applyBorder="1" applyAlignment="1">
      <alignment horizontal="left" vertical="center" wrapText="1"/>
    </xf>
    <xf numFmtId="0" fontId="11" fillId="0" borderId="0" xfId="45" applyFont="1" applyFill="1" applyBorder="1" applyAlignment="1">
      <alignment horizontal="left" vertical="center" wrapText="1"/>
    </xf>
    <xf numFmtId="0" fontId="7" fillId="2" borderId="0" xfId="45" applyFont="1"/>
    <xf numFmtId="0" fontId="7" fillId="2" borderId="0" xfId="45"/>
    <xf numFmtId="0" fontId="39" fillId="29" borderId="23" xfId="45" applyFont="1" applyFill="1" applyBorder="1" applyAlignment="1">
      <alignment horizontal="right" vertical="center" wrapText="1"/>
    </xf>
    <xf numFmtId="0" fontId="14" fillId="21" borderId="23" xfId="45" applyFont="1" applyFill="1" applyBorder="1" applyAlignment="1">
      <alignment horizontal="right" vertical="center" wrapText="1"/>
    </xf>
    <xf numFmtId="0" fontId="54" fillId="2" borderId="0" xfId="0" applyFont="1" applyAlignment="1">
      <alignment horizontal="left" vertical="center" wrapText="1"/>
    </xf>
    <xf numFmtId="0" fontId="11" fillId="15" borderId="27" xfId="45" applyFont="1" applyFill="1" applyBorder="1" applyAlignment="1">
      <alignment horizontal="left" vertical="center" wrapText="1"/>
    </xf>
    <xf numFmtId="0" fontId="11" fillId="15" borderId="0" xfId="45" applyFont="1" applyFill="1" applyBorder="1" applyAlignment="1">
      <alignment horizontal="left" vertical="center" wrapText="1"/>
    </xf>
    <xf numFmtId="0" fontId="11" fillId="15" borderId="28" xfId="45" applyFont="1" applyFill="1" applyBorder="1" applyAlignment="1">
      <alignment horizontal="left" vertical="center" wrapText="1"/>
    </xf>
    <xf numFmtId="0" fontId="9" fillId="15" borderId="27" xfId="45" applyFont="1" applyFill="1" applyBorder="1" applyAlignment="1">
      <alignment horizontal="left" vertical="center" wrapText="1"/>
    </xf>
    <xf numFmtId="0" fontId="11" fillId="15" borderId="35" xfId="45" applyFont="1" applyFill="1" applyBorder="1" applyAlignment="1">
      <alignment horizontal="left" vertical="center" wrapText="1"/>
    </xf>
    <xf numFmtId="0" fontId="11" fillId="15" borderId="32" xfId="45" applyFont="1" applyFill="1" applyBorder="1" applyAlignment="1">
      <alignment horizontal="left" vertical="center" wrapText="1"/>
    </xf>
    <xf numFmtId="0" fontId="11" fillId="15" borderId="36" xfId="45" applyFont="1" applyFill="1" applyBorder="1" applyAlignment="1">
      <alignment horizontal="left" vertical="center" wrapText="1"/>
    </xf>
    <xf numFmtId="0" fontId="7" fillId="15" borderId="27" xfId="45" applyFont="1" applyFill="1" applyBorder="1" applyAlignment="1">
      <alignment horizontal="left" vertical="center" wrapText="1"/>
    </xf>
    <xf numFmtId="0" fontId="7" fillId="2" borderId="0" xfId="53" applyBorder="1"/>
    <xf numFmtId="0" fontId="7" fillId="2" borderId="28" xfId="53" applyBorder="1"/>
    <xf numFmtId="0" fontId="72" fillId="15" borderId="27" xfId="45" applyFont="1" applyFill="1" applyBorder="1" applyAlignment="1">
      <alignment horizontal="left" vertical="center" wrapText="1"/>
    </xf>
    <xf numFmtId="0" fontId="72" fillId="15" borderId="0" xfId="45" applyFont="1" applyFill="1" applyBorder="1" applyAlignment="1">
      <alignment horizontal="left" vertical="center" wrapText="1"/>
    </xf>
    <xf numFmtId="0" fontId="72" fillId="15" borderId="28" xfId="45" applyFont="1" applyFill="1" applyBorder="1" applyAlignment="1">
      <alignment horizontal="left" vertical="center" wrapText="1"/>
    </xf>
    <xf numFmtId="0" fontId="71" fillId="22" borderId="24" xfId="45" applyNumberFormat="1" applyFont="1" applyFill="1" applyBorder="1" applyAlignment="1">
      <alignment horizontal="center" vertical="center" wrapText="1"/>
    </xf>
    <xf numFmtId="0" fontId="71" fillId="22" borderId="25" xfId="45" applyNumberFormat="1" applyFont="1" applyFill="1" applyBorder="1" applyAlignment="1">
      <alignment horizontal="center" vertical="center" wrapText="1"/>
    </xf>
    <xf numFmtId="0" fontId="71" fillId="22" borderId="34" xfId="45" applyNumberFormat="1" applyFont="1" applyFill="1" applyBorder="1" applyAlignment="1">
      <alignment horizontal="center" vertical="center" wrapText="1"/>
    </xf>
    <xf numFmtId="0" fontId="7" fillId="2" borderId="0" xfId="53" applyBorder="1" applyAlignment="1">
      <alignment horizontal="left" vertical="center" wrapText="1"/>
    </xf>
    <xf numFmtId="0" fontId="51" fillId="24" borderId="0" xfId="45" applyFont="1" applyFill="1" applyBorder="1" applyAlignment="1">
      <alignment horizontal="left" wrapText="1"/>
    </xf>
    <xf numFmtId="0" fontId="14" fillId="21" borderId="24" xfId="45" applyFont="1" applyFill="1" applyBorder="1" applyAlignment="1">
      <alignment horizontal="center" vertical="center" wrapText="1"/>
    </xf>
    <xf numFmtId="0" fontId="14" fillId="21" borderId="25" xfId="45" applyFont="1" applyFill="1" applyBorder="1" applyAlignment="1">
      <alignment horizontal="center" vertical="center" wrapText="1"/>
    </xf>
    <xf numFmtId="0" fontId="14" fillId="26" borderId="25" xfId="45" applyFont="1" applyFill="1" applyBorder="1" applyAlignment="1">
      <alignment horizontal="center" vertical="center" wrapText="1"/>
    </xf>
    <xf numFmtId="0" fontId="14" fillId="26" borderId="34" xfId="45" applyFont="1" applyFill="1" applyBorder="1" applyAlignment="1">
      <alignment horizontal="center" vertical="center" wrapText="1"/>
    </xf>
  </cellXfs>
  <cellStyles count="7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ad 2" xfId="54" xr:uid="{00000000-0005-0000-0000-000019000000}"/>
    <cellStyle name="Bad 3" xfId="72" xr:uid="{00000000-0005-0000-0000-00001A000000}"/>
    <cellStyle name="Blockout" xfId="26" xr:uid="{00000000-0005-0000-0000-00001B000000}"/>
    <cellStyle name="Blockout 2" xfId="60" xr:uid="{00000000-0005-0000-0000-00001C000000}"/>
    <cellStyle name="Blockout 3" xfId="70" xr:uid="{00000000-0005-0000-0000-00001D000000}"/>
    <cellStyle name="Calculation" xfId="27" builtinId="22" customBuiltin="1"/>
    <cellStyle name="Calculation 2" xfId="56" xr:uid="{00000000-0005-0000-0000-00001F000000}"/>
    <cellStyle name="Check Cell" xfId="28" builtinId="23" customBuiltin="1"/>
    <cellStyle name="Explanatory Text" xfId="29" builtinId="53" customBuiltin="1"/>
    <cellStyle name="Good" xfId="30" builtinId="26" customBuiltin="1"/>
    <cellStyle name="Good 2" xfId="57" xr:uid="{00000000-0005-0000-0000-000023000000}"/>
    <cellStyle name="Good 2 2" xfId="55" xr:uid="{00000000-0005-0000-0000-000024000000}"/>
    <cellStyle name="Good 3" xfId="73" xr:uid="{00000000-0005-0000-0000-000025000000}"/>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Input1" xfId="37" xr:uid="{00000000-0005-0000-0000-00002C000000}"/>
    <cellStyle name="Input1 2" xfId="61" xr:uid="{00000000-0005-0000-0000-00002D000000}"/>
    <cellStyle name="Input2" xfId="38" xr:uid="{00000000-0005-0000-0000-00002E000000}"/>
    <cellStyle name="Input2 2" xfId="62" xr:uid="{00000000-0005-0000-0000-00002F000000}"/>
    <cellStyle name="Input3" xfId="39" xr:uid="{00000000-0005-0000-0000-000030000000}"/>
    <cellStyle name="Input3 2" xfId="63" xr:uid="{00000000-0005-0000-0000-000031000000}"/>
    <cellStyle name="Linked Cell" xfId="40" builtinId="24" customBuiltin="1"/>
    <cellStyle name="Neutral" xfId="41" builtinId="28" customBuiltin="1"/>
    <cellStyle name="Neutral 2" xfId="67" xr:uid="{00000000-0005-0000-0000-000034000000}"/>
    <cellStyle name="Normal" xfId="0" builtinId="0"/>
    <cellStyle name="Normal 2" xfId="53" xr:uid="{00000000-0005-0000-0000-000036000000}"/>
    <cellStyle name="Normal 2 2" xfId="52" xr:uid="{00000000-0005-0000-0000-000037000000}"/>
    <cellStyle name="Normal 2 2 2" xfId="65" xr:uid="{00000000-0005-0000-0000-000038000000}"/>
    <cellStyle name="Normal 2 2 3" xfId="68" xr:uid="{00000000-0005-0000-0000-000039000000}"/>
    <cellStyle name="Normal 3" xfId="69" xr:uid="{00000000-0005-0000-0000-00003A000000}"/>
    <cellStyle name="Normal 3 2" xfId="58" xr:uid="{00000000-0005-0000-0000-00003B000000}"/>
    <cellStyle name="Normal 3 2 2" xfId="66" xr:uid="{00000000-0005-0000-0000-00003C000000}"/>
    <cellStyle name="Normal 4" xfId="71" xr:uid="{00000000-0005-0000-0000-00003D000000}"/>
    <cellStyle name="Normal 5" xfId="74" xr:uid="{00000000-0005-0000-0000-00003E000000}"/>
    <cellStyle name="Normal 6" xfId="75" xr:uid="{00000000-0005-0000-0000-00003F000000}"/>
    <cellStyle name="Normal_2010 06 02 - Urgent RIN for Vic DNSPs revised proposals" xfId="42" xr:uid="{00000000-0005-0000-0000-000040000000}"/>
    <cellStyle name="Normal_2010 06 22 - AA - Scheme Templates for data collection" xfId="43" xr:uid="{00000000-0005-0000-0000-000041000000}"/>
    <cellStyle name="Normal_2010 06 22 - IE - Scheme Template for data collection" xfId="44" xr:uid="{00000000-0005-0000-0000-000042000000}"/>
    <cellStyle name="Normal_2010 07 28 - AA - Template for data collection" xfId="45" xr:uid="{00000000-0005-0000-0000-000043000000}"/>
    <cellStyle name="Note" xfId="46" builtinId="10" customBuiltin="1"/>
    <cellStyle name="Note 2" xfId="64" xr:uid="{00000000-0005-0000-0000-000045000000}"/>
    <cellStyle name="Output" xfId="47" builtinId="21" customBuiltin="1"/>
    <cellStyle name="Percent 2" xfId="59" xr:uid="{00000000-0005-0000-0000-000047000000}"/>
    <cellStyle name="Style 1" xfId="48" xr:uid="{00000000-0005-0000-0000-000048000000}"/>
    <cellStyle name="Title" xfId="49" builtinId="15" customBuiltin="1"/>
    <cellStyle name="Total" xfId="50" builtinId="25" customBuiltin="1"/>
    <cellStyle name="Warning Text" xfId="51" builtinId="11" customBuiltin="1"/>
  </cellStyles>
  <dxfs count="28">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indexed="8"/>
        <name val="Arial"/>
        <scheme val="none"/>
      </font>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indexed="8"/>
        <name val="Arial"/>
        <scheme val="none"/>
      </font>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indexed="8"/>
        <name val="Arial"/>
        <scheme val="none"/>
      </font>
      <numFmt numFmtId="0" formatCode="General"/>
      <fill>
        <patternFill patternType="solid">
          <fgColor indexed="64"/>
          <bgColor rgb="FFFFFFCC"/>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none"/>
      </font>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numFmt numFmtId="0" formatCode="General"/>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indexed="8"/>
        <name val="Arial"/>
        <scheme val="none"/>
      </font>
      <numFmt numFmtId="166" formatCode="hh:mm"/>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indexed="8"/>
        <name val="Arial"/>
        <scheme val="none"/>
      </font>
      <numFmt numFmtId="168" formatCode="dd/mm/yyyy"/>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indexed="9"/>
        <name val="Arial"/>
        <scheme val="none"/>
      </font>
      <fill>
        <patternFill patternType="solid">
          <fgColor indexed="64"/>
          <bgColor indexed="62"/>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top style="thin">
          <color indexed="64"/>
        </top>
      </border>
    </dxf>
    <dxf>
      <font>
        <b val="0"/>
        <i val="0"/>
        <strike val="0"/>
        <condense val="0"/>
        <extend val="0"/>
        <outline val="0"/>
        <shadow val="0"/>
        <u val="none"/>
        <vertAlign val="baseline"/>
        <sz val="12"/>
        <color auto="1"/>
        <name val="Arial"/>
        <scheme val="none"/>
      </font>
      <fill>
        <patternFill patternType="solid">
          <fgColor indexed="64"/>
          <bgColor theme="0" tint="-0.34998626667073579"/>
        </patternFill>
      </fill>
      <alignment horizontal="center" vertical="center" textRotation="0" wrapText="1" indent="0" justifyLastLine="0" shrinkToFit="0" readingOrder="0"/>
    </dxf>
    <dxf>
      <font>
        <color auto="1"/>
      </font>
      <fill>
        <patternFill>
          <bgColor rgb="FFFF7C80"/>
        </patternFill>
      </fill>
    </dxf>
    <dxf>
      <font>
        <color theme="0"/>
      </font>
      <fill>
        <patternFill>
          <bgColor rgb="FFC00000"/>
        </patternFill>
      </fill>
    </dxf>
    <dxf>
      <fill>
        <patternFill>
          <bgColor rgb="FFFF7C80"/>
        </patternFill>
      </fill>
    </dxf>
    <dxf>
      <font>
        <color auto="1"/>
      </font>
      <fill>
        <patternFill>
          <bgColor rgb="FFFF7C80"/>
        </patternFill>
      </fill>
    </dxf>
    <dxf>
      <font>
        <color theme="0"/>
      </font>
      <fill>
        <patternFill>
          <bgColor rgb="FFC0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333399"/>
      <color rgb="FFFFD5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3" Type="http://schemas.openxmlformats.org/officeDocument/2006/relationships/hyperlink" Target="#'1. F-Factor summary'!A1"/><Relationship Id="rId2" Type="http://schemas.openxmlformats.org/officeDocument/2006/relationships/image" Target="../media/image1.png"/><Relationship Id="rId1" Type="http://schemas.openxmlformats.org/officeDocument/2006/relationships/hyperlink" Target="#Cover!A1"/><Relationship Id="rId5" Type="http://schemas.openxmlformats.org/officeDocument/2006/relationships/hyperlink" Target="#'2. Fire start report'!A1"/><Relationship Id="rId4" Type="http://schemas.openxmlformats.org/officeDocument/2006/relationships/hyperlink" Target="#'3. Systems and Audit'!A1"/></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2</xdr:col>
      <xdr:colOff>0</xdr:colOff>
      <xdr:row>8</xdr:row>
      <xdr:rowOff>9525</xdr:rowOff>
    </xdr:from>
    <xdr:to>
      <xdr:col>4</xdr:col>
      <xdr:colOff>9525</xdr:colOff>
      <xdr:row>10</xdr:row>
      <xdr:rowOff>0</xdr:rowOff>
    </xdr:to>
    <xdr:sp macro="" textlink="">
      <xdr:nvSpPr>
        <xdr:cNvPr id="151554" name="AutoShape 15">
          <a:hlinkClick xmlns:r="http://schemas.openxmlformats.org/officeDocument/2006/relationships" r:id="rId1"/>
          <a:extLst>
            <a:ext uri="{FF2B5EF4-FFF2-40B4-BE49-F238E27FC236}">
              <a16:creationId xmlns:a16="http://schemas.microsoft.com/office/drawing/2014/main" id="{00000000-0008-0000-0000-000002500200}"/>
            </a:ext>
          </a:extLst>
        </xdr:cNvPr>
        <xdr:cNvSpPr>
          <a:spLocks noChangeArrowheads="1"/>
        </xdr:cNvSpPr>
      </xdr:nvSpPr>
      <xdr:spPr bwMode="auto">
        <a:xfrm>
          <a:off x="1543050" y="2181225"/>
          <a:ext cx="2486025" cy="419100"/>
        </a:xfrm>
        <a:prstGeom prst="bevel">
          <a:avLst>
            <a:gd name="adj" fmla="val 12500"/>
          </a:avLst>
        </a:prstGeom>
        <a:solidFill>
          <a:srgbClr val="C0C0C0">
            <a:alpha val="89803"/>
          </a:srgbClr>
        </a:solidFill>
        <a:ln w="9525">
          <a:noFill/>
          <a:miter lim="800000"/>
          <a:headEnd/>
          <a:tailEnd/>
        </a:ln>
      </xdr:spPr>
      <xdr:txBody>
        <a:bodyPr vertOverflow="clip" wrap="square" lIns="180000" tIns="45720" rIns="180000" bIns="45720" anchor="ctr" upright="1"/>
        <a:lstStyle/>
        <a:p>
          <a:pPr algn="l" rtl="0">
            <a:defRPr sz="1000"/>
          </a:pPr>
          <a:r>
            <a:rPr lang="en-AU" sz="1000" b="1" i="0" u="none" strike="noStrike" baseline="0">
              <a:solidFill>
                <a:srgbClr val="000080"/>
              </a:solidFill>
              <a:latin typeface="Arial"/>
              <a:cs typeface="Arial"/>
            </a:rPr>
            <a:t>Cover sheet</a:t>
          </a:r>
        </a:p>
      </xdr:txBody>
    </xdr:sp>
    <xdr:clientData/>
  </xdr:twoCellAnchor>
  <xdr:twoCellAnchor>
    <xdr:from>
      <xdr:col>11</xdr:col>
      <xdr:colOff>647700</xdr:colOff>
      <xdr:row>2</xdr:row>
      <xdr:rowOff>0</xdr:rowOff>
    </xdr:from>
    <xdr:to>
      <xdr:col>13</xdr:col>
      <xdr:colOff>38100</xdr:colOff>
      <xdr:row>3</xdr:row>
      <xdr:rowOff>57150</xdr:rowOff>
    </xdr:to>
    <xdr:pic>
      <xdr:nvPicPr>
        <xdr:cNvPr id="151718" name="Picture 60">
          <a:extLst>
            <a:ext uri="{FF2B5EF4-FFF2-40B4-BE49-F238E27FC236}">
              <a16:creationId xmlns:a16="http://schemas.microsoft.com/office/drawing/2014/main" id="{00000000-0008-0000-0000-0000A65002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0763250" y="381000"/>
          <a:ext cx="1638300" cy="704850"/>
        </a:xfrm>
        <a:prstGeom prst="rect">
          <a:avLst/>
        </a:prstGeom>
        <a:solidFill>
          <a:srgbClr val="FFFFCC"/>
        </a:solidFill>
        <a:ln w="19050">
          <a:solidFill>
            <a:srgbClr val="333399"/>
          </a:solidFill>
          <a:miter lim="800000"/>
          <a:headEnd/>
          <a:tailEnd/>
        </a:ln>
      </xdr:spPr>
    </xdr:pic>
    <xdr:clientData/>
  </xdr:twoCellAnchor>
  <xdr:twoCellAnchor>
    <xdr:from>
      <xdr:col>2</xdr:col>
      <xdr:colOff>9525</xdr:colOff>
      <xdr:row>12</xdr:row>
      <xdr:rowOff>9525</xdr:rowOff>
    </xdr:from>
    <xdr:to>
      <xdr:col>4</xdr:col>
      <xdr:colOff>19050</xdr:colOff>
      <xdr:row>14</xdr:row>
      <xdr:rowOff>38100</xdr:rowOff>
    </xdr:to>
    <xdr:sp macro="" textlink="">
      <xdr:nvSpPr>
        <xdr:cNvPr id="151556" name="AutoShape 2">
          <a:hlinkClick xmlns:r="http://schemas.openxmlformats.org/officeDocument/2006/relationships" r:id="rId3"/>
          <a:extLst>
            <a:ext uri="{FF2B5EF4-FFF2-40B4-BE49-F238E27FC236}">
              <a16:creationId xmlns:a16="http://schemas.microsoft.com/office/drawing/2014/main" id="{00000000-0008-0000-0000-000004500200}"/>
            </a:ext>
          </a:extLst>
        </xdr:cNvPr>
        <xdr:cNvSpPr>
          <a:spLocks noChangeArrowheads="1"/>
        </xdr:cNvSpPr>
      </xdr:nvSpPr>
      <xdr:spPr bwMode="auto">
        <a:xfrm>
          <a:off x="1552575" y="3028950"/>
          <a:ext cx="2486025" cy="409575"/>
        </a:xfrm>
        <a:prstGeom prst="bevel">
          <a:avLst>
            <a:gd name="adj" fmla="val 12500"/>
          </a:avLst>
        </a:prstGeom>
        <a:solidFill>
          <a:srgbClr val="C0C0C0">
            <a:alpha val="89803"/>
          </a:srgbClr>
        </a:solidFill>
        <a:ln w="9525">
          <a:noFill/>
          <a:miter lim="800000"/>
          <a:headEnd/>
          <a:tailEnd/>
        </a:ln>
      </xdr:spPr>
      <xdr:txBody>
        <a:bodyPr vertOverflow="clip" wrap="square" lIns="180000" tIns="46800" rIns="180000" bIns="46800" anchor="ctr" upright="1"/>
        <a:lstStyle/>
        <a:p>
          <a:pPr algn="l" rtl="0">
            <a:defRPr sz="1000"/>
          </a:pPr>
          <a:r>
            <a:rPr lang="en-AU" sz="1000" b="1" i="0" u="none" strike="noStrike" baseline="0">
              <a:solidFill>
                <a:srgbClr val="000080"/>
              </a:solidFill>
              <a:latin typeface="Arial"/>
              <a:cs typeface="Arial"/>
            </a:rPr>
            <a:t>1. F-factor summary</a:t>
          </a:r>
        </a:p>
      </xdr:txBody>
    </xdr:sp>
    <xdr:clientData/>
  </xdr:twoCellAnchor>
  <xdr:twoCellAnchor>
    <xdr:from>
      <xdr:col>5</xdr:col>
      <xdr:colOff>0</xdr:colOff>
      <xdr:row>12</xdr:row>
      <xdr:rowOff>9525</xdr:rowOff>
    </xdr:from>
    <xdr:to>
      <xdr:col>8</xdr:col>
      <xdr:colOff>0</xdr:colOff>
      <xdr:row>14</xdr:row>
      <xdr:rowOff>38100</xdr:rowOff>
    </xdr:to>
    <xdr:sp macro="" textlink="">
      <xdr:nvSpPr>
        <xdr:cNvPr id="151583" name="AutoShape 2">
          <a:hlinkClick xmlns:r="http://schemas.openxmlformats.org/officeDocument/2006/relationships" r:id="rId4"/>
          <a:extLst>
            <a:ext uri="{FF2B5EF4-FFF2-40B4-BE49-F238E27FC236}">
              <a16:creationId xmlns:a16="http://schemas.microsoft.com/office/drawing/2014/main" id="{00000000-0008-0000-0000-00001F500200}"/>
            </a:ext>
          </a:extLst>
        </xdr:cNvPr>
        <xdr:cNvSpPr>
          <a:spLocks noChangeArrowheads="1"/>
        </xdr:cNvSpPr>
      </xdr:nvSpPr>
      <xdr:spPr bwMode="auto">
        <a:xfrm>
          <a:off x="5124450" y="3028950"/>
          <a:ext cx="2495550" cy="409575"/>
        </a:xfrm>
        <a:prstGeom prst="bevel">
          <a:avLst>
            <a:gd name="adj" fmla="val 12500"/>
          </a:avLst>
        </a:prstGeom>
        <a:solidFill>
          <a:srgbClr val="C0C0C0">
            <a:alpha val="89803"/>
          </a:srgbClr>
        </a:solidFill>
        <a:ln w="9525">
          <a:noFill/>
          <a:miter lim="800000"/>
          <a:headEnd/>
          <a:tailEnd/>
        </a:ln>
      </xdr:spPr>
      <xdr:txBody>
        <a:bodyPr vertOverflow="clip" wrap="square" lIns="180000" tIns="46800" rIns="180000" bIns="46800" anchor="ctr" upright="1"/>
        <a:lstStyle/>
        <a:p>
          <a:pPr algn="l" rtl="0">
            <a:defRPr sz="1000"/>
          </a:pPr>
          <a:r>
            <a:rPr lang="en-AU" sz="1000" b="1" i="0" u="none" strike="noStrike" baseline="0">
              <a:solidFill>
                <a:srgbClr val="000080"/>
              </a:solidFill>
              <a:latin typeface="Arial"/>
              <a:cs typeface="Arial"/>
            </a:rPr>
            <a:t>3. Systems and Audit</a:t>
          </a:r>
        </a:p>
      </xdr:txBody>
    </xdr:sp>
    <xdr:clientData/>
  </xdr:twoCellAnchor>
  <xdr:twoCellAnchor>
    <xdr:from>
      <xdr:col>5</xdr:col>
      <xdr:colOff>9525</xdr:colOff>
      <xdr:row>8</xdr:row>
      <xdr:rowOff>1</xdr:rowOff>
    </xdr:from>
    <xdr:to>
      <xdr:col>7</xdr:col>
      <xdr:colOff>1028700</xdr:colOff>
      <xdr:row>10</xdr:row>
      <xdr:rowOff>9526</xdr:rowOff>
    </xdr:to>
    <xdr:sp macro="" textlink="">
      <xdr:nvSpPr>
        <xdr:cNvPr id="151584" name="AutoShape 2">
          <a:hlinkClick xmlns:r="http://schemas.openxmlformats.org/officeDocument/2006/relationships" r:id="rId5"/>
          <a:extLst>
            <a:ext uri="{FF2B5EF4-FFF2-40B4-BE49-F238E27FC236}">
              <a16:creationId xmlns:a16="http://schemas.microsoft.com/office/drawing/2014/main" id="{00000000-0008-0000-0000-000020500200}"/>
            </a:ext>
          </a:extLst>
        </xdr:cNvPr>
        <xdr:cNvSpPr>
          <a:spLocks noChangeArrowheads="1"/>
        </xdr:cNvSpPr>
      </xdr:nvSpPr>
      <xdr:spPr bwMode="auto">
        <a:xfrm>
          <a:off x="5133975" y="2171701"/>
          <a:ext cx="2495550" cy="438150"/>
        </a:xfrm>
        <a:prstGeom prst="bevel">
          <a:avLst>
            <a:gd name="adj" fmla="val 12500"/>
          </a:avLst>
        </a:prstGeom>
        <a:solidFill>
          <a:srgbClr val="C0C0C0">
            <a:alpha val="89803"/>
          </a:srgbClr>
        </a:solidFill>
        <a:ln w="9525">
          <a:noFill/>
          <a:miter lim="800000"/>
          <a:headEnd/>
          <a:tailEnd/>
        </a:ln>
      </xdr:spPr>
      <xdr:txBody>
        <a:bodyPr vertOverflow="clip" wrap="square" lIns="180000" tIns="46800" rIns="180000" bIns="46800" anchor="ctr" upright="1"/>
        <a:lstStyle/>
        <a:p>
          <a:pPr algn="l" rtl="0">
            <a:defRPr sz="1000"/>
          </a:pPr>
          <a:r>
            <a:rPr lang="en-AU" sz="1000" b="1" i="0" u="none" strike="noStrike" baseline="0">
              <a:solidFill>
                <a:srgbClr val="000080"/>
              </a:solidFill>
              <a:latin typeface="Arial"/>
              <a:cs typeface="Arial"/>
            </a:rPr>
            <a:t>2. Fire start report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104775</xdr:rowOff>
    </xdr:from>
    <xdr:to>
      <xdr:col>2</xdr:col>
      <xdr:colOff>1323975</xdr:colOff>
      <xdr:row>5</xdr:row>
      <xdr:rowOff>66675</xdr:rowOff>
    </xdr:to>
    <xdr:pic>
      <xdr:nvPicPr>
        <xdr:cNvPr id="131101" name="Picture 1">
          <a:extLst>
            <a:ext uri="{FF2B5EF4-FFF2-40B4-BE49-F238E27FC236}">
              <a16:creationId xmlns:a16="http://schemas.microsoft.com/office/drawing/2014/main" id="{00000000-0008-0000-0100-00001D0002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525" y="104775"/>
          <a:ext cx="3086100" cy="7715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152663" name="Group 1">
          <a:extLst>
            <a:ext uri="{FF2B5EF4-FFF2-40B4-BE49-F238E27FC236}">
              <a16:creationId xmlns:a16="http://schemas.microsoft.com/office/drawing/2014/main" id="{00000000-0008-0000-0200-000057540200}"/>
            </a:ext>
          </a:extLst>
        </xdr:cNvPr>
        <xdr:cNvGrpSpPr>
          <a:grpSpLocks/>
        </xdr:cNvGrpSpPr>
      </xdr:nvGrpSpPr>
      <xdr:grpSpPr bwMode="auto">
        <a:xfrm>
          <a:off x="0" y="22860"/>
          <a:ext cx="735965" cy="530225"/>
          <a:chOff x="0" y="2"/>
          <a:chExt cx="77" cy="61"/>
        </a:xfrm>
      </xdr:grpSpPr>
      <xdr:sp macro="" textlink="">
        <xdr:nvSpPr>
          <xdr:cNvPr id="142338" name="AutoShape 45">
            <a:hlinkClick xmlns:r="http://schemas.openxmlformats.org/officeDocument/2006/relationships" r:id="rId1"/>
            <a:extLst>
              <a:ext uri="{FF2B5EF4-FFF2-40B4-BE49-F238E27FC236}">
                <a16:creationId xmlns:a16="http://schemas.microsoft.com/office/drawing/2014/main" id="{00000000-0008-0000-0200-0000022C02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52665" name="Picture 3">
            <a:extLst>
              <a:ext uri="{FF2B5EF4-FFF2-40B4-BE49-F238E27FC236}">
                <a16:creationId xmlns:a16="http://schemas.microsoft.com/office/drawing/2014/main" id="{00000000-0008-0000-0200-000059540200}"/>
              </a:ext>
            </a:extLst>
          </xdr:cNvPr>
          <xdr:cNvPicPr>
            <a:picLocks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732312</xdr:colOff>
      <xdr:row>2</xdr:row>
      <xdr:rowOff>47625</xdr:rowOff>
    </xdr:to>
    <xdr:grpSp>
      <xdr:nvGrpSpPr>
        <xdr:cNvPr id="163922" name="Group 1">
          <a:extLst>
            <a:ext uri="{FF2B5EF4-FFF2-40B4-BE49-F238E27FC236}">
              <a16:creationId xmlns:a16="http://schemas.microsoft.com/office/drawing/2014/main" id="{00000000-0008-0000-0300-000052800200}"/>
            </a:ext>
          </a:extLst>
        </xdr:cNvPr>
        <xdr:cNvGrpSpPr>
          <a:grpSpLocks/>
        </xdr:cNvGrpSpPr>
      </xdr:nvGrpSpPr>
      <xdr:grpSpPr bwMode="auto">
        <a:xfrm>
          <a:off x="0" y="22860"/>
          <a:ext cx="733582" cy="530225"/>
          <a:chOff x="0" y="2"/>
          <a:chExt cx="72" cy="61"/>
        </a:xfrm>
      </xdr:grpSpPr>
      <xdr:sp macro="" textlink="">
        <xdr:nvSpPr>
          <xdr:cNvPr id="142338" name="AutoShape 45">
            <a:hlinkClick xmlns:r="http://schemas.openxmlformats.org/officeDocument/2006/relationships" r:id="rId1"/>
            <a:extLst>
              <a:ext uri="{FF2B5EF4-FFF2-40B4-BE49-F238E27FC236}">
                <a16:creationId xmlns:a16="http://schemas.microsoft.com/office/drawing/2014/main" id="{00000000-0008-0000-0300-0000022C0200}"/>
              </a:ext>
            </a:extLst>
          </xdr:cNvPr>
          <xdr:cNvSpPr>
            <a:spLocks noChangeArrowheads="1"/>
          </xdr:cNvSpPr>
        </xdr:nvSpPr>
        <xdr:spPr bwMode="auto">
          <a:xfrm>
            <a:off x="0" y="41"/>
            <a:ext cx="72"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63924" name="Picture 3">
            <a:extLst>
              <a:ext uri="{FF2B5EF4-FFF2-40B4-BE49-F238E27FC236}">
                <a16:creationId xmlns:a16="http://schemas.microsoft.com/office/drawing/2014/main" id="{00000000-0008-0000-0300-000054800200}"/>
              </a:ext>
            </a:extLst>
          </xdr:cNvPr>
          <xdr:cNvPicPr>
            <a:picLocks noChangeArrowheads="1"/>
          </xdr:cNvPicPr>
        </xdr:nvPicPr>
        <xdr:blipFill>
          <a:blip xmlns:r="http://schemas.openxmlformats.org/officeDocument/2006/relationships" r:embed="rId2"/>
          <a:srcRect/>
          <a:stretch>
            <a:fillRect/>
          </a:stretch>
        </xdr:blipFill>
        <xdr:spPr bwMode="auto">
          <a:xfrm>
            <a:off x="1" y="2"/>
            <a:ext cx="69" cy="33"/>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1361</xdr:colOff>
      <xdr:row>2</xdr:row>
      <xdr:rowOff>47625</xdr:rowOff>
    </xdr:to>
    <xdr:grpSp>
      <xdr:nvGrpSpPr>
        <xdr:cNvPr id="2" name="Group 1">
          <a:extLst>
            <a:ext uri="{FF2B5EF4-FFF2-40B4-BE49-F238E27FC236}">
              <a16:creationId xmlns:a16="http://schemas.microsoft.com/office/drawing/2014/main" id="{00000000-0008-0000-0400-000002000000}"/>
            </a:ext>
          </a:extLst>
        </xdr:cNvPr>
        <xdr:cNvGrpSpPr>
          <a:grpSpLocks/>
        </xdr:cNvGrpSpPr>
      </xdr:nvGrpSpPr>
      <xdr:grpSpPr bwMode="auto">
        <a:xfrm>
          <a:off x="0" y="22860"/>
          <a:ext cx="160688" cy="526069"/>
          <a:chOff x="0" y="2"/>
          <a:chExt cx="72"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400-000003000000}"/>
              </a:ext>
            </a:extLst>
          </xdr:cNvPr>
          <xdr:cNvSpPr>
            <a:spLocks noChangeArrowheads="1"/>
          </xdr:cNvSpPr>
        </xdr:nvSpPr>
        <xdr:spPr bwMode="auto">
          <a:xfrm>
            <a:off x="0" y="41"/>
            <a:ext cx="72"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0400-000004000000}"/>
              </a:ext>
            </a:extLst>
          </xdr:cNvPr>
          <xdr:cNvPicPr>
            <a:picLocks noChangeArrowheads="1"/>
          </xdr:cNvPicPr>
        </xdr:nvPicPr>
        <xdr:blipFill>
          <a:blip xmlns:r="http://schemas.openxmlformats.org/officeDocument/2006/relationships" r:embed="rId2"/>
          <a:srcRect/>
          <a:stretch>
            <a:fillRect/>
          </a:stretch>
        </xdr:blipFill>
        <xdr:spPr bwMode="auto">
          <a:xfrm>
            <a:off x="1" y="2"/>
            <a:ext cx="69" cy="33"/>
          </a:xfrm>
          <a:prstGeom prst="rect">
            <a:avLst/>
          </a:prstGeom>
          <a:noFill/>
          <a:ln w="9525">
            <a:noFill/>
            <a:miter lim="800000"/>
            <a:headEnd/>
            <a:tailEnd/>
          </a:ln>
        </xdr:spPr>
      </xdr:pic>
    </xdr:grpSp>
    <xdr:clientData/>
  </xdr:twoCellAnchor>
  <mc:AlternateContent xmlns:mc="http://schemas.openxmlformats.org/markup-compatibility/2006">
    <mc:Choice xmlns:a14="http://schemas.microsoft.com/office/drawing/2010/main" Requires="a14">
      <xdr:twoCellAnchor>
        <xdr:from>
          <xdr:col>6</xdr:col>
          <xdr:colOff>781050</xdr:colOff>
          <xdr:row>0</xdr:row>
          <xdr:rowOff>241300</xdr:rowOff>
        </xdr:from>
        <xdr:to>
          <xdr:col>9</xdr:col>
          <xdr:colOff>774700</xdr:colOff>
          <xdr:row>2</xdr:row>
          <xdr:rowOff>171450</xdr:rowOff>
        </xdr:to>
        <xdr:sp macro="" textlink="">
          <xdr:nvSpPr>
            <xdr:cNvPr id="34817" name="Button 1" hidden="1">
              <a:extLst>
                <a:ext uri="{63B3BB69-23CF-44E3-9099-C40C66FF867C}">
                  <a14:compatExt spid="_x0000_s34817"/>
                </a:ext>
                <a:ext uri="{FF2B5EF4-FFF2-40B4-BE49-F238E27FC236}">
                  <a16:creationId xmlns:a16="http://schemas.microsoft.com/office/drawing/2014/main" id="{00000000-0008-0000-0400-0000018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AU" sz="1000" b="1" i="0" u="none" strike="noStrike" baseline="0">
                  <a:solidFill>
                    <a:srgbClr val="FF0000"/>
                  </a:solidFill>
                  <a:latin typeface="Arial"/>
                  <a:cs typeface="Arial"/>
                </a:rPr>
                <a:t>ADD MORE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0</xdr:row>
          <xdr:rowOff>228600</xdr:rowOff>
        </xdr:from>
        <xdr:to>
          <xdr:col>11</xdr:col>
          <xdr:colOff>469900</xdr:colOff>
          <xdr:row>2</xdr:row>
          <xdr:rowOff>165100</xdr:rowOff>
        </xdr:to>
        <xdr:sp macro="" textlink="">
          <xdr:nvSpPr>
            <xdr:cNvPr id="34818" name="Button 2" hidden="1">
              <a:extLst>
                <a:ext uri="{63B3BB69-23CF-44E3-9099-C40C66FF867C}">
                  <a14:compatExt spid="_x0000_s34818"/>
                </a:ext>
                <a:ext uri="{FF2B5EF4-FFF2-40B4-BE49-F238E27FC236}">
                  <a16:creationId xmlns:a16="http://schemas.microsoft.com/office/drawing/2014/main" id="{00000000-0008-0000-0400-0000028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AU" sz="1000" b="1" i="0" u="none" strike="noStrike" baseline="0">
                  <a:solidFill>
                    <a:srgbClr val="FF0000"/>
                  </a:solidFill>
                  <a:latin typeface="Arial"/>
                  <a:cs typeface="Arial"/>
                </a:rPr>
                <a:t>DELETE EXTRANEOUS ROWS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ecms/dav/nodes/ONTEXT.708/2010%2008%2013%20-%20AA%20-%20Template%20for%20data%20collec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 val="Lists"/>
      <sheetName val="1. F-Factor summary"/>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B37:V137" totalsRowShown="0" headerRowDxfId="22" tableBorderDxfId="21" headerRowCellStyle="Normal_2010 07 28 - AA - Template for data collection">
  <autoFilter ref="B37:V137" xr:uid="{00000000-0009-0000-0100-000002000000}"/>
  <tableColumns count="21">
    <tableColumn id="1" xr3:uid="{00000000-0010-0000-0000-000001000000}" name="Column1" dataDxfId="20" dataCellStyle="Normal_2010 07 28 - AA - Template for data collection"/>
    <tableColumn id="2" xr3:uid="{00000000-0010-0000-0000-000002000000}" name="Date 1" dataDxfId="19"/>
    <tableColumn id="3" xr3:uid="{00000000-0010-0000-0000-000003000000}" name="Time 2" dataDxfId="18"/>
    <tableColumn id="4" xr3:uid="{00000000-0010-0000-0000-000004000000}" name="Latitude 3" dataDxfId="17"/>
    <tableColumn id="5" xr3:uid="{00000000-0010-0000-0000-000005000000}" name="Longitude 3" dataDxfId="16"/>
    <tableColumn id="32" xr3:uid="{00000000-0010-0000-0000-000020000000}" name="Address of incident 4" dataDxfId="15"/>
    <tableColumn id="6" xr3:uid="{00000000-0010-0000-0000-000006000000}" name="ID of _x000a_nearest _x000a_asset 5" dataDxfId="14"/>
    <tableColumn id="7" xr3:uid="{00000000-0010-0000-0000-000007000000}" name="ID of nearest _x000a_polyphase _x000a_line 6" dataDxfId="13"/>
    <tableColumn id="8" xr3:uid="{00000000-0010-0000-0000-000008000000}" name="Voltage of line in which _x000a_fire start _x000a_occurred 7" dataDxfId="12"/>
    <tableColumn id="9" xr3:uid="{00000000-0010-0000-0000-000009000000}" name="Network categorisation 8" dataDxfId="11"/>
    <tableColumn id="10" xr3:uid="{00000000-0010-0000-0000-00000A000000}" name="Type of primary asset _x000a_involved in fire start 9" dataDxfId="10"/>
    <tableColumn id="11" xr3:uid="{00000000-0010-0000-0000-00000B000000}" name="Phase(s) of _x000a_line or _x000a_transformer 10" dataDxfId="9"/>
    <tableColumn id="12" xr3:uid="{00000000-0010-0000-0000-00000C000000}" name="Kind of fire start as per Clause 5_x000a_of F-factor Order-In-Council 11" dataDxfId="8"/>
    <tableColumn id="14" xr3:uid="{00000000-0010-0000-0000-00000E000000}" name="Location _x000a_area 12" dataDxfId="7"/>
    <tableColumn id="15" xr3:uid="{00000000-0010-0000-0000-00000F000000}" name="Location_x000a_multiplier" dataDxfId="6"/>
    <tableColumn id="16" xr3:uid="{00000000-0010-0000-0000-000010000000}" name="Fire _x000a_danger _x000a_rating 13" dataDxfId="5"/>
    <tableColumn id="17" xr3:uid="{00000000-0010-0000-0000-000011000000}" name="Danger multiplier" dataDxfId="4"/>
    <tableColumn id="18" xr3:uid="{00000000-0010-0000-0000-000012000000}" name="Product of multipliers" dataDxfId="3"/>
    <tableColumn id="19" xr3:uid="{00000000-0010-0000-0000-000013000000}" name="DNSP record number 14" dataDxfId="2"/>
    <tableColumn id="20" xr3:uid="{00000000-0010-0000-0000-000014000000}" name="OSIRIS _x000a_(ESV) reference _x000a_number 15" dataDxfId="1"/>
    <tableColumn id="21" xr3:uid="{00000000-0010-0000-0000-000015000000}" name="Fault _x000a_description 16"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8100" cap="flat" cmpd="sng" algn="ctr">
          <a:solidFill>
            <a:srgbClr val="80808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8100" cap="flat" cmpd="sng" algn="ctr">
          <a:solidFill>
            <a:srgbClr val="80808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rperlaki@powercor.com.a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table" Target="../tables/table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indexed="63"/>
    <pageSetUpPr fitToPage="1"/>
  </sheetPr>
  <dimension ref="A1:W24"/>
  <sheetViews>
    <sheetView showGridLines="0" showRowColHeaders="0" zoomScaleNormal="100" zoomScaleSheetLayoutView="70" workbookViewId="0">
      <selection activeCell="C9" sqref="C9:D10"/>
    </sheetView>
  </sheetViews>
  <sheetFormatPr defaultColWidth="9.1796875" defaultRowHeight="22.5" x14ac:dyDescent="0.45"/>
  <cols>
    <col min="1" max="1" width="17.54296875" style="20" customWidth="1"/>
    <col min="2" max="2" width="16" style="20" customWidth="1"/>
    <col min="3" max="3" width="16.54296875" style="20" customWidth="1"/>
    <col min="4" max="4" width="20.54296875" style="20" customWidth="1"/>
    <col min="5" max="5" width="16.54296875" style="20" customWidth="1"/>
    <col min="6" max="6" width="5.54296875" style="20" customWidth="1"/>
    <col min="7" max="7" width="16.54296875" style="20" customWidth="1"/>
    <col min="8" max="8" width="15.26953125" style="20" customWidth="1"/>
    <col min="9" max="9" width="5.7265625" style="20" customWidth="1"/>
    <col min="10" max="11" width="4.7265625" style="20" customWidth="1"/>
    <col min="12" max="12" width="20.54296875" style="20" customWidth="1"/>
    <col min="13" max="13" width="13" style="20" customWidth="1"/>
    <col min="14" max="14" width="8" style="20" customWidth="1"/>
    <col min="15" max="15" width="3.54296875" style="20" customWidth="1"/>
    <col min="16" max="21" width="10.54296875" style="20" customWidth="1"/>
    <col min="22" max="22" width="4" style="20" customWidth="1"/>
    <col min="23" max="16384" width="9.1796875" style="20"/>
  </cols>
  <sheetData>
    <row r="1" spans="1:23" ht="15" customHeight="1" thickBot="1" x14ac:dyDescent="0.5">
      <c r="A1" s="108" t="s">
        <v>17</v>
      </c>
      <c r="B1" s="108"/>
      <c r="C1" s="108"/>
      <c r="D1" s="108"/>
      <c r="E1" s="108"/>
      <c r="F1" s="108"/>
      <c r="G1" s="108"/>
      <c r="H1" s="108"/>
      <c r="I1" s="108"/>
      <c r="J1" s="108"/>
      <c r="K1" s="108"/>
      <c r="L1" s="108"/>
      <c r="M1" s="108"/>
      <c r="N1" s="108"/>
      <c r="O1" s="108"/>
      <c r="P1" s="108"/>
      <c r="Q1" s="108"/>
    </row>
    <row r="2" spans="1:23" ht="15" customHeight="1" x14ac:dyDescent="0.45">
      <c r="A2" s="108"/>
      <c r="B2" s="118"/>
      <c r="C2" s="119"/>
      <c r="D2" s="119"/>
      <c r="E2" s="119"/>
      <c r="F2" s="119"/>
      <c r="G2" s="119"/>
      <c r="H2" s="119"/>
      <c r="I2" s="119"/>
      <c r="J2" s="119"/>
      <c r="K2" s="119"/>
      <c r="L2" s="119"/>
      <c r="M2" s="119"/>
      <c r="N2" s="120"/>
      <c r="O2" s="109"/>
      <c r="P2" s="109"/>
      <c r="Q2" s="109"/>
      <c r="R2" s="21"/>
      <c r="S2" s="21"/>
      <c r="T2" s="21"/>
      <c r="U2" s="21"/>
      <c r="V2" s="21"/>
      <c r="W2" s="22"/>
    </row>
    <row r="3" spans="1:23" ht="51.65" customHeight="1" x14ac:dyDescent="0.5">
      <c r="A3" s="108"/>
      <c r="B3" s="204" t="s">
        <v>118</v>
      </c>
      <c r="C3" s="205"/>
      <c r="D3" s="205"/>
      <c r="E3" s="205"/>
      <c r="F3" s="205"/>
      <c r="G3" s="205"/>
      <c r="H3" s="205"/>
      <c r="I3" s="205"/>
      <c r="J3" s="205"/>
      <c r="K3" s="205"/>
      <c r="L3" s="117"/>
      <c r="M3" s="122"/>
      <c r="N3" s="123"/>
      <c r="O3" s="111"/>
      <c r="P3" s="111"/>
      <c r="Q3" s="111"/>
      <c r="R3" s="111"/>
      <c r="S3" s="23"/>
      <c r="T3" s="23"/>
      <c r="U3" s="23"/>
      <c r="V3" s="24"/>
      <c r="W3" s="22"/>
    </row>
    <row r="4" spans="1:23" ht="21" customHeight="1" x14ac:dyDescent="0.5">
      <c r="A4" s="108"/>
      <c r="B4" s="121"/>
      <c r="C4" s="117"/>
      <c r="D4" s="117"/>
      <c r="E4" s="117"/>
      <c r="F4" s="117"/>
      <c r="G4" s="117"/>
      <c r="H4" s="117"/>
      <c r="I4" s="117"/>
      <c r="J4" s="117"/>
      <c r="K4" s="117"/>
      <c r="L4" s="117"/>
      <c r="M4" s="122"/>
      <c r="N4" s="123"/>
      <c r="O4" s="111"/>
      <c r="P4" s="111"/>
      <c r="Q4" s="111"/>
      <c r="R4" s="110"/>
      <c r="S4" s="23"/>
      <c r="T4" s="23"/>
      <c r="U4" s="23"/>
      <c r="V4" s="24"/>
      <c r="W4" s="22"/>
    </row>
    <row r="5" spans="1:23" ht="21" customHeight="1" x14ac:dyDescent="0.45">
      <c r="A5" s="108"/>
      <c r="B5" s="206" t="s">
        <v>18</v>
      </c>
      <c r="C5" s="207"/>
      <c r="D5" s="207"/>
      <c r="E5" s="207"/>
      <c r="F5" s="207"/>
      <c r="G5" s="207"/>
      <c r="H5" s="207"/>
      <c r="I5" s="207"/>
      <c r="J5" s="207"/>
      <c r="K5" s="207"/>
      <c r="L5" s="124"/>
      <c r="M5" s="125"/>
      <c r="N5" s="126"/>
      <c r="O5" s="112"/>
      <c r="P5" s="112"/>
      <c r="Q5" s="112"/>
      <c r="R5" s="112"/>
      <c r="S5" s="25"/>
      <c r="T5" s="25"/>
      <c r="U5" s="25"/>
      <c r="V5" s="26"/>
      <c r="W5" s="22"/>
    </row>
    <row r="6" spans="1:23" ht="15" customHeight="1" thickBot="1" x14ac:dyDescent="0.55000000000000004">
      <c r="A6" s="108"/>
      <c r="B6" s="121"/>
      <c r="C6" s="127"/>
      <c r="D6" s="128"/>
      <c r="E6" s="127"/>
      <c r="F6" s="127"/>
      <c r="G6" s="127"/>
      <c r="H6" s="129"/>
      <c r="I6" s="127"/>
      <c r="J6" s="127"/>
      <c r="K6" s="127"/>
      <c r="L6" s="127"/>
      <c r="M6" s="130"/>
      <c r="N6" s="131"/>
      <c r="O6" s="113"/>
      <c r="P6" s="113"/>
      <c r="Q6" s="113"/>
      <c r="R6" s="113"/>
      <c r="S6" s="27"/>
      <c r="T6" s="27"/>
      <c r="U6" s="27"/>
      <c r="V6" s="21"/>
      <c r="W6" s="22"/>
    </row>
    <row r="7" spans="1:23" s="28" customFormat="1" ht="15" customHeight="1" x14ac:dyDescent="0.25">
      <c r="A7" s="114"/>
      <c r="B7" s="133"/>
      <c r="C7" s="134"/>
      <c r="D7" s="134"/>
      <c r="E7" s="134"/>
      <c r="F7" s="134"/>
      <c r="G7" s="134"/>
      <c r="H7" s="134"/>
      <c r="I7" s="134"/>
      <c r="J7" s="134"/>
      <c r="K7" s="134"/>
      <c r="L7" s="134"/>
      <c r="M7" s="134"/>
      <c r="N7" s="135"/>
      <c r="O7" s="115"/>
      <c r="P7" s="113"/>
      <c r="Q7" s="113"/>
      <c r="R7" s="113"/>
      <c r="S7" s="27"/>
      <c r="T7" s="27"/>
      <c r="U7" s="27"/>
      <c r="V7" s="25"/>
      <c r="W7" s="29"/>
    </row>
    <row r="8" spans="1:23" s="28" customFormat="1" ht="18" customHeight="1" x14ac:dyDescent="0.25">
      <c r="A8" s="114"/>
      <c r="B8" s="136"/>
      <c r="C8" s="132" t="s">
        <v>1</v>
      </c>
      <c r="D8" s="132"/>
      <c r="E8" s="132"/>
      <c r="F8" s="132" t="s">
        <v>41</v>
      </c>
      <c r="G8" s="132"/>
      <c r="H8" s="132"/>
      <c r="I8" s="132"/>
      <c r="J8" s="132"/>
      <c r="K8" s="132"/>
      <c r="L8" s="137"/>
      <c r="M8" s="137"/>
      <c r="N8" s="138"/>
      <c r="O8" s="115"/>
      <c r="P8" s="113"/>
      <c r="Q8" s="113"/>
      <c r="R8" s="113"/>
      <c r="S8" s="27"/>
      <c r="T8" s="27"/>
      <c r="U8" s="27"/>
      <c r="V8" s="25"/>
      <c r="W8" s="29"/>
    </row>
    <row r="9" spans="1:23" s="28" customFormat="1" ht="15" customHeight="1" x14ac:dyDescent="0.25">
      <c r="A9" s="114"/>
      <c r="B9" s="136"/>
      <c r="C9" s="203"/>
      <c r="D9" s="203"/>
      <c r="E9" s="132"/>
      <c r="F9" s="132"/>
      <c r="G9" s="132"/>
      <c r="H9" s="132"/>
      <c r="I9" s="132"/>
      <c r="J9" s="132"/>
      <c r="K9" s="137"/>
      <c r="L9" s="137"/>
      <c r="M9" s="137"/>
      <c r="N9" s="138"/>
      <c r="O9" s="115"/>
      <c r="P9" s="113"/>
      <c r="Q9" s="113"/>
      <c r="R9" s="116"/>
      <c r="S9" s="27"/>
      <c r="T9" s="27"/>
      <c r="U9" s="27"/>
      <c r="V9" s="25"/>
      <c r="W9" s="29"/>
    </row>
    <row r="10" spans="1:23" s="28" customFormat="1" ht="18.75" customHeight="1" x14ac:dyDescent="0.25">
      <c r="A10" s="114"/>
      <c r="B10" s="136"/>
      <c r="C10" s="203"/>
      <c r="D10" s="203"/>
      <c r="E10" s="132"/>
      <c r="F10" s="132"/>
      <c r="G10" s="132"/>
      <c r="H10" s="132"/>
      <c r="I10" s="132"/>
      <c r="J10" s="132"/>
      <c r="K10" s="137"/>
      <c r="L10" s="137"/>
      <c r="M10" s="137"/>
      <c r="N10" s="138"/>
      <c r="O10" s="115"/>
      <c r="P10" s="113"/>
      <c r="Q10" s="113"/>
      <c r="R10" s="113"/>
      <c r="S10" s="27"/>
      <c r="T10" s="27"/>
      <c r="U10" s="27"/>
      <c r="V10" s="25"/>
      <c r="W10" s="29"/>
    </row>
    <row r="11" spans="1:23" s="28" customFormat="1" ht="15" customHeight="1" x14ac:dyDescent="0.25">
      <c r="A11" s="114"/>
      <c r="B11" s="136"/>
      <c r="C11" s="132"/>
      <c r="D11" s="132"/>
      <c r="E11" s="132"/>
      <c r="F11" s="132"/>
      <c r="G11" s="132"/>
      <c r="H11" s="132"/>
      <c r="I11" s="132"/>
      <c r="J11" s="132"/>
      <c r="K11" s="132"/>
      <c r="L11" s="137"/>
      <c r="M11" s="137"/>
      <c r="N11" s="138"/>
      <c r="O11" s="115"/>
      <c r="P11" s="113"/>
      <c r="Q11" s="113"/>
      <c r="R11" s="113"/>
      <c r="S11" s="27"/>
      <c r="T11" s="27"/>
      <c r="U11" s="27"/>
      <c r="V11" s="25"/>
      <c r="W11" s="29"/>
    </row>
    <row r="12" spans="1:23" s="28" customFormat="1" ht="18" customHeight="1" x14ac:dyDescent="0.25">
      <c r="A12" s="114"/>
      <c r="B12" s="136"/>
      <c r="C12" s="132" t="s">
        <v>38</v>
      </c>
      <c r="D12" s="132"/>
      <c r="E12" s="132"/>
      <c r="F12" s="132" t="s">
        <v>42</v>
      </c>
      <c r="G12" s="132"/>
      <c r="H12" s="132"/>
      <c r="I12" s="132"/>
      <c r="J12" s="132"/>
      <c r="K12" s="132"/>
      <c r="L12" s="132"/>
      <c r="M12" s="132"/>
      <c r="N12" s="138"/>
      <c r="O12" s="115"/>
      <c r="P12" s="113"/>
      <c r="Q12" s="113"/>
      <c r="R12" s="27"/>
      <c r="S12" s="27"/>
      <c r="T12" s="27"/>
      <c r="U12" s="27"/>
      <c r="V12" s="25"/>
      <c r="W12" s="29"/>
    </row>
    <row r="13" spans="1:23" s="28" customFormat="1" ht="15" customHeight="1" x14ac:dyDescent="0.25">
      <c r="A13" s="114"/>
      <c r="B13" s="136"/>
      <c r="C13" s="132"/>
      <c r="D13" s="132"/>
      <c r="E13" s="132"/>
      <c r="F13" s="132"/>
      <c r="G13" s="132"/>
      <c r="H13" s="132"/>
      <c r="I13" s="132"/>
      <c r="J13" s="132"/>
      <c r="K13" s="132"/>
      <c r="L13" s="132"/>
      <c r="M13" s="132"/>
      <c r="N13" s="138"/>
      <c r="O13" s="115"/>
      <c r="P13" s="113"/>
      <c r="Q13" s="113"/>
      <c r="R13" s="27"/>
      <c r="S13" s="27"/>
      <c r="T13" s="27"/>
      <c r="U13" s="27"/>
      <c r="V13" s="25"/>
      <c r="W13" s="29"/>
    </row>
    <row r="14" spans="1:23" s="28" customFormat="1" ht="15" customHeight="1" x14ac:dyDescent="0.25">
      <c r="A14" s="114"/>
      <c r="B14" s="136"/>
      <c r="C14" s="132"/>
      <c r="D14" s="132"/>
      <c r="E14" s="132"/>
      <c r="F14" s="132"/>
      <c r="G14" s="132"/>
      <c r="H14" s="132"/>
      <c r="I14" s="132"/>
      <c r="J14" s="132"/>
      <c r="K14" s="132"/>
      <c r="L14" s="132"/>
      <c r="M14" s="132"/>
      <c r="N14" s="138"/>
      <c r="O14" s="115"/>
      <c r="P14" s="113"/>
      <c r="Q14" s="113"/>
      <c r="R14" s="27"/>
      <c r="S14" s="27"/>
      <c r="T14" s="27"/>
      <c r="U14" s="27"/>
      <c r="V14" s="25"/>
      <c r="W14" s="29"/>
    </row>
    <row r="15" spans="1:23" s="28" customFormat="1" ht="15" customHeight="1" x14ac:dyDescent="0.25">
      <c r="A15" s="114"/>
      <c r="B15" s="136"/>
      <c r="C15" s="132"/>
      <c r="D15" s="132"/>
      <c r="E15" s="132"/>
      <c r="F15" s="132"/>
      <c r="G15" s="132"/>
      <c r="H15" s="132"/>
      <c r="I15" s="132"/>
      <c r="J15" s="132"/>
      <c r="K15" s="132"/>
      <c r="L15" s="132"/>
      <c r="M15" s="132"/>
      <c r="N15" s="138"/>
      <c r="O15" s="115"/>
      <c r="P15" s="113"/>
      <c r="Q15" s="113"/>
      <c r="R15" s="27"/>
      <c r="S15" s="27"/>
      <c r="T15" s="27"/>
      <c r="U15" s="27"/>
      <c r="V15" s="25"/>
      <c r="W15" s="29"/>
    </row>
    <row r="16" spans="1:23" ht="23" thickBot="1" x14ac:dyDescent="0.5">
      <c r="A16" s="108"/>
      <c r="B16" s="139"/>
      <c r="C16" s="140"/>
      <c r="D16" s="140"/>
      <c r="E16" s="141"/>
      <c r="F16" s="141"/>
      <c r="G16" s="140"/>
      <c r="H16" s="140"/>
      <c r="I16" s="140"/>
      <c r="J16" s="141"/>
      <c r="K16" s="140"/>
      <c r="L16" s="140"/>
      <c r="M16" s="140"/>
      <c r="N16" s="142"/>
      <c r="O16" s="108"/>
      <c r="P16" s="108"/>
      <c r="Q16" s="108"/>
    </row>
    <row r="17" spans="1:17" x14ac:dyDescent="0.45">
      <c r="A17" s="108"/>
      <c r="B17" s="109"/>
      <c r="C17" s="109"/>
      <c r="D17" s="109"/>
      <c r="E17" s="109"/>
      <c r="F17" s="109"/>
      <c r="G17" s="109"/>
      <c r="H17" s="109"/>
      <c r="I17" s="109"/>
      <c r="J17" s="109"/>
      <c r="K17" s="109"/>
      <c r="L17" s="109"/>
      <c r="M17" s="108"/>
      <c r="N17" s="108"/>
      <c r="O17" s="108"/>
      <c r="P17" s="108"/>
      <c r="Q17" s="108"/>
    </row>
    <row r="18" spans="1:17" x14ac:dyDescent="0.45">
      <c r="A18" s="22"/>
      <c r="B18" s="21"/>
      <c r="C18" s="21"/>
      <c r="D18" s="21"/>
      <c r="E18" s="21"/>
      <c r="F18" s="21"/>
      <c r="G18" s="21"/>
      <c r="H18" s="21"/>
      <c r="I18" s="21"/>
      <c r="J18" s="21"/>
      <c r="K18" s="21"/>
      <c r="L18" s="21"/>
      <c r="M18" s="22"/>
    </row>
    <row r="19" spans="1:17" x14ac:dyDescent="0.45">
      <c r="A19" s="22"/>
      <c r="B19" s="21"/>
      <c r="C19" s="21"/>
      <c r="D19" s="21"/>
      <c r="E19" s="21"/>
      <c r="F19" s="21"/>
      <c r="G19" s="21"/>
      <c r="H19" s="21"/>
      <c r="I19" s="21"/>
      <c r="J19" s="21"/>
      <c r="K19" s="21"/>
      <c r="L19" s="21"/>
      <c r="M19" s="22"/>
    </row>
    <row r="20" spans="1:17" x14ac:dyDescent="0.45">
      <c r="A20" s="22"/>
      <c r="B20" s="21"/>
      <c r="C20" s="21"/>
      <c r="D20" s="21"/>
      <c r="E20" s="21"/>
      <c r="F20" s="21"/>
      <c r="G20" s="21"/>
      <c r="H20" s="21"/>
      <c r="I20" s="21"/>
      <c r="J20" s="21"/>
      <c r="K20" s="22"/>
      <c r="L20" s="22"/>
      <c r="M20" s="22"/>
    </row>
    <row r="21" spans="1:17" x14ac:dyDescent="0.45">
      <c r="A21" s="22"/>
      <c r="B21" s="21"/>
      <c r="C21" s="21"/>
      <c r="D21" s="21"/>
      <c r="E21" s="21"/>
      <c r="F21" s="21"/>
      <c r="G21" s="21"/>
      <c r="H21" s="21"/>
      <c r="I21" s="21"/>
      <c r="J21" s="21"/>
      <c r="K21" s="22"/>
      <c r="L21" s="22"/>
      <c r="M21" s="22"/>
    </row>
    <row r="22" spans="1:17" x14ac:dyDescent="0.45">
      <c r="A22" s="22"/>
      <c r="B22" s="22"/>
      <c r="C22" s="22"/>
      <c r="D22" s="22"/>
      <c r="E22" s="22"/>
      <c r="F22" s="22"/>
      <c r="G22" s="21"/>
      <c r="H22" s="21"/>
      <c r="I22" s="21"/>
      <c r="J22" s="22"/>
    </row>
    <row r="23" spans="1:17" x14ac:dyDescent="0.45">
      <c r="A23" s="22"/>
      <c r="B23" s="22"/>
      <c r="C23" s="22"/>
      <c r="D23" s="22"/>
      <c r="E23" s="22"/>
      <c r="F23" s="22"/>
      <c r="G23" s="21"/>
      <c r="H23" s="22"/>
      <c r="I23" s="22"/>
      <c r="J23" s="22"/>
    </row>
    <row r="24" spans="1:17" x14ac:dyDescent="0.45">
      <c r="G24" s="30"/>
    </row>
  </sheetData>
  <sheetProtection selectLockedCells="1"/>
  <mergeCells count="3">
    <mergeCell ref="C9:D10"/>
    <mergeCell ref="B3:K3"/>
    <mergeCell ref="B5:K5"/>
  </mergeCells>
  <phoneticPr fontId="8" type="noConversion"/>
  <pageMargins left="0.35433070866141736" right="0.35433070866141736" top="0.94488188976377963" bottom="0.98425196850393704" header="0.51181102362204722" footer="0.51181102362204722"/>
  <pageSetup paperSize="9" scale="66" orientation="landscape" r:id="rId1"/>
  <headerFooter alignWithMargins="0">
    <oddFooter>&amp;L&amp;D&amp;C&amp; Template: &amp;A
&amp;F&amp;R&amp;P o&amp;Of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autoPageBreaks="0"/>
  </sheetPr>
  <dimension ref="A1:K50"/>
  <sheetViews>
    <sheetView showGridLines="0" showRowColHeaders="0" tabSelected="1" topLeftCell="A7" zoomScaleNormal="100" zoomScaleSheetLayoutView="100" workbookViewId="0">
      <selection activeCell="M35" sqref="M35"/>
    </sheetView>
  </sheetViews>
  <sheetFormatPr defaultColWidth="9.1796875" defaultRowHeight="12.5" x14ac:dyDescent="0.25"/>
  <cols>
    <col min="1" max="1" width="5.1796875" style="86" customWidth="1"/>
    <col min="2" max="2" width="26.54296875" style="1" customWidth="1"/>
    <col min="3" max="3" width="22.453125" style="1" customWidth="1"/>
    <col min="4" max="4" width="9.1796875" style="1"/>
    <col min="5" max="5" width="10.54296875" style="1" customWidth="1"/>
    <col min="6" max="6" width="11.54296875" style="1" customWidth="1"/>
    <col min="7" max="7" width="9.1796875" style="1"/>
    <col min="8" max="8" width="1.26953125" style="1" hidden="1" customWidth="1"/>
    <col min="9" max="9" width="5.26953125" style="1" customWidth="1"/>
    <col min="10" max="10" width="4.81640625" style="1" customWidth="1"/>
    <col min="11" max="16384" width="9.1796875" style="1"/>
  </cols>
  <sheetData>
    <row r="1" spans="1:10" x14ac:dyDescent="0.25">
      <c r="A1" s="100"/>
      <c r="B1" s="100"/>
      <c r="C1" s="100"/>
      <c r="D1" s="100"/>
      <c r="E1" s="100"/>
      <c r="F1" s="100"/>
      <c r="G1" s="100"/>
      <c r="H1" s="100"/>
      <c r="I1" s="100"/>
      <c r="J1" s="100"/>
    </row>
    <row r="2" spans="1:10" x14ac:dyDescent="0.25">
      <c r="A2" s="100"/>
      <c r="B2" s="100"/>
      <c r="C2" s="100"/>
      <c r="D2" s="100"/>
      <c r="E2" s="100"/>
      <c r="F2" s="100"/>
      <c r="G2" s="100"/>
      <c r="H2" s="100"/>
      <c r="I2" s="100"/>
      <c r="J2" s="100"/>
    </row>
    <row r="3" spans="1:10" x14ac:dyDescent="0.25">
      <c r="A3" s="100"/>
      <c r="B3" s="100"/>
      <c r="C3" s="100"/>
      <c r="D3" s="100"/>
      <c r="E3" s="100"/>
      <c r="F3" s="100"/>
      <c r="G3" s="100"/>
      <c r="H3" s="100"/>
      <c r="I3" s="100"/>
      <c r="J3" s="100"/>
    </row>
    <row r="4" spans="1:10" x14ac:dyDescent="0.25">
      <c r="A4" s="100"/>
      <c r="B4" s="100"/>
      <c r="C4" s="100"/>
      <c r="D4" s="100"/>
      <c r="E4" s="100"/>
      <c r="F4" s="100"/>
      <c r="G4" s="100"/>
      <c r="H4" s="100"/>
      <c r="I4" s="100"/>
      <c r="J4" s="100"/>
    </row>
    <row r="5" spans="1:10" x14ac:dyDescent="0.25">
      <c r="A5" s="100"/>
      <c r="B5" s="100"/>
      <c r="C5" s="100"/>
      <c r="D5" s="100"/>
      <c r="E5" s="100"/>
      <c r="F5" s="100"/>
      <c r="G5" s="100"/>
      <c r="H5" s="100"/>
      <c r="I5" s="100"/>
      <c r="J5" s="100"/>
    </row>
    <row r="6" spans="1:10" x14ac:dyDescent="0.25">
      <c r="A6" s="100"/>
      <c r="B6" s="100"/>
      <c r="C6" s="100"/>
      <c r="D6" s="100"/>
      <c r="E6" s="100"/>
      <c r="F6" s="100"/>
      <c r="G6" s="100"/>
      <c r="H6" s="100"/>
      <c r="I6" s="100"/>
      <c r="J6" s="100"/>
    </row>
    <row r="7" spans="1:10" x14ac:dyDescent="0.25">
      <c r="A7" s="100"/>
      <c r="B7" s="100"/>
      <c r="C7" s="100"/>
      <c r="D7" s="100"/>
      <c r="E7" s="100"/>
      <c r="F7" s="100"/>
      <c r="G7" s="100"/>
      <c r="H7" s="100"/>
      <c r="I7" s="100"/>
      <c r="J7" s="100"/>
    </row>
    <row r="8" spans="1:10" ht="20" x14ac:dyDescent="0.4">
      <c r="A8" s="100"/>
      <c r="B8" s="101" t="s">
        <v>2</v>
      </c>
      <c r="C8" s="100"/>
      <c r="D8" s="100"/>
      <c r="E8" s="100"/>
      <c r="F8" s="100"/>
      <c r="G8" s="100"/>
      <c r="H8" s="100"/>
      <c r="I8" s="100"/>
      <c r="J8" s="100"/>
    </row>
    <row r="9" spans="1:10" ht="20" x14ac:dyDescent="0.4">
      <c r="A9" s="100"/>
      <c r="B9" s="101" t="s">
        <v>39</v>
      </c>
      <c r="C9" s="100"/>
      <c r="D9" s="100"/>
      <c r="E9" s="100"/>
      <c r="F9" s="100"/>
      <c r="G9" s="100"/>
      <c r="H9" s="100"/>
      <c r="I9" s="100"/>
      <c r="J9" s="100"/>
    </row>
    <row r="10" spans="1:10" x14ac:dyDescent="0.25">
      <c r="A10" s="100"/>
      <c r="B10" s="100"/>
      <c r="C10" s="100"/>
      <c r="D10" s="100"/>
      <c r="E10" s="100"/>
      <c r="F10" s="100"/>
      <c r="G10" s="100"/>
      <c r="H10" s="100"/>
      <c r="I10" s="100"/>
      <c r="J10" s="100"/>
    </row>
    <row r="11" spans="1:10" ht="12.75" customHeight="1" x14ac:dyDescent="0.3">
      <c r="A11" s="100"/>
      <c r="B11" s="208" t="s">
        <v>40</v>
      </c>
      <c r="C11" s="208"/>
      <c r="D11" s="208"/>
      <c r="E11" s="208"/>
      <c r="F11" s="208"/>
      <c r="G11" s="208"/>
      <c r="H11" s="208"/>
      <c r="I11" s="208"/>
      <c r="J11" s="102"/>
    </row>
    <row r="12" spans="1:10" ht="13" x14ac:dyDescent="0.3">
      <c r="A12" s="100"/>
      <c r="B12" s="208"/>
      <c r="C12" s="208"/>
      <c r="D12" s="208"/>
      <c r="E12" s="208"/>
      <c r="F12" s="208"/>
      <c r="G12" s="208"/>
      <c r="H12" s="208"/>
      <c r="I12" s="208"/>
      <c r="J12" s="103"/>
    </row>
    <row r="13" spans="1:10" s="86" customFormat="1" ht="12.75" customHeight="1" x14ac:dyDescent="0.3">
      <c r="A13" s="100"/>
      <c r="B13" s="103"/>
      <c r="C13" s="103"/>
      <c r="D13" s="103"/>
      <c r="E13" s="103"/>
      <c r="F13" s="103"/>
      <c r="G13" s="103"/>
      <c r="H13" s="103"/>
      <c r="I13" s="103"/>
      <c r="J13" s="103"/>
    </row>
    <row r="14" spans="1:10" ht="15" customHeight="1" x14ac:dyDescent="0.35">
      <c r="A14" s="100"/>
      <c r="B14" s="209" t="s">
        <v>4</v>
      </c>
      <c r="C14" s="209"/>
      <c r="D14" s="209"/>
      <c r="E14" s="209"/>
      <c r="F14" s="209"/>
      <c r="G14" s="209"/>
      <c r="H14" s="209"/>
      <c r="I14" s="209"/>
      <c r="J14" s="104"/>
    </row>
    <row r="15" spans="1:10" ht="13" x14ac:dyDescent="0.3">
      <c r="A15" s="100"/>
      <c r="B15" s="231" t="s">
        <v>73</v>
      </c>
      <c r="C15" s="231"/>
      <c r="D15" s="231"/>
      <c r="E15" s="231"/>
      <c r="F15" s="231"/>
      <c r="G15" s="231"/>
      <c r="H15" s="231"/>
      <c r="I15" s="231"/>
      <c r="J15" s="105"/>
    </row>
    <row r="16" spans="1:10" ht="13" x14ac:dyDescent="0.3">
      <c r="A16" s="100"/>
      <c r="B16" s="226" t="s">
        <v>74</v>
      </c>
      <c r="C16" s="226"/>
      <c r="D16" s="226"/>
      <c r="E16" s="226"/>
      <c r="F16" s="226"/>
      <c r="G16" s="226"/>
      <c r="H16" s="226"/>
      <c r="I16" s="226"/>
      <c r="J16" s="106"/>
    </row>
    <row r="17" spans="1:11" ht="13" x14ac:dyDescent="0.3">
      <c r="A17" s="100"/>
      <c r="B17" s="232" t="s">
        <v>5</v>
      </c>
      <c r="C17" s="232"/>
      <c r="D17" s="232"/>
      <c r="E17" s="232"/>
      <c r="F17" s="232"/>
      <c r="G17" s="232"/>
      <c r="H17" s="232"/>
      <c r="I17" s="232"/>
      <c r="J17" s="106"/>
    </row>
    <row r="18" spans="1:11" ht="13" x14ac:dyDescent="0.3">
      <c r="A18" s="100"/>
      <c r="B18" s="233" t="s">
        <v>75</v>
      </c>
      <c r="C18" s="233"/>
      <c r="D18" s="233"/>
      <c r="E18" s="233"/>
      <c r="F18" s="233"/>
      <c r="G18" s="233"/>
      <c r="H18" s="233"/>
      <c r="I18" s="233"/>
      <c r="J18" s="106"/>
    </row>
    <row r="19" spans="1:11" x14ac:dyDescent="0.25">
      <c r="A19" s="100"/>
      <c r="B19" s="90"/>
      <c r="C19" s="104"/>
      <c r="D19" s="104"/>
      <c r="E19" s="104"/>
      <c r="F19" s="104"/>
      <c r="G19" s="104"/>
      <c r="H19" s="104"/>
      <c r="I19" s="104"/>
      <c r="J19" s="104"/>
    </row>
    <row r="20" spans="1:11" x14ac:dyDescent="0.25">
      <c r="A20" s="100"/>
      <c r="B20" s="235" t="s">
        <v>6</v>
      </c>
      <c r="C20" s="235"/>
      <c r="D20" s="235"/>
      <c r="E20" s="235"/>
      <c r="F20" s="235"/>
      <c r="G20" s="235"/>
      <c r="H20" s="235"/>
      <c r="I20" s="235"/>
      <c r="J20" s="91"/>
    </row>
    <row r="21" spans="1:11" s="86" customFormat="1" x14ac:dyDescent="0.25">
      <c r="A21" s="100"/>
      <c r="B21" s="91" t="s">
        <v>112</v>
      </c>
      <c r="C21" s="91"/>
      <c r="D21" s="91"/>
      <c r="E21" s="91"/>
      <c r="F21" s="91"/>
      <c r="G21" s="91"/>
      <c r="H21" s="91"/>
      <c r="I21" s="91"/>
      <c r="J21" s="91"/>
    </row>
    <row r="22" spans="1:11" x14ac:dyDescent="0.25">
      <c r="A22" s="100"/>
      <c r="B22" s="234" t="s">
        <v>7</v>
      </c>
      <c r="C22" s="234"/>
      <c r="D22" s="234"/>
      <c r="E22" s="234"/>
      <c r="F22" s="234"/>
      <c r="G22" s="234"/>
      <c r="H22" s="234"/>
      <c r="I22" s="234"/>
      <c r="J22" s="107"/>
    </row>
    <row r="23" spans="1:11" x14ac:dyDescent="0.25">
      <c r="A23" s="100"/>
      <c r="B23" s="100"/>
      <c r="C23" s="100"/>
      <c r="D23" s="100"/>
      <c r="E23" s="100"/>
      <c r="F23" s="100"/>
      <c r="G23" s="100"/>
      <c r="H23" s="100"/>
      <c r="I23" s="100"/>
      <c r="J23" s="100"/>
    </row>
    <row r="24" spans="1:11" x14ac:dyDescent="0.25">
      <c r="A24" s="100"/>
      <c r="B24" s="100"/>
      <c r="C24" s="100"/>
      <c r="D24" s="100"/>
      <c r="E24" s="100"/>
      <c r="F24" s="100"/>
      <c r="G24" s="100"/>
      <c r="H24" s="100"/>
      <c r="I24" s="100"/>
      <c r="J24" s="100"/>
    </row>
    <row r="25" spans="1:11" x14ac:dyDescent="0.25">
      <c r="A25" s="100"/>
      <c r="B25" s="100"/>
      <c r="C25" s="100"/>
      <c r="D25" s="100"/>
      <c r="E25" s="100"/>
      <c r="F25" s="100"/>
      <c r="G25" s="100"/>
      <c r="H25" s="100"/>
      <c r="I25" s="100"/>
      <c r="J25" s="100"/>
      <c r="K25" s="2"/>
    </row>
    <row r="26" spans="1:11" x14ac:dyDescent="0.25">
      <c r="A26" s="100"/>
      <c r="B26" s="100"/>
      <c r="C26" s="100"/>
      <c r="D26" s="100"/>
      <c r="E26" s="100"/>
      <c r="F26" s="100"/>
      <c r="G26" s="100"/>
      <c r="H26" s="100"/>
      <c r="I26" s="100"/>
      <c r="J26" s="100"/>
      <c r="K26" s="2"/>
    </row>
    <row r="27" spans="1:11" s="94" customFormat="1" ht="20.149999999999999" customHeight="1" x14ac:dyDescent="0.25">
      <c r="B27" s="227" t="s">
        <v>52</v>
      </c>
      <c r="C27" s="228"/>
      <c r="D27" s="223" t="s">
        <v>60</v>
      </c>
      <c r="E27" s="224"/>
      <c r="F27" s="224"/>
      <c r="G27" s="224"/>
      <c r="H27" s="224"/>
      <c r="I27" s="225"/>
    </row>
    <row r="28" spans="1:11" s="94" customFormat="1" ht="20.149999999999999" customHeight="1" x14ac:dyDescent="0.25">
      <c r="B28" s="95"/>
      <c r="C28" s="95"/>
    </row>
    <row r="29" spans="1:11" s="94" customFormat="1" ht="20.149999999999999" customHeight="1" x14ac:dyDescent="0.25">
      <c r="B29" s="96" t="s">
        <v>20</v>
      </c>
      <c r="C29" s="97"/>
      <c r="D29" s="223" t="s">
        <v>180</v>
      </c>
      <c r="E29" s="224"/>
      <c r="F29" s="224"/>
      <c r="G29" s="224"/>
      <c r="H29" s="224"/>
      <c r="I29" s="225"/>
    </row>
    <row r="30" spans="1:11" s="94" customFormat="1" ht="20.149999999999999" customHeight="1" x14ac:dyDescent="0.25">
      <c r="B30" s="95"/>
      <c r="C30" s="95"/>
    </row>
    <row r="31" spans="1:11" s="94" customFormat="1" ht="20.149999999999999" customHeight="1" x14ac:dyDescent="0.25">
      <c r="B31" s="96" t="s">
        <v>21</v>
      </c>
      <c r="C31" s="97"/>
      <c r="D31" s="223" t="s">
        <v>181</v>
      </c>
      <c r="E31" s="224"/>
      <c r="F31" s="224"/>
      <c r="G31" s="224"/>
      <c r="H31" s="224"/>
      <c r="I31" s="225"/>
    </row>
    <row r="32" spans="1:11" s="94" customFormat="1" ht="20.149999999999999" customHeight="1" x14ac:dyDescent="0.25">
      <c r="B32" s="95"/>
      <c r="C32" s="95"/>
      <c r="D32" s="229"/>
      <c r="E32" s="230"/>
      <c r="F32" s="230"/>
    </row>
    <row r="33" spans="2:9" s="94" customFormat="1" ht="20.149999999999999" customHeight="1" x14ac:dyDescent="0.25">
      <c r="B33" s="98" t="s">
        <v>3</v>
      </c>
      <c r="C33" s="99"/>
      <c r="D33" s="221"/>
      <c r="E33" s="221"/>
      <c r="F33" s="221"/>
      <c r="G33" s="221"/>
      <c r="H33" s="221"/>
      <c r="I33" s="222"/>
    </row>
    <row r="36" spans="2:9" ht="13" thickBot="1" x14ac:dyDescent="0.3"/>
    <row r="37" spans="2:9" x14ac:dyDescent="0.25">
      <c r="B37" s="4"/>
      <c r="C37" s="5"/>
      <c r="D37" s="5"/>
      <c r="E37" s="5"/>
      <c r="F37" s="6"/>
      <c r="G37" s="6"/>
      <c r="H37" s="6"/>
      <c r="I37" s="7"/>
    </row>
    <row r="38" spans="2:9" ht="13" x14ac:dyDescent="0.3">
      <c r="B38" s="8" t="s">
        <v>9</v>
      </c>
      <c r="C38" s="213" t="s">
        <v>19</v>
      </c>
      <c r="D38" s="214"/>
      <c r="E38" s="215" t="s">
        <v>182</v>
      </c>
      <c r="F38" s="211"/>
      <c r="G38" s="211"/>
      <c r="H38" s="212"/>
      <c r="I38" s="9"/>
    </row>
    <row r="39" spans="2:9" ht="13" x14ac:dyDescent="0.3">
      <c r="B39" s="8"/>
      <c r="C39" s="213" t="s">
        <v>10</v>
      </c>
      <c r="D39" s="214"/>
      <c r="E39" s="215" t="s">
        <v>183</v>
      </c>
      <c r="F39" s="211"/>
      <c r="G39" s="211"/>
      <c r="H39" s="212"/>
      <c r="I39" s="9"/>
    </row>
    <row r="40" spans="2:9" ht="13" x14ac:dyDescent="0.3">
      <c r="B40" s="8"/>
      <c r="C40" s="10"/>
      <c r="D40" s="3" t="s">
        <v>11</v>
      </c>
      <c r="E40" s="50" t="s">
        <v>51</v>
      </c>
      <c r="F40" s="143" t="s">
        <v>12</v>
      </c>
      <c r="G40" s="50">
        <v>3149</v>
      </c>
      <c r="H40" s="51"/>
      <c r="I40" s="12"/>
    </row>
    <row r="41" spans="2:9" ht="13" x14ac:dyDescent="0.3">
      <c r="B41" s="8"/>
      <c r="C41" s="10"/>
      <c r="D41" s="10"/>
      <c r="E41" s="10"/>
      <c r="F41" s="51"/>
      <c r="G41" s="10"/>
      <c r="H41" s="51"/>
      <c r="I41" s="13"/>
    </row>
    <row r="42" spans="2:9" ht="13" x14ac:dyDescent="0.3">
      <c r="B42" s="8" t="s">
        <v>13</v>
      </c>
      <c r="C42" s="213" t="s">
        <v>19</v>
      </c>
      <c r="D42" s="214"/>
      <c r="E42" s="215" t="s">
        <v>184</v>
      </c>
      <c r="F42" s="211"/>
      <c r="G42" s="211"/>
      <c r="H42" s="212"/>
      <c r="I42" s="14"/>
    </row>
    <row r="43" spans="2:9" ht="13" x14ac:dyDescent="0.3">
      <c r="B43" s="8"/>
      <c r="C43" s="213" t="s">
        <v>10</v>
      </c>
      <c r="D43" s="214"/>
      <c r="E43" s="215" t="s">
        <v>183</v>
      </c>
      <c r="F43" s="211"/>
      <c r="G43" s="211"/>
      <c r="H43" s="212"/>
      <c r="I43" s="14"/>
    </row>
    <row r="44" spans="2:9" x14ac:dyDescent="0.25">
      <c r="B44" s="15"/>
      <c r="C44" s="10"/>
      <c r="D44" s="3" t="s">
        <v>11</v>
      </c>
      <c r="E44" s="50" t="s">
        <v>51</v>
      </c>
      <c r="F44" s="143" t="s">
        <v>12</v>
      </c>
      <c r="G44" s="50">
        <v>3149</v>
      </c>
      <c r="H44" s="51"/>
      <c r="I44" s="12"/>
    </row>
    <row r="45" spans="2:9" ht="13" thickBot="1" x14ac:dyDescent="0.3">
      <c r="B45" s="16"/>
      <c r="C45" s="17"/>
      <c r="D45" s="17"/>
      <c r="E45" s="17"/>
      <c r="F45" s="18"/>
      <c r="G45" s="18"/>
      <c r="H45" s="18"/>
      <c r="I45" s="19"/>
    </row>
    <row r="46" spans="2:9" x14ac:dyDescent="0.25">
      <c r="B46" s="4"/>
      <c r="C46" s="5"/>
      <c r="D46" s="5"/>
      <c r="E46" s="5"/>
      <c r="F46" s="6"/>
      <c r="G46" s="6"/>
      <c r="H46" s="6"/>
      <c r="I46" s="7"/>
    </row>
    <row r="47" spans="2:9" ht="13" x14ac:dyDescent="0.3">
      <c r="B47" s="8" t="s">
        <v>14</v>
      </c>
      <c r="C47" s="215" t="s">
        <v>634</v>
      </c>
      <c r="D47" s="211"/>
      <c r="E47" s="216"/>
      <c r="F47" s="216"/>
      <c r="G47" s="217"/>
      <c r="H47" s="11"/>
      <c r="I47" s="13"/>
    </row>
    <row r="48" spans="2:9" ht="13" x14ac:dyDescent="0.3">
      <c r="B48" s="8" t="s">
        <v>15</v>
      </c>
      <c r="C48" s="218" t="s">
        <v>636</v>
      </c>
      <c r="D48" s="219"/>
      <c r="E48" s="219"/>
      <c r="F48" s="219"/>
      <c r="G48" s="220"/>
      <c r="H48" s="11"/>
      <c r="I48" s="13"/>
    </row>
    <row r="49" spans="2:9" ht="13" x14ac:dyDescent="0.3">
      <c r="B49" s="8" t="s">
        <v>16</v>
      </c>
      <c r="C49" s="210" t="s">
        <v>635</v>
      </c>
      <c r="D49" s="211"/>
      <c r="E49" s="211"/>
      <c r="F49" s="211"/>
      <c r="G49" s="212"/>
      <c r="H49" s="11"/>
      <c r="I49" s="13"/>
    </row>
    <row r="50" spans="2:9" ht="13" thickBot="1" x14ac:dyDescent="0.3">
      <c r="B50" s="16"/>
      <c r="C50" s="17"/>
      <c r="D50" s="17"/>
      <c r="E50" s="17"/>
      <c r="F50" s="18"/>
      <c r="G50" s="18"/>
      <c r="H50" s="18"/>
      <c r="I50" s="19"/>
    </row>
  </sheetData>
  <sheetProtection selectLockedCells="1"/>
  <protectedRanges>
    <protectedRange sqref="D27:I27 D29:I29 D31:I31 D33:I33" name="CoverRange"/>
    <protectedRange sqref="E38:H39 E40 G40 E42:H43 E44 G44" name="CoverRange_3"/>
    <protectedRange sqref="C47:G49" name="CoverRange_4"/>
  </protectedRanges>
  <mergeCells count="25">
    <mergeCell ref="D27:I27"/>
    <mergeCell ref="D29:I29"/>
    <mergeCell ref="B27:C27"/>
    <mergeCell ref="D32:F32"/>
    <mergeCell ref="B15:I15"/>
    <mergeCell ref="B17:I17"/>
    <mergeCell ref="B18:I18"/>
    <mergeCell ref="B22:I22"/>
    <mergeCell ref="B20:I20"/>
    <mergeCell ref="B11:I12"/>
    <mergeCell ref="B14:I14"/>
    <mergeCell ref="C49:G49"/>
    <mergeCell ref="C43:D43"/>
    <mergeCell ref="E43:H43"/>
    <mergeCell ref="C47:G47"/>
    <mergeCell ref="C48:G48"/>
    <mergeCell ref="C39:D39"/>
    <mergeCell ref="E39:H39"/>
    <mergeCell ref="C42:D42"/>
    <mergeCell ref="E42:H42"/>
    <mergeCell ref="C38:D38"/>
    <mergeCell ref="E38:H38"/>
    <mergeCell ref="D33:I33"/>
    <mergeCell ref="D31:I31"/>
    <mergeCell ref="B16:I16"/>
  </mergeCells>
  <phoneticPr fontId="33" type="noConversion"/>
  <dataValidations count="2">
    <dataValidation type="list" allowBlank="1" showInputMessage="1" showErrorMessage="1" sqref="D27:F27" xr:uid="{00000000-0002-0000-0100-000000000000}">
      <formula1>"AusNet Services,CitiPower,Jemena,Powercor,United Energy"</formula1>
    </dataValidation>
    <dataValidation type="list" allowBlank="1" showInputMessage="1" showErrorMessage="1" sqref="D33:F33" xr:uid="{00000000-0002-0000-0100-000001000000}">
      <formula1>"2016/17,2017/18,2018/19,2019/20"</formula1>
    </dataValidation>
  </dataValidations>
  <hyperlinks>
    <hyperlink ref="C49" r:id="rId1" xr:uid="{00000000-0004-0000-0100-000000000000}"/>
  </hyperlinks>
  <pageMargins left="0.75" right="0.75" top="1" bottom="1" header="0.5" footer="0.5"/>
  <pageSetup paperSize="9" scale="85" orientation="portrait" verticalDpi="2"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T216"/>
  <sheetViews>
    <sheetView showGridLines="0" showRowColHeaders="0" zoomScaleNormal="100" zoomScaleSheetLayoutView="85" workbookViewId="0">
      <selection activeCell="E7" sqref="E7"/>
    </sheetView>
  </sheetViews>
  <sheetFormatPr defaultColWidth="8.81640625" defaultRowHeight="12.5" x14ac:dyDescent="0.25"/>
  <cols>
    <col min="1" max="1" width="11.7265625" style="38" customWidth="1"/>
    <col min="2" max="2" width="79.7265625" style="38" customWidth="1"/>
    <col min="3" max="3" width="31.1796875" style="38" customWidth="1"/>
    <col min="4" max="4" width="19.453125" style="38" customWidth="1"/>
    <col min="5" max="5" width="18.54296875" style="38" customWidth="1"/>
    <col min="6" max="6" width="15.54296875" style="38" customWidth="1"/>
    <col min="7" max="8" width="8.81640625" style="38"/>
    <col min="9" max="9" width="10.54296875" style="38" customWidth="1"/>
    <col min="10" max="20" width="8.81640625" style="70"/>
    <col min="21" max="16384" width="8.81640625" style="38"/>
  </cols>
  <sheetData>
    <row r="1" spans="2:15" ht="20" x14ac:dyDescent="0.4">
      <c r="B1" s="39" t="str">
        <f>IF(Cover!D27="","[DNSP Name]", Cover!D27)</f>
        <v>United Energy</v>
      </c>
      <c r="C1" s="62" t="s">
        <v>62</v>
      </c>
      <c r="D1" s="68">
        <v>18.7</v>
      </c>
      <c r="J1" s="149"/>
      <c r="K1" s="149" t="s">
        <v>61</v>
      </c>
      <c r="L1" s="149" t="s">
        <v>57</v>
      </c>
      <c r="M1" s="149" t="s">
        <v>58</v>
      </c>
      <c r="N1" s="149" t="s">
        <v>59</v>
      </c>
      <c r="O1" s="149" t="s">
        <v>60</v>
      </c>
    </row>
    <row r="2" spans="2:15" ht="20" x14ac:dyDescent="0.4">
      <c r="B2" s="39" t="s">
        <v>8</v>
      </c>
      <c r="C2" s="62" t="s">
        <v>63</v>
      </c>
      <c r="D2" s="68">
        <f>IF(SUM('2. Individual fire start info'!S38:S117)=0,"",SUM('2. Individual fire start info'!S38:S137))</f>
        <v>7.0399999999999947</v>
      </c>
      <c r="J2" s="149" t="s">
        <v>53</v>
      </c>
      <c r="K2" s="149">
        <v>247.7</v>
      </c>
      <c r="L2" s="149">
        <v>3.4</v>
      </c>
      <c r="M2" s="149">
        <v>9.6999999999999993</v>
      </c>
      <c r="N2" s="149">
        <v>468</v>
      </c>
      <c r="O2" s="149">
        <v>22.3</v>
      </c>
    </row>
    <row r="3" spans="2:15" ht="20" x14ac:dyDescent="0.4">
      <c r="B3" s="39" t="s">
        <v>535</v>
      </c>
      <c r="C3" s="62" t="s">
        <v>64</v>
      </c>
      <c r="D3" s="69">
        <f>IF(OR(D1="",D2=""),"",15000*(D1-D2))</f>
        <v>174900.00000000006</v>
      </c>
      <c r="J3" s="149" t="s">
        <v>54</v>
      </c>
      <c r="K3" s="149">
        <v>247.7</v>
      </c>
      <c r="L3" s="149">
        <v>3.4</v>
      </c>
      <c r="M3" s="149">
        <v>9.6999999999999993</v>
      </c>
      <c r="N3" s="149">
        <v>468</v>
      </c>
      <c r="O3" s="149">
        <v>22.3</v>
      </c>
    </row>
    <row r="4" spans="2:15" ht="17.5" x14ac:dyDescent="0.35">
      <c r="B4" s="40"/>
      <c r="C4" s="40"/>
      <c r="E4" s="49"/>
      <c r="G4" s="238"/>
      <c r="H4" s="238"/>
      <c r="I4" s="238"/>
      <c r="J4" s="149" t="s">
        <v>55</v>
      </c>
      <c r="K4" s="149">
        <v>247.7</v>
      </c>
      <c r="L4" s="149">
        <v>3.4</v>
      </c>
      <c r="M4" s="149">
        <v>9.6999999999999993</v>
      </c>
      <c r="N4" s="149">
        <v>468</v>
      </c>
      <c r="O4" s="149">
        <v>22.3</v>
      </c>
    </row>
    <row r="5" spans="2:15" ht="36" customHeight="1" x14ac:dyDescent="0.35">
      <c r="B5" s="43" t="s">
        <v>50</v>
      </c>
      <c r="E5" s="54"/>
      <c r="F5" s="54"/>
      <c r="G5" s="239"/>
      <c r="H5" s="239"/>
      <c r="I5" s="239"/>
      <c r="J5" s="149" t="s">
        <v>56</v>
      </c>
      <c r="K5" s="149">
        <v>221.1</v>
      </c>
      <c r="L5" s="149">
        <v>3.4</v>
      </c>
      <c r="M5" s="149">
        <v>9.6999999999999993</v>
      </c>
      <c r="N5" s="149">
        <v>412.8</v>
      </c>
      <c r="O5" s="149">
        <v>22.3</v>
      </c>
    </row>
    <row r="6" spans="2:15" ht="36" customHeight="1" x14ac:dyDescent="0.25">
      <c r="B6" s="236" t="s">
        <v>633</v>
      </c>
      <c r="C6" s="237"/>
      <c r="E6" s="58"/>
      <c r="F6" s="58"/>
      <c r="G6" s="239"/>
      <c r="H6" s="239"/>
      <c r="I6" s="239"/>
      <c r="K6" s="70" t="str">
        <f>IF(OR($B3="[Year]",$B1="[DNSP Name]",$B1&lt;&gt;K1),"",LOOKUP($B3,$J2:$J5,K2:K5))</f>
        <v/>
      </c>
      <c r="L6" s="70" t="str">
        <f>IF(OR($B3="[Year]",$B1="[DNSP Name]",$B1&lt;&gt;L1),"",LOOKUP($B3,$J2:$J5,L2:L5))</f>
        <v/>
      </c>
      <c r="M6" s="70" t="str">
        <f>IF(OR($B3="[Year]",$B1="[DNSP Name]",$B1&lt;&gt;M1),"",LOOKUP($B3,$J2:$J5,M2:M5))</f>
        <v/>
      </c>
      <c r="N6" s="70" t="str">
        <f>IF(OR($B3="[Year]",$B1="[DNSP Name]",$B1&lt;&gt;N1),"",LOOKUP($B3,$J2:$J5,N2:N5))</f>
        <v/>
      </c>
      <c r="O6" s="70">
        <f>IF(OR($B3="[Year]",$B1="[DNSP Name]",$B1&lt;&gt;O1),"",LOOKUP($B3,$J2:$J5,O2:O5))</f>
        <v>22.3</v>
      </c>
    </row>
    <row r="7" spans="2:15" ht="36" customHeight="1" x14ac:dyDescent="0.25">
      <c r="B7" s="46" t="s">
        <v>72</v>
      </c>
      <c r="C7" s="241" t="s">
        <v>71</v>
      </c>
      <c r="D7" s="241"/>
      <c r="E7" s="59"/>
      <c r="F7" s="59"/>
      <c r="G7" s="41"/>
    </row>
    <row r="8" spans="2:15" ht="36" customHeight="1" x14ac:dyDescent="0.25">
      <c r="B8" s="37" t="s">
        <v>68</v>
      </c>
      <c r="C8" s="240">
        <v>61</v>
      </c>
      <c r="D8" s="240"/>
      <c r="E8" s="60"/>
      <c r="F8" s="60"/>
    </row>
    <row r="9" spans="2:15" ht="36" customHeight="1" x14ac:dyDescent="0.25">
      <c r="B9" s="37" t="s">
        <v>45</v>
      </c>
      <c r="C9" s="240">
        <v>31</v>
      </c>
      <c r="D9" s="240"/>
      <c r="E9" s="60"/>
      <c r="F9" s="60"/>
      <c r="J9" s="71" t="str">
        <f>B9&amp;" : "&amp;C9</f>
        <v>Started by any tree, or part of a tree, falling upon or coming into contact with a distribution system : 31</v>
      </c>
      <c r="K9" s="71"/>
      <c r="L9" s="71"/>
    </row>
    <row r="10" spans="2:15" ht="36" customHeight="1" x14ac:dyDescent="0.25">
      <c r="B10" s="37" t="s">
        <v>46</v>
      </c>
      <c r="C10" s="240">
        <v>6</v>
      </c>
      <c r="D10" s="240"/>
      <c r="E10" s="61"/>
      <c r="F10" s="61"/>
      <c r="J10" s="71" t="str">
        <f>B9&amp;" : "&amp;C10</f>
        <v>Started by any tree, or part of a tree, falling upon or coming into contact with a distribution system : 6</v>
      </c>
      <c r="K10" s="71"/>
      <c r="L10" s="71"/>
    </row>
    <row r="11" spans="2:15" ht="36" customHeight="1" x14ac:dyDescent="0.25">
      <c r="B11" s="37" t="s">
        <v>47</v>
      </c>
      <c r="C11" s="240">
        <v>1</v>
      </c>
      <c r="D11" s="240"/>
      <c r="E11" s="60"/>
      <c r="F11" s="60"/>
      <c r="J11" s="71" t="str">
        <f>B9&amp;" : "&amp;C11</f>
        <v>Started by any tree, or part of a tree, falling upon or coming into contact with a distribution system : 1</v>
      </c>
      <c r="K11" s="71"/>
      <c r="L11" s="71"/>
    </row>
    <row r="12" spans="2:15" ht="36" customHeight="1" x14ac:dyDescent="0.25">
      <c r="B12" s="37" t="s">
        <v>48</v>
      </c>
      <c r="C12" s="240">
        <v>1</v>
      </c>
      <c r="D12" s="240"/>
      <c r="E12" s="60"/>
      <c r="F12" s="60"/>
      <c r="J12" s="71" t="str">
        <f>B9&amp;" : "&amp;C12</f>
        <v>Started by any tree, or part of a tree, falling upon or coming into contact with a distribution system : 1</v>
      </c>
      <c r="K12" s="71"/>
      <c r="L12" s="71"/>
    </row>
    <row r="13" spans="2:15" ht="36" customHeight="1" x14ac:dyDescent="0.25">
      <c r="B13" s="37" t="s">
        <v>49</v>
      </c>
      <c r="C13" s="240">
        <v>0</v>
      </c>
      <c r="D13" s="240"/>
      <c r="E13" s="60"/>
      <c r="F13" s="60"/>
      <c r="J13" s="71" t="str">
        <f>B9&amp;" : "&amp;C13</f>
        <v>Started by any tree, or part of a tree, falling upon or coming into contact with a distribution system : 0</v>
      </c>
      <c r="K13" s="71"/>
      <c r="L13" s="71"/>
    </row>
    <row r="14" spans="2:15" ht="36" customHeight="1" x14ac:dyDescent="0.25">
      <c r="B14" s="37" t="s">
        <v>30</v>
      </c>
      <c r="C14" s="240">
        <f>SUM(C8:C13)</f>
        <v>100</v>
      </c>
      <c r="D14" s="240"/>
      <c r="E14" s="60"/>
      <c r="F14" s="60"/>
      <c r="J14" s="71" t="str">
        <f>B14&amp;" : "&amp;C14</f>
        <v>Total : 100</v>
      </c>
      <c r="K14" s="71"/>
      <c r="L14" s="71"/>
    </row>
    <row r="15" spans="2:15" ht="36" customHeight="1" x14ac:dyDescent="0.25">
      <c r="E15" s="60"/>
      <c r="F15" s="60"/>
      <c r="J15" s="71" t="str">
        <f>B14&amp;" : "&amp;C15</f>
        <v xml:space="preserve">Total : </v>
      </c>
      <c r="K15" s="71"/>
      <c r="L15" s="71"/>
    </row>
    <row r="16" spans="2:15" ht="36" customHeight="1" x14ac:dyDescent="0.25">
      <c r="J16" s="71" t="str">
        <f>B14&amp;" : "&amp;C16</f>
        <v xml:space="preserve">Total : </v>
      </c>
      <c r="K16" s="71"/>
      <c r="L16" s="71"/>
    </row>
    <row r="17" spans="1:18" ht="18" customHeight="1" x14ac:dyDescent="0.25">
      <c r="E17" s="34"/>
      <c r="F17" s="34"/>
      <c r="J17" s="71" t="str">
        <f>B17&amp;" : "&amp;C17</f>
        <v xml:space="preserve"> : </v>
      </c>
      <c r="K17" s="71"/>
      <c r="L17" s="71"/>
    </row>
    <row r="18" spans="1:18" ht="18" customHeight="1" x14ac:dyDescent="0.25">
      <c r="E18" s="34"/>
      <c r="F18" s="34"/>
      <c r="J18" s="71" t="str">
        <f>B17&amp;" : "&amp;C18</f>
        <v xml:space="preserve"> : </v>
      </c>
      <c r="K18" s="71"/>
      <c r="L18" s="71"/>
    </row>
    <row r="19" spans="1:18" ht="18" customHeight="1" x14ac:dyDescent="0.25">
      <c r="E19" s="34"/>
      <c r="F19" s="34"/>
      <c r="J19" s="71" t="str">
        <f>B17&amp;" : "&amp;C19</f>
        <v xml:space="preserve"> : </v>
      </c>
      <c r="K19" s="71"/>
      <c r="L19" s="71"/>
    </row>
    <row r="20" spans="1:18" ht="18" customHeight="1" x14ac:dyDescent="0.25">
      <c r="E20" s="34"/>
      <c r="F20" s="34"/>
      <c r="J20" s="71" t="str">
        <f>B17&amp;" : "&amp;C20</f>
        <v xml:space="preserve"> : </v>
      </c>
      <c r="K20" s="71"/>
      <c r="L20" s="71"/>
    </row>
    <row r="21" spans="1:18" ht="18" customHeight="1" x14ac:dyDescent="0.25">
      <c r="E21" s="34"/>
      <c r="F21" s="34"/>
      <c r="J21" s="71" t="str">
        <f>B17&amp;" : "&amp;C21</f>
        <v xml:space="preserve"> : </v>
      </c>
      <c r="K21" s="71"/>
      <c r="L21" s="71"/>
    </row>
    <row r="22" spans="1:18" ht="36" customHeight="1" x14ac:dyDescent="0.25">
      <c r="E22" s="34"/>
      <c r="F22" s="67"/>
      <c r="G22" s="66"/>
      <c r="H22" s="66"/>
      <c r="I22" s="66"/>
      <c r="J22" s="71" t="str">
        <f>B22&amp;" : "&amp;C22</f>
        <v xml:space="preserve"> : </v>
      </c>
      <c r="K22" s="71"/>
      <c r="L22" s="71"/>
    </row>
    <row r="23" spans="1:18" ht="18" customHeight="1" x14ac:dyDescent="0.25">
      <c r="E23" s="34"/>
      <c r="F23" s="67"/>
      <c r="G23" s="66"/>
      <c r="H23" s="66"/>
      <c r="I23" s="66"/>
    </row>
    <row r="24" spans="1:18" ht="18" customHeight="1" x14ac:dyDescent="0.25">
      <c r="E24" s="34"/>
      <c r="F24" s="67"/>
      <c r="G24" s="66"/>
      <c r="H24" s="66"/>
      <c r="I24" s="66"/>
    </row>
    <row r="25" spans="1:18" ht="18" customHeight="1" x14ac:dyDescent="0.25">
      <c r="F25" s="67"/>
      <c r="G25" s="66"/>
      <c r="H25" s="66"/>
      <c r="I25" s="66"/>
      <c r="J25" s="72"/>
      <c r="K25" s="72"/>
      <c r="L25" s="72"/>
      <c r="M25" s="72"/>
      <c r="N25" s="72"/>
      <c r="O25" s="72"/>
    </row>
    <row r="26" spans="1:18" ht="18" customHeight="1" x14ac:dyDescent="0.25">
      <c r="A26" s="57"/>
      <c r="F26" s="67"/>
      <c r="G26" s="66"/>
      <c r="H26" s="66"/>
      <c r="I26" s="66"/>
    </row>
    <row r="27" spans="1:18" ht="18" customHeight="1" x14ac:dyDescent="0.25">
      <c r="F27" s="67"/>
      <c r="G27" s="66"/>
      <c r="H27" s="66"/>
      <c r="I27" s="66"/>
    </row>
    <row r="28" spans="1:18" ht="36" customHeight="1" x14ac:dyDescent="0.3">
      <c r="A28" s="54"/>
      <c r="F28" s="67"/>
      <c r="G28" s="66"/>
      <c r="H28" s="66"/>
      <c r="I28" s="66"/>
      <c r="J28" s="78" t="s">
        <v>185</v>
      </c>
    </row>
    <row r="29" spans="1:18" ht="36" customHeight="1" x14ac:dyDescent="0.25">
      <c r="F29" s="67"/>
      <c r="G29" s="66"/>
      <c r="H29" s="66"/>
      <c r="I29" s="66"/>
      <c r="J29" s="77" t="s">
        <v>186</v>
      </c>
      <c r="P29" s="72"/>
      <c r="Q29" s="72"/>
      <c r="R29" s="72"/>
    </row>
    <row r="30" spans="1:18" ht="36" customHeight="1" x14ac:dyDescent="0.25">
      <c r="F30" s="67"/>
      <c r="G30" s="66"/>
      <c r="H30" s="66"/>
      <c r="I30" s="66"/>
      <c r="J30" s="77" t="s">
        <v>89</v>
      </c>
    </row>
    <row r="31" spans="1:18" ht="36" customHeight="1" x14ac:dyDescent="0.25">
      <c r="F31" s="67"/>
      <c r="G31" s="66"/>
      <c r="H31" s="66"/>
      <c r="I31" s="66"/>
      <c r="J31" s="77" t="s">
        <v>187</v>
      </c>
    </row>
    <row r="32" spans="1:18" ht="36" customHeight="1" x14ac:dyDescent="0.25">
      <c r="F32" s="67"/>
      <c r="G32" s="66"/>
      <c r="H32" s="66"/>
      <c r="I32" s="66"/>
      <c r="J32" s="77" t="s">
        <v>188</v>
      </c>
    </row>
    <row r="33" spans="1:20" ht="36" customHeight="1" x14ac:dyDescent="0.25">
      <c r="F33" s="67"/>
      <c r="G33" s="66"/>
      <c r="H33" s="66"/>
      <c r="I33" s="66"/>
      <c r="J33" s="77" t="s">
        <v>90</v>
      </c>
    </row>
    <row r="34" spans="1:20" ht="36" customHeight="1" x14ac:dyDescent="0.25">
      <c r="F34" s="67"/>
      <c r="G34" s="66"/>
      <c r="H34" s="66"/>
      <c r="I34" s="66"/>
      <c r="J34" s="77" t="s">
        <v>189</v>
      </c>
    </row>
    <row r="35" spans="1:20" ht="30" customHeight="1" x14ac:dyDescent="0.25">
      <c r="F35" s="66"/>
      <c r="G35" s="66"/>
      <c r="H35" s="66"/>
      <c r="I35" s="66"/>
      <c r="J35" s="77" t="s">
        <v>91</v>
      </c>
    </row>
    <row r="36" spans="1:20" ht="13" x14ac:dyDescent="0.3">
      <c r="J36" s="78" t="s">
        <v>190</v>
      </c>
    </row>
    <row r="37" spans="1:20" x14ac:dyDescent="0.25">
      <c r="J37" s="77" t="s">
        <v>191</v>
      </c>
    </row>
    <row r="38" spans="1:20" s="57" customFormat="1" ht="16" customHeight="1" x14ac:dyDescent="0.25">
      <c r="A38" s="38"/>
      <c r="B38" s="38"/>
      <c r="C38" s="38"/>
      <c r="D38" s="38"/>
      <c r="G38" s="67"/>
      <c r="J38" s="77" t="s">
        <v>192</v>
      </c>
      <c r="K38" s="70"/>
      <c r="L38" s="70"/>
      <c r="M38" s="70"/>
      <c r="N38" s="70"/>
      <c r="O38" s="70"/>
      <c r="P38" s="70"/>
      <c r="Q38" s="70"/>
      <c r="R38" s="70"/>
      <c r="S38" s="72"/>
      <c r="T38" s="72"/>
    </row>
    <row r="39" spans="1:20" x14ac:dyDescent="0.25">
      <c r="G39" s="67"/>
      <c r="J39" s="77" t="s">
        <v>193</v>
      </c>
    </row>
    <row r="40" spans="1:20" x14ac:dyDescent="0.25">
      <c r="G40" s="67"/>
      <c r="J40" s="77" t="s">
        <v>194</v>
      </c>
    </row>
    <row r="41" spans="1:20" s="54" customFormat="1" x14ac:dyDescent="0.25">
      <c r="A41" s="38"/>
      <c r="B41" s="38"/>
      <c r="C41" s="38"/>
      <c r="D41" s="38"/>
      <c r="G41" s="67"/>
      <c r="J41" s="77" t="s">
        <v>92</v>
      </c>
      <c r="K41" s="70"/>
      <c r="L41" s="70"/>
      <c r="M41" s="70"/>
      <c r="N41" s="70"/>
      <c r="O41" s="70"/>
      <c r="P41" s="70"/>
      <c r="Q41" s="70"/>
      <c r="R41" s="70"/>
      <c r="S41" s="70"/>
      <c r="T41" s="70"/>
    </row>
    <row r="42" spans="1:20" x14ac:dyDescent="0.25">
      <c r="G42" s="67"/>
      <c r="J42" s="77" t="s">
        <v>195</v>
      </c>
    </row>
    <row r="43" spans="1:20" x14ac:dyDescent="0.25">
      <c r="G43" s="67"/>
      <c r="J43" s="77" t="s">
        <v>196</v>
      </c>
    </row>
    <row r="44" spans="1:20" x14ac:dyDescent="0.25">
      <c r="J44" s="77" t="s">
        <v>197</v>
      </c>
    </row>
    <row r="45" spans="1:20" ht="13" x14ac:dyDescent="0.3">
      <c r="J45" s="78" t="s">
        <v>198</v>
      </c>
    </row>
    <row r="46" spans="1:20" x14ac:dyDescent="0.25">
      <c r="J46" s="77" t="s">
        <v>93</v>
      </c>
    </row>
    <row r="47" spans="1:20" x14ac:dyDescent="0.25">
      <c r="J47" s="77" t="s">
        <v>199</v>
      </c>
    </row>
    <row r="48" spans="1:20" ht="13" x14ac:dyDescent="0.3">
      <c r="J48" s="76" t="s">
        <v>200</v>
      </c>
    </row>
    <row r="49" spans="10:10" x14ac:dyDescent="0.25">
      <c r="J49" s="77" t="s">
        <v>201</v>
      </c>
    </row>
    <row r="50" spans="10:10" x14ac:dyDescent="0.25">
      <c r="J50" s="77" t="s">
        <v>202</v>
      </c>
    </row>
    <row r="51" spans="10:10" x14ac:dyDescent="0.25">
      <c r="J51" s="77" t="s">
        <v>94</v>
      </c>
    </row>
    <row r="52" spans="10:10" ht="13" x14ac:dyDescent="0.3">
      <c r="J52" s="78" t="s">
        <v>203</v>
      </c>
    </row>
    <row r="53" spans="10:10" x14ac:dyDescent="0.25">
      <c r="J53" s="77" t="s">
        <v>95</v>
      </c>
    </row>
    <row r="54" spans="10:10" x14ac:dyDescent="0.25">
      <c r="J54" s="77" t="s">
        <v>204</v>
      </c>
    </row>
    <row r="55" spans="10:10" x14ac:dyDescent="0.25">
      <c r="J55" s="77" t="s">
        <v>205</v>
      </c>
    </row>
    <row r="56" spans="10:10" ht="13" x14ac:dyDescent="0.3">
      <c r="J56" s="78" t="s">
        <v>206</v>
      </c>
    </row>
    <row r="57" spans="10:10" x14ac:dyDescent="0.25">
      <c r="J57" s="77" t="s">
        <v>96</v>
      </c>
    </row>
    <row r="58" spans="10:10" x14ac:dyDescent="0.25">
      <c r="J58" s="77" t="s">
        <v>97</v>
      </c>
    </row>
    <row r="59" spans="10:10" x14ac:dyDescent="0.25">
      <c r="J59" s="77" t="s">
        <v>98</v>
      </c>
    </row>
    <row r="60" spans="10:10" x14ac:dyDescent="0.25">
      <c r="J60" s="77" t="s">
        <v>99</v>
      </c>
    </row>
    <row r="61" spans="10:10" x14ac:dyDescent="0.25">
      <c r="J61" s="77" t="s">
        <v>207</v>
      </c>
    </row>
    <row r="62" spans="10:10" x14ac:dyDescent="0.25">
      <c r="J62" s="77" t="s">
        <v>100</v>
      </c>
    </row>
    <row r="63" spans="10:10" x14ac:dyDescent="0.25">
      <c r="J63" s="77" t="s">
        <v>208</v>
      </c>
    </row>
    <row r="64" spans="10:10" x14ac:dyDescent="0.25">
      <c r="J64" s="77" t="s">
        <v>209</v>
      </c>
    </row>
    <row r="65" spans="10:10" ht="13" x14ac:dyDescent="0.3">
      <c r="J65" s="78" t="s">
        <v>210</v>
      </c>
    </row>
    <row r="66" spans="10:10" x14ac:dyDescent="0.25">
      <c r="J66" s="77" t="s">
        <v>101</v>
      </c>
    </row>
    <row r="67" spans="10:10" x14ac:dyDescent="0.25">
      <c r="J67" s="77" t="s">
        <v>211</v>
      </c>
    </row>
    <row r="68" spans="10:10" ht="13" x14ac:dyDescent="0.3">
      <c r="J68" s="76" t="s">
        <v>212</v>
      </c>
    </row>
    <row r="69" spans="10:10" x14ac:dyDescent="0.25">
      <c r="J69" s="77" t="s">
        <v>102</v>
      </c>
    </row>
    <row r="70" spans="10:10" x14ac:dyDescent="0.25">
      <c r="J70" s="77" t="s">
        <v>213</v>
      </c>
    </row>
    <row r="71" spans="10:10" x14ac:dyDescent="0.25">
      <c r="J71" s="77" t="s">
        <v>214</v>
      </c>
    </row>
    <row r="72" spans="10:10" x14ac:dyDescent="0.25">
      <c r="J72" s="77" t="s">
        <v>215</v>
      </c>
    </row>
    <row r="73" spans="10:10" x14ac:dyDescent="0.25">
      <c r="J73" s="77" t="s">
        <v>216</v>
      </c>
    </row>
    <row r="74" spans="10:10" x14ac:dyDescent="0.25">
      <c r="J74" s="77" t="s">
        <v>217</v>
      </c>
    </row>
    <row r="75" spans="10:10" x14ac:dyDescent="0.25">
      <c r="J75" s="77" t="s">
        <v>218</v>
      </c>
    </row>
    <row r="76" spans="10:10" x14ac:dyDescent="0.25">
      <c r="J76" s="77" t="s">
        <v>219</v>
      </c>
    </row>
    <row r="77" spans="10:10" ht="13" x14ac:dyDescent="0.3">
      <c r="J77" s="78" t="s">
        <v>220</v>
      </c>
    </row>
    <row r="78" spans="10:10" x14ac:dyDescent="0.25">
      <c r="J78" s="77" t="s">
        <v>103</v>
      </c>
    </row>
    <row r="79" spans="10:10" x14ac:dyDescent="0.25">
      <c r="J79" s="77" t="s">
        <v>104</v>
      </c>
    </row>
    <row r="80" spans="10:10" x14ac:dyDescent="0.25">
      <c r="J80" s="77" t="s">
        <v>221</v>
      </c>
    </row>
    <row r="81" spans="10:10" x14ac:dyDescent="0.25">
      <c r="J81" s="77" t="s">
        <v>105</v>
      </c>
    </row>
    <row r="82" spans="10:10" x14ac:dyDescent="0.25">
      <c r="J82" s="77" t="s">
        <v>222</v>
      </c>
    </row>
    <row r="83" spans="10:10" x14ac:dyDescent="0.25">
      <c r="J83" s="77" t="s">
        <v>223</v>
      </c>
    </row>
    <row r="84" spans="10:10" x14ac:dyDescent="0.25">
      <c r="J84" s="77" t="s">
        <v>106</v>
      </c>
    </row>
    <row r="85" spans="10:10" x14ac:dyDescent="0.25">
      <c r="J85" s="77" t="s">
        <v>224</v>
      </c>
    </row>
    <row r="86" spans="10:10" x14ac:dyDescent="0.25">
      <c r="J86" s="77" t="s">
        <v>225</v>
      </c>
    </row>
    <row r="87" spans="10:10" x14ac:dyDescent="0.25">
      <c r="J87" s="77" t="s">
        <v>226</v>
      </c>
    </row>
    <row r="88" spans="10:10" ht="13" x14ac:dyDescent="0.3">
      <c r="J88" s="78" t="s">
        <v>227</v>
      </c>
    </row>
    <row r="89" spans="10:10" x14ac:dyDescent="0.25">
      <c r="J89" s="77" t="s">
        <v>228</v>
      </c>
    </row>
    <row r="90" spans="10:10" x14ac:dyDescent="0.25">
      <c r="J90" s="77" t="s">
        <v>229</v>
      </c>
    </row>
    <row r="91" spans="10:10" x14ac:dyDescent="0.25">
      <c r="J91" s="77" t="s">
        <v>230</v>
      </c>
    </row>
    <row r="92" spans="10:10" x14ac:dyDescent="0.25">
      <c r="J92" s="77" t="s">
        <v>231</v>
      </c>
    </row>
    <row r="93" spans="10:10" x14ac:dyDescent="0.25">
      <c r="J93" s="77" t="s">
        <v>232</v>
      </c>
    </row>
    <row r="94" spans="10:10" x14ac:dyDescent="0.25">
      <c r="J94" s="77" t="s">
        <v>233</v>
      </c>
    </row>
    <row r="95" spans="10:10" x14ac:dyDescent="0.25">
      <c r="J95" s="77" t="s">
        <v>234</v>
      </c>
    </row>
    <row r="96" spans="10:10" x14ac:dyDescent="0.25">
      <c r="J96" s="77" t="s">
        <v>235</v>
      </c>
    </row>
    <row r="97" spans="10:10" x14ac:dyDescent="0.25">
      <c r="J97" s="77" t="s">
        <v>236</v>
      </c>
    </row>
    <row r="98" spans="10:10" x14ac:dyDescent="0.25">
      <c r="J98" s="77" t="s">
        <v>237</v>
      </c>
    </row>
    <row r="99" spans="10:10" x14ac:dyDescent="0.25">
      <c r="J99" s="77" t="s">
        <v>238</v>
      </c>
    </row>
    <row r="100" spans="10:10" x14ac:dyDescent="0.25">
      <c r="J100" s="77" t="s">
        <v>239</v>
      </c>
    </row>
    <row r="101" spans="10:10" x14ac:dyDescent="0.25">
      <c r="J101" s="77" t="s">
        <v>107</v>
      </c>
    </row>
    <row r="102" spans="10:10" x14ac:dyDescent="0.25">
      <c r="J102" s="77" t="s">
        <v>240</v>
      </c>
    </row>
    <row r="103" spans="10:10" ht="13" x14ac:dyDescent="0.3">
      <c r="J103" s="78" t="s">
        <v>241</v>
      </c>
    </row>
    <row r="104" spans="10:10" x14ac:dyDescent="0.25">
      <c r="J104" s="77" t="s">
        <v>242</v>
      </c>
    </row>
    <row r="105" spans="10:10" x14ac:dyDescent="0.25">
      <c r="J105" s="77" t="s">
        <v>243</v>
      </c>
    </row>
    <row r="106" spans="10:10" x14ac:dyDescent="0.25">
      <c r="J106" s="77" t="s">
        <v>244</v>
      </c>
    </row>
    <row r="107" spans="10:10" x14ac:dyDescent="0.25">
      <c r="J107" s="77" t="s">
        <v>245</v>
      </c>
    </row>
    <row r="108" spans="10:10" x14ac:dyDescent="0.25">
      <c r="J108" s="77" t="s">
        <v>178</v>
      </c>
    </row>
    <row r="109" spans="10:10" x14ac:dyDescent="0.25">
      <c r="J109" s="77" t="s">
        <v>246</v>
      </c>
    </row>
    <row r="110" spans="10:10" x14ac:dyDescent="0.25">
      <c r="J110" s="77" t="s">
        <v>247</v>
      </c>
    </row>
    <row r="111" spans="10:10" x14ac:dyDescent="0.25">
      <c r="J111" s="77" t="s">
        <v>248</v>
      </c>
    </row>
    <row r="112" spans="10:10" ht="13" x14ac:dyDescent="0.3">
      <c r="J112" s="79" t="s">
        <v>249</v>
      </c>
    </row>
    <row r="113" spans="2:10" x14ac:dyDescent="0.25">
      <c r="J113" s="77" t="s">
        <v>108</v>
      </c>
    </row>
    <row r="114" spans="2:10" x14ac:dyDescent="0.25">
      <c r="J114" s="77" t="s">
        <v>250</v>
      </c>
    </row>
    <row r="115" spans="2:10" x14ac:dyDescent="0.25">
      <c r="J115" s="74"/>
    </row>
    <row r="116" spans="2:10" x14ac:dyDescent="0.25">
      <c r="J116" s="75"/>
    </row>
    <row r="117" spans="2:10" x14ac:dyDescent="0.25">
      <c r="J117" s="75" t="s">
        <v>251</v>
      </c>
    </row>
    <row r="118" spans="2:10" x14ac:dyDescent="0.25">
      <c r="J118" s="75" t="s">
        <v>82</v>
      </c>
    </row>
    <row r="119" spans="2:10" x14ac:dyDescent="0.25">
      <c r="J119" s="75" t="s">
        <v>252</v>
      </c>
    </row>
    <row r="120" spans="2:10" x14ac:dyDescent="0.25">
      <c r="J120" s="75" t="s">
        <v>253</v>
      </c>
    </row>
    <row r="121" spans="2:10" ht="13" x14ac:dyDescent="0.3">
      <c r="B121" s="80"/>
      <c r="J121" s="75" t="s">
        <v>83</v>
      </c>
    </row>
    <row r="122" spans="2:10" x14ac:dyDescent="0.25">
      <c r="B122" s="81"/>
      <c r="J122" s="75" t="s">
        <v>254</v>
      </c>
    </row>
    <row r="123" spans="2:10" x14ac:dyDescent="0.25">
      <c r="B123" s="81"/>
      <c r="J123" s="74" t="s">
        <v>84</v>
      </c>
    </row>
    <row r="124" spans="2:10" x14ac:dyDescent="0.25">
      <c r="B124" s="81"/>
      <c r="J124" s="75" t="s">
        <v>255</v>
      </c>
    </row>
    <row r="125" spans="2:10" ht="13" x14ac:dyDescent="0.3">
      <c r="B125" s="82"/>
      <c r="J125" s="75" t="s">
        <v>85</v>
      </c>
    </row>
    <row r="126" spans="2:10" x14ac:dyDescent="0.25">
      <c r="B126" s="81"/>
      <c r="J126" s="75" t="s">
        <v>256</v>
      </c>
    </row>
    <row r="127" spans="2:10" x14ac:dyDescent="0.25">
      <c r="B127" s="81"/>
      <c r="J127" s="75" t="s">
        <v>257</v>
      </c>
    </row>
    <row r="128" spans="2:10" x14ac:dyDescent="0.25">
      <c r="B128" s="81"/>
      <c r="J128" s="75" t="s">
        <v>258</v>
      </c>
    </row>
    <row r="129" spans="2:10" x14ac:dyDescent="0.25">
      <c r="B129" s="81"/>
      <c r="J129" s="75" t="s">
        <v>259</v>
      </c>
    </row>
    <row r="130" spans="2:10" x14ac:dyDescent="0.25">
      <c r="B130" s="81"/>
      <c r="J130" s="75" t="s">
        <v>260</v>
      </c>
    </row>
    <row r="131" spans="2:10" ht="13" x14ac:dyDescent="0.3">
      <c r="B131" s="82"/>
      <c r="J131" s="75" t="s">
        <v>261</v>
      </c>
    </row>
    <row r="132" spans="2:10" x14ac:dyDescent="0.25">
      <c r="B132" s="81"/>
      <c r="J132" s="75" t="s">
        <v>262</v>
      </c>
    </row>
    <row r="133" spans="2:10" x14ac:dyDescent="0.25">
      <c r="B133" s="81"/>
      <c r="J133" s="75" t="s">
        <v>263</v>
      </c>
    </row>
    <row r="134" spans="2:10" x14ac:dyDescent="0.25">
      <c r="B134" s="81"/>
      <c r="J134" s="75" t="s">
        <v>264</v>
      </c>
    </row>
    <row r="135" spans="2:10" x14ac:dyDescent="0.25">
      <c r="B135" s="81"/>
    </row>
    <row r="136" spans="2:10" x14ac:dyDescent="0.25">
      <c r="B136" s="81"/>
    </row>
    <row r="137" spans="2:10" x14ac:dyDescent="0.25">
      <c r="B137" s="81"/>
      <c r="J137" s="70" t="s">
        <v>265</v>
      </c>
    </row>
    <row r="138" spans="2:10" x14ac:dyDescent="0.25">
      <c r="B138" s="81"/>
      <c r="J138" s="70" t="s">
        <v>86</v>
      </c>
    </row>
    <row r="139" spans="2:10" x14ac:dyDescent="0.25">
      <c r="B139" s="81"/>
      <c r="J139" s="70" t="s">
        <v>87</v>
      </c>
    </row>
    <row r="140" spans="2:10" ht="13" x14ac:dyDescent="0.3">
      <c r="B140" s="82"/>
      <c r="J140" s="70" t="s">
        <v>88</v>
      </c>
    </row>
    <row r="141" spans="2:10" x14ac:dyDescent="0.25">
      <c r="B141" s="81"/>
    </row>
    <row r="142" spans="2:10" x14ac:dyDescent="0.25">
      <c r="B142" s="81"/>
    </row>
    <row r="143" spans="2:10" ht="13" x14ac:dyDescent="0.3">
      <c r="B143" s="82"/>
      <c r="J143" s="70" t="s">
        <v>266</v>
      </c>
    </row>
    <row r="144" spans="2:10" x14ac:dyDescent="0.25">
      <c r="B144" s="81"/>
      <c r="J144" s="70" t="s">
        <v>267</v>
      </c>
    </row>
    <row r="145" spans="2:10" x14ac:dyDescent="0.25">
      <c r="B145" s="81"/>
      <c r="J145" s="70" t="s">
        <v>268</v>
      </c>
    </row>
    <row r="146" spans="2:10" ht="13" x14ac:dyDescent="0.3">
      <c r="B146" s="82"/>
      <c r="J146" s="70" t="s">
        <v>269</v>
      </c>
    </row>
    <row r="147" spans="2:10" x14ac:dyDescent="0.25">
      <c r="B147" s="81"/>
      <c r="J147" s="70" t="s">
        <v>270</v>
      </c>
    </row>
    <row r="148" spans="2:10" x14ac:dyDescent="0.25">
      <c r="B148" s="81"/>
    </row>
    <row r="149" spans="2:10" x14ac:dyDescent="0.25">
      <c r="B149" s="81"/>
    </row>
    <row r="150" spans="2:10" x14ac:dyDescent="0.25">
      <c r="B150" s="81"/>
    </row>
    <row r="151" spans="2:10" ht="13" x14ac:dyDescent="0.3">
      <c r="B151" s="82"/>
    </row>
    <row r="152" spans="2:10" x14ac:dyDescent="0.25">
      <c r="B152" s="81"/>
    </row>
    <row r="153" spans="2:10" x14ac:dyDescent="0.25">
      <c r="B153" s="81"/>
    </row>
    <row r="154" spans="2:10" x14ac:dyDescent="0.25">
      <c r="B154" s="81"/>
    </row>
    <row r="155" spans="2:10" ht="13" x14ac:dyDescent="0.3">
      <c r="B155" s="80"/>
    </row>
    <row r="156" spans="2:10" x14ac:dyDescent="0.25">
      <c r="B156" s="81"/>
    </row>
    <row r="157" spans="2:10" x14ac:dyDescent="0.25">
      <c r="B157" s="81"/>
    </row>
    <row r="158" spans="2:10" x14ac:dyDescent="0.25">
      <c r="B158" s="81"/>
    </row>
    <row r="159" spans="2:10" x14ac:dyDescent="0.25">
      <c r="B159" s="81"/>
    </row>
    <row r="160" spans="2:10" x14ac:dyDescent="0.25">
      <c r="B160" s="81"/>
    </row>
    <row r="161" spans="2:2" ht="13" x14ac:dyDescent="0.3">
      <c r="B161" s="82"/>
    </row>
    <row r="162" spans="2:2" x14ac:dyDescent="0.25">
      <c r="B162" s="81"/>
    </row>
    <row r="163" spans="2:2" x14ac:dyDescent="0.25">
      <c r="B163" s="81"/>
    </row>
    <row r="164" spans="2:2" x14ac:dyDescent="0.25">
      <c r="B164" s="81"/>
    </row>
    <row r="165" spans="2:2" x14ac:dyDescent="0.25">
      <c r="B165" s="81"/>
    </row>
    <row r="166" spans="2:2" x14ac:dyDescent="0.25">
      <c r="B166" s="81"/>
    </row>
    <row r="167" spans="2:2" x14ac:dyDescent="0.25">
      <c r="B167" s="81"/>
    </row>
    <row r="168" spans="2:2" x14ac:dyDescent="0.25">
      <c r="B168" s="81"/>
    </row>
    <row r="169" spans="2:2" x14ac:dyDescent="0.25">
      <c r="B169" s="81"/>
    </row>
    <row r="170" spans="2:2" x14ac:dyDescent="0.25">
      <c r="B170" s="81"/>
    </row>
    <row r="171" spans="2:2" ht="13" x14ac:dyDescent="0.3">
      <c r="B171" s="82"/>
    </row>
    <row r="172" spans="2:2" x14ac:dyDescent="0.25">
      <c r="B172" s="81"/>
    </row>
    <row r="173" spans="2:2" x14ac:dyDescent="0.25">
      <c r="B173" s="81"/>
    </row>
    <row r="174" spans="2:2" x14ac:dyDescent="0.25">
      <c r="B174" s="81"/>
    </row>
    <row r="175" spans="2:2" x14ac:dyDescent="0.25">
      <c r="B175" s="81"/>
    </row>
    <row r="176" spans="2:2" x14ac:dyDescent="0.25">
      <c r="B176" s="81"/>
    </row>
    <row r="177" spans="2:2" x14ac:dyDescent="0.25">
      <c r="B177" s="81"/>
    </row>
    <row r="178" spans="2:2" x14ac:dyDescent="0.25">
      <c r="B178" s="81"/>
    </row>
    <row r="179" spans="2:2" x14ac:dyDescent="0.25">
      <c r="B179" s="81"/>
    </row>
    <row r="180" spans="2:2" ht="13" x14ac:dyDescent="0.3">
      <c r="B180" s="82"/>
    </row>
    <row r="181" spans="2:2" x14ac:dyDescent="0.25">
      <c r="B181" s="81"/>
    </row>
    <row r="182" spans="2:2" x14ac:dyDescent="0.25">
      <c r="B182" s="81"/>
    </row>
    <row r="183" spans="2:2" x14ac:dyDescent="0.25">
      <c r="B183" s="81"/>
    </row>
    <row r="184" spans="2:2" x14ac:dyDescent="0.25">
      <c r="B184" s="81"/>
    </row>
    <row r="185" spans="2:2" x14ac:dyDescent="0.25">
      <c r="B185" s="81"/>
    </row>
    <row r="186" spans="2:2" x14ac:dyDescent="0.25">
      <c r="B186" s="81"/>
    </row>
    <row r="187" spans="2:2" x14ac:dyDescent="0.25">
      <c r="B187" s="81"/>
    </row>
    <row r="188" spans="2:2" x14ac:dyDescent="0.25">
      <c r="B188" s="81"/>
    </row>
    <row r="189" spans="2:2" x14ac:dyDescent="0.25">
      <c r="B189" s="81"/>
    </row>
    <row r="190" spans="2:2" x14ac:dyDescent="0.25">
      <c r="B190" s="81"/>
    </row>
    <row r="191" spans="2:2" ht="13" x14ac:dyDescent="0.3">
      <c r="B191" s="83"/>
    </row>
    <row r="192" spans="2:2" x14ac:dyDescent="0.25">
      <c r="B192" s="81"/>
    </row>
    <row r="193" spans="2:2" x14ac:dyDescent="0.25">
      <c r="B193" s="81"/>
    </row>
    <row r="194" spans="2:2" x14ac:dyDescent="0.25">
      <c r="B194" s="81"/>
    </row>
    <row r="195" spans="2:2" x14ac:dyDescent="0.25">
      <c r="B195" s="81"/>
    </row>
    <row r="196" spans="2:2" x14ac:dyDescent="0.25">
      <c r="B196" s="81"/>
    </row>
    <row r="197" spans="2:2" x14ac:dyDescent="0.25">
      <c r="B197" s="84"/>
    </row>
    <row r="198" spans="2:2" x14ac:dyDescent="0.25">
      <c r="B198" s="85"/>
    </row>
    <row r="199" spans="2:2" x14ac:dyDescent="0.25">
      <c r="B199" s="85"/>
    </row>
    <row r="200" spans="2:2" x14ac:dyDescent="0.25">
      <c r="B200" s="85"/>
    </row>
    <row r="201" spans="2:2" x14ac:dyDescent="0.25">
      <c r="B201" s="85"/>
    </row>
    <row r="202" spans="2:2" x14ac:dyDescent="0.25">
      <c r="B202" s="85"/>
    </row>
    <row r="203" spans="2:2" x14ac:dyDescent="0.25">
      <c r="B203" s="85"/>
    </row>
    <row r="204" spans="2:2" x14ac:dyDescent="0.25">
      <c r="B204" s="85"/>
    </row>
    <row r="205" spans="2:2" x14ac:dyDescent="0.25">
      <c r="B205" s="84"/>
    </row>
    <row r="206" spans="2:2" x14ac:dyDescent="0.25">
      <c r="B206" s="85"/>
    </row>
    <row r="207" spans="2:2" x14ac:dyDescent="0.25">
      <c r="B207" s="85"/>
    </row>
    <row r="208" spans="2:2" x14ac:dyDescent="0.25">
      <c r="B208" s="85"/>
    </row>
    <row r="209" spans="2:2" x14ac:dyDescent="0.25">
      <c r="B209" s="85"/>
    </row>
    <row r="210" spans="2:2" x14ac:dyDescent="0.25">
      <c r="B210" s="85"/>
    </row>
    <row r="211" spans="2:2" x14ac:dyDescent="0.25">
      <c r="B211" s="85"/>
    </row>
    <row r="212" spans="2:2" x14ac:dyDescent="0.25">
      <c r="B212" s="85"/>
    </row>
    <row r="213" spans="2:2" x14ac:dyDescent="0.25">
      <c r="B213" s="85"/>
    </row>
    <row r="214" spans="2:2" x14ac:dyDescent="0.25">
      <c r="B214" s="85"/>
    </row>
    <row r="215" spans="2:2" x14ac:dyDescent="0.25">
      <c r="B215" s="85"/>
    </row>
    <row r="216" spans="2:2" x14ac:dyDescent="0.25">
      <c r="B216" s="85"/>
    </row>
  </sheetData>
  <sheetProtection selectLockedCells="1"/>
  <sortState xmlns:xlrd2="http://schemas.microsoft.com/office/spreadsheetml/2017/richdata2" ref="J53:J55">
    <sortCondition ref="J29:J31"/>
  </sortState>
  <mergeCells count="12">
    <mergeCell ref="C13:D13"/>
    <mergeCell ref="C14:D14"/>
    <mergeCell ref="C7:D7"/>
    <mergeCell ref="C8:D8"/>
    <mergeCell ref="C9:D9"/>
    <mergeCell ref="C10:D10"/>
    <mergeCell ref="C11:D11"/>
    <mergeCell ref="B6:C6"/>
    <mergeCell ref="G4:I4"/>
    <mergeCell ref="G5:I5"/>
    <mergeCell ref="G6:I6"/>
    <mergeCell ref="C12:D12"/>
  </mergeCells>
  <phoneticPr fontId="33" type="noConversion"/>
  <pageMargins left="0" right="0" top="0" bottom="0" header="0" footer="0"/>
  <pageSetup paperSize="8" orientation="portrait" verticalDpi="2" r:id="rId1"/>
  <headerFooter alignWithMargins="0">
    <oddFooter>&amp;L&amp;D&amp;C&amp; Template: &amp;A
&amp;F&amp;R&amp;P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A1:G31"/>
  <sheetViews>
    <sheetView showGridLines="0" showRowColHeaders="0" topLeftCell="A19" zoomScaleNormal="100" zoomScaleSheetLayoutView="100" workbookViewId="0">
      <selection activeCell="C31" sqref="C31"/>
    </sheetView>
  </sheetViews>
  <sheetFormatPr defaultRowHeight="12.5" x14ac:dyDescent="0.25"/>
  <cols>
    <col min="1" max="1" width="11.7265625" customWidth="1"/>
    <col min="2" max="2" width="36.81640625" customWidth="1"/>
    <col min="3" max="3" width="17.54296875" customWidth="1"/>
    <col min="4" max="4" width="26.7265625" customWidth="1"/>
    <col min="5" max="5" width="63" customWidth="1"/>
  </cols>
  <sheetData>
    <row r="1" spans="1:7" ht="20" x14ac:dyDescent="0.4">
      <c r="A1" s="38"/>
      <c r="B1" s="39" t="str">
        <f>IF(Cover!D27="","[DNSP Name]", Cover!D27)</f>
        <v>United Energy</v>
      </c>
      <c r="C1" s="38"/>
      <c r="D1" s="38"/>
      <c r="E1" s="38"/>
      <c r="F1" s="38"/>
      <c r="G1" s="38"/>
    </row>
    <row r="2" spans="1:7" ht="20" x14ac:dyDescent="0.4">
      <c r="A2" s="38"/>
      <c r="B2" s="39" t="s">
        <v>8</v>
      </c>
      <c r="C2" s="38"/>
      <c r="D2" s="38"/>
      <c r="E2" s="38"/>
      <c r="F2" s="38"/>
      <c r="G2" s="38"/>
    </row>
    <row r="3" spans="1:7" ht="20" x14ac:dyDescent="0.4">
      <c r="A3" s="38"/>
      <c r="B3" s="39" t="s">
        <v>535</v>
      </c>
      <c r="C3" s="38"/>
      <c r="D3" s="38"/>
      <c r="E3" s="38"/>
      <c r="F3" s="38"/>
      <c r="G3" s="38"/>
    </row>
    <row r="4" spans="1:7" ht="17.5" x14ac:dyDescent="0.35">
      <c r="A4" s="38"/>
      <c r="B4" s="40"/>
      <c r="C4" s="38"/>
      <c r="D4" s="38"/>
      <c r="E4" s="38"/>
      <c r="F4" s="238"/>
      <c r="G4" s="238"/>
    </row>
    <row r="5" spans="1:7" ht="22.5" x14ac:dyDescent="0.45">
      <c r="A5" s="38"/>
      <c r="B5" s="42"/>
      <c r="C5" s="38"/>
      <c r="D5" s="38"/>
      <c r="E5" s="38"/>
      <c r="F5" s="239"/>
      <c r="G5" s="239"/>
    </row>
    <row r="6" spans="1:7" ht="13" x14ac:dyDescent="0.3">
      <c r="A6" s="38"/>
      <c r="B6" s="31" t="s">
        <v>0</v>
      </c>
      <c r="C6" s="32"/>
      <c r="D6" s="32"/>
      <c r="E6" s="33"/>
      <c r="F6" s="239"/>
      <c r="G6" s="239"/>
    </row>
    <row r="7" spans="1:7" x14ac:dyDescent="0.25">
      <c r="A7" s="38"/>
      <c r="B7" s="243"/>
      <c r="C7" s="244"/>
      <c r="D7" s="244"/>
      <c r="E7" s="245"/>
      <c r="F7" s="38"/>
      <c r="G7" s="38"/>
    </row>
    <row r="8" spans="1:7" x14ac:dyDescent="0.25">
      <c r="A8" s="38"/>
      <c r="B8" s="92" t="str">
        <f>IF(Cover!D27="","[DNSP Name] must provide:", CONCATENATE(Cover!D27," must provide:"))</f>
        <v>United Energy must provide:</v>
      </c>
      <c r="C8" s="93"/>
      <c r="D8" s="93"/>
      <c r="E8" s="55"/>
      <c r="F8" s="38"/>
      <c r="G8" s="38"/>
    </row>
    <row r="9" spans="1:7" x14ac:dyDescent="0.25">
      <c r="A9" s="38"/>
      <c r="B9" s="92"/>
      <c r="C9" s="93"/>
      <c r="D9" s="93"/>
      <c r="E9" s="55"/>
      <c r="F9" s="38"/>
      <c r="G9" s="38"/>
    </row>
    <row r="10" spans="1:7" x14ac:dyDescent="0.25">
      <c r="A10" s="38"/>
      <c r="B10" s="246" t="s">
        <v>34</v>
      </c>
      <c r="C10" s="244"/>
      <c r="D10" s="244"/>
      <c r="E10" s="245"/>
      <c r="F10" s="38"/>
      <c r="G10" s="38"/>
    </row>
    <row r="11" spans="1:7" ht="17.25" customHeight="1" x14ac:dyDescent="0.25">
      <c r="A11" s="38"/>
      <c r="B11" s="243" t="s">
        <v>35</v>
      </c>
      <c r="C11" s="244"/>
      <c r="D11" s="244"/>
      <c r="E11" s="245"/>
      <c r="F11" s="38"/>
      <c r="G11" s="38"/>
    </row>
    <row r="12" spans="1:7" ht="14.25" customHeight="1" x14ac:dyDescent="0.25">
      <c r="A12" s="38"/>
      <c r="B12" s="243" t="s">
        <v>36</v>
      </c>
      <c r="C12" s="244"/>
      <c r="D12" s="244"/>
      <c r="E12" s="245"/>
      <c r="F12" s="38"/>
      <c r="G12" s="38"/>
    </row>
    <row r="13" spans="1:7" ht="14.25" customHeight="1" x14ac:dyDescent="0.25">
      <c r="A13" s="38"/>
      <c r="B13" s="243" t="s">
        <v>37</v>
      </c>
      <c r="C13" s="244"/>
      <c r="D13" s="244"/>
      <c r="E13" s="245"/>
      <c r="F13" s="38"/>
      <c r="G13" s="38"/>
    </row>
    <row r="14" spans="1:7" x14ac:dyDescent="0.25">
      <c r="A14" s="38"/>
      <c r="B14" s="243" t="s">
        <v>32</v>
      </c>
      <c r="C14" s="244"/>
      <c r="D14" s="244"/>
      <c r="E14" s="245"/>
      <c r="F14" s="38"/>
      <c r="G14" s="38"/>
    </row>
    <row r="15" spans="1:7" x14ac:dyDescent="0.25">
      <c r="A15" s="38"/>
      <c r="B15" s="247"/>
      <c r="C15" s="248"/>
      <c r="D15" s="248"/>
      <c r="E15" s="249"/>
      <c r="F15" s="38"/>
      <c r="G15" s="38"/>
    </row>
    <row r="16" spans="1:7" x14ac:dyDescent="0.25">
      <c r="A16" s="38"/>
      <c r="B16" s="41"/>
      <c r="C16" s="38"/>
      <c r="D16" s="38"/>
      <c r="E16" s="38"/>
      <c r="F16" s="38"/>
      <c r="G16" s="38"/>
    </row>
    <row r="17" spans="1:7" ht="15.5" x14ac:dyDescent="0.35">
      <c r="A17" s="38"/>
      <c r="B17" s="47" t="s">
        <v>33</v>
      </c>
      <c r="C17" s="38"/>
      <c r="D17" s="38"/>
      <c r="E17" s="38"/>
      <c r="F17" s="38"/>
      <c r="G17" s="38"/>
    </row>
    <row r="18" spans="1:7" x14ac:dyDescent="0.25">
      <c r="A18" s="38"/>
      <c r="B18" s="44"/>
      <c r="C18" s="34"/>
      <c r="D18" s="34"/>
      <c r="E18" s="34"/>
      <c r="F18" s="38"/>
      <c r="G18" s="38"/>
    </row>
    <row r="19" spans="1:7" ht="35.25" customHeight="1" x14ac:dyDescent="0.25">
      <c r="A19" s="38"/>
      <c r="B19" s="35" t="s">
        <v>31</v>
      </c>
      <c r="C19" s="36" t="s">
        <v>27</v>
      </c>
      <c r="D19" s="36" t="s">
        <v>29</v>
      </c>
      <c r="E19" s="36" t="s">
        <v>28</v>
      </c>
      <c r="F19" s="48"/>
    </row>
    <row r="20" spans="1:7" ht="25" customHeight="1" x14ac:dyDescent="0.25">
      <c r="A20" s="38"/>
      <c r="B20" s="37" t="s">
        <v>22</v>
      </c>
      <c r="C20" s="88" t="s">
        <v>631</v>
      </c>
      <c r="D20" s="88" t="s">
        <v>166</v>
      </c>
      <c r="E20" s="89" t="s">
        <v>142</v>
      </c>
      <c r="F20" s="48"/>
    </row>
    <row r="21" spans="1:7" ht="25" customHeight="1" x14ac:dyDescent="0.25">
      <c r="A21" s="38"/>
      <c r="B21" s="37" t="s">
        <v>23</v>
      </c>
      <c r="C21" s="88" t="s">
        <v>632</v>
      </c>
      <c r="D21" s="88" t="s">
        <v>166</v>
      </c>
      <c r="E21" s="89" t="s">
        <v>142</v>
      </c>
      <c r="F21" s="48"/>
    </row>
    <row r="22" spans="1:7" ht="25" customHeight="1" x14ac:dyDescent="0.25">
      <c r="A22" s="38"/>
      <c r="B22" s="37" t="s">
        <v>24</v>
      </c>
      <c r="C22" s="88"/>
      <c r="D22" s="88"/>
      <c r="E22" s="89"/>
      <c r="F22" s="48"/>
    </row>
    <row r="23" spans="1:7" ht="25" customHeight="1" x14ac:dyDescent="0.25">
      <c r="A23" s="38"/>
      <c r="B23" s="37" t="s">
        <v>25</v>
      </c>
      <c r="C23" s="88"/>
      <c r="D23" s="88"/>
      <c r="E23" s="89"/>
      <c r="F23" s="48"/>
    </row>
    <row r="24" spans="1:7" s="56" customFormat="1" ht="25" customHeight="1" x14ac:dyDescent="0.25">
      <c r="A24" s="87"/>
      <c r="B24" s="37" t="s">
        <v>26</v>
      </c>
      <c r="C24" s="88"/>
      <c r="D24" s="88"/>
      <c r="E24" s="89"/>
      <c r="F24" s="48"/>
    </row>
    <row r="25" spans="1:7" s="56" customFormat="1" ht="25" customHeight="1" x14ac:dyDescent="0.25">
      <c r="A25" s="87"/>
      <c r="B25" s="37" t="s">
        <v>109</v>
      </c>
      <c r="C25" s="88"/>
      <c r="D25" s="88"/>
      <c r="E25" s="89"/>
      <c r="F25" s="48"/>
    </row>
    <row r="26" spans="1:7" s="56" customFormat="1" ht="25" customHeight="1" x14ac:dyDescent="0.25">
      <c r="A26" s="87"/>
      <c r="B26" s="37" t="s">
        <v>110</v>
      </c>
      <c r="C26" s="88"/>
      <c r="D26" s="88"/>
      <c r="E26" s="89"/>
      <c r="F26" s="48"/>
    </row>
    <row r="27" spans="1:7" ht="25" customHeight="1" x14ac:dyDescent="0.25">
      <c r="B27" s="37" t="s">
        <v>111</v>
      </c>
      <c r="C27" s="88"/>
      <c r="D27" s="88"/>
      <c r="E27" s="88"/>
      <c r="F27" s="48"/>
    </row>
    <row r="28" spans="1:7" ht="25" customHeight="1" x14ac:dyDescent="0.25">
      <c r="B28" s="53"/>
      <c r="C28" s="45"/>
      <c r="D28" s="45"/>
      <c r="E28" s="45"/>
      <c r="F28" s="48"/>
    </row>
    <row r="29" spans="1:7" x14ac:dyDescent="0.25">
      <c r="B29" s="242" t="s">
        <v>81</v>
      </c>
      <c r="C29" s="242"/>
      <c r="D29" s="242"/>
      <c r="E29" s="242"/>
      <c r="F29" s="48"/>
    </row>
    <row r="30" spans="1:7" s="52" customFormat="1" x14ac:dyDescent="0.25">
      <c r="B30" s="242"/>
      <c r="C30" s="242"/>
      <c r="D30" s="242"/>
      <c r="E30" s="242"/>
      <c r="F30" s="48"/>
    </row>
    <row r="31" spans="1:7" ht="13.4" customHeight="1" x14ac:dyDescent="0.25"/>
  </sheetData>
  <sheetProtection selectLockedCells="1"/>
  <mergeCells count="11">
    <mergeCell ref="B29:E30"/>
    <mergeCell ref="F4:G4"/>
    <mergeCell ref="F5:G5"/>
    <mergeCell ref="F6:G6"/>
    <mergeCell ref="B7:E7"/>
    <mergeCell ref="B10:E10"/>
    <mergeCell ref="B15:E15"/>
    <mergeCell ref="B11:E11"/>
    <mergeCell ref="B14:E14"/>
    <mergeCell ref="B13:E13"/>
    <mergeCell ref="B12:E12"/>
  </mergeCells>
  <phoneticPr fontId="8" type="noConversion"/>
  <printOptions horizontalCentered="1"/>
  <pageMargins left="0.74803149606299213" right="0.74803149606299213" top="0.98425196850393704" bottom="0.98425196850393704" header="0.51181102362204722" footer="0.51181102362204722"/>
  <pageSetup paperSize="9" scale="75" orientation="landscape" r:id="rId1"/>
  <headerFooter alignWithMargins="0"/>
  <rowBreaks count="1" manualBreakCount="1">
    <brk id="34" max="1638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826"/>
  <sheetViews>
    <sheetView showGridLines="0" topLeftCell="L121" zoomScale="110" zoomScaleNormal="110" zoomScaleSheetLayoutView="87" workbookViewId="0">
      <selection activeCell="N34" sqref="N34"/>
    </sheetView>
  </sheetViews>
  <sheetFormatPr defaultColWidth="9.1796875" defaultRowHeight="12.5" x14ac:dyDescent="0.25"/>
  <cols>
    <col min="1" max="1" width="2.26953125" style="178" customWidth="1"/>
    <col min="2" max="2" width="15" style="178" customWidth="1"/>
    <col min="3" max="3" width="10.453125" style="178" customWidth="1"/>
    <col min="4" max="4" width="7.7265625" style="178" customWidth="1"/>
    <col min="5" max="5" width="12.54296875" style="178" customWidth="1"/>
    <col min="6" max="6" width="11.1796875" style="178" customWidth="1"/>
    <col min="7" max="7" width="31" style="178" customWidth="1"/>
    <col min="8" max="8" width="9.453125" style="178" customWidth="1"/>
    <col min="9" max="9" width="8.26953125" style="189" customWidth="1"/>
    <col min="10" max="10" width="19" style="178" customWidth="1"/>
    <col min="11" max="11" width="13.26953125" style="178" customWidth="1"/>
    <col min="12" max="12" width="36.453125" style="178" customWidth="1"/>
    <col min="13" max="13" width="14.1796875" style="178" customWidth="1"/>
    <col min="14" max="14" width="42.54296875" style="178" customWidth="1"/>
    <col min="15" max="15" width="11.7265625" style="178" customWidth="1"/>
    <col min="16" max="16" width="7.7265625" style="179" customWidth="1"/>
    <col min="17" max="17" width="14.7265625" style="179" customWidth="1"/>
    <col min="18" max="18" width="7.1796875" style="179" customWidth="1"/>
    <col min="19" max="19" width="7.453125" style="179" customWidth="1"/>
    <col min="20" max="20" width="12.1796875" style="178" customWidth="1"/>
    <col min="21" max="21" width="15.54296875" style="178" customWidth="1"/>
    <col min="22" max="22" width="109" style="144" customWidth="1"/>
    <col min="23" max="23" width="9.1796875" style="199"/>
    <col min="24" max="16384" width="9.1796875" style="178"/>
  </cols>
  <sheetData>
    <row r="1" spans="1:23" ht="20" x14ac:dyDescent="0.4">
      <c r="A1" s="186"/>
      <c r="B1" s="39" t="str">
        <f>IF(Cover!D27="","[DNSP Name]", Cover!D27)</f>
        <v>United Energy</v>
      </c>
      <c r="C1" s="39"/>
      <c r="D1" s="186"/>
      <c r="E1" s="186"/>
      <c r="F1" s="186"/>
      <c r="G1" s="186"/>
      <c r="H1" s="186"/>
      <c r="I1" s="147"/>
      <c r="J1" s="186"/>
      <c r="K1" s="186"/>
      <c r="L1" s="186"/>
      <c r="M1" s="186"/>
      <c r="N1" s="186"/>
      <c r="O1" s="186"/>
      <c r="P1" s="63"/>
      <c r="Q1" s="63"/>
      <c r="R1" s="63"/>
      <c r="S1" s="63"/>
      <c r="T1" s="186"/>
      <c r="U1" s="186"/>
      <c r="V1" s="171"/>
      <c r="W1" s="153"/>
    </row>
    <row r="2" spans="1:23" ht="20" x14ac:dyDescent="0.4">
      <c r="A2" s="186"/>
      <c r="B2" s="39" t="s">
        <v>8</v>
      </c>
      <c r="C2" s="39"/>
      <c r="D2" s="186"/>
      <c r="E2" s="186"/>
      <c r="F2" s="186"/>
      <c r="G2" s="186"/>
      <c r="H2" s="186"/>
      <c r="I2" s="147"/>
      <c r="J2" s="186"/>
      <c r="K2" s="186"/>
      <c r="L2" s="186"/>
      <c r="M2" s="186"/>
      <c r="N2" s="186"/>
      <c r="O2" s="186"/>
      <c r="P2" s="63"/>
      <c r="Q2" s="63"/>
      <c r="R2" s="63"/>
      <c r="S2" s="63"/>
      <c r="T2" s="186"/>
      <c r="U2" s="186"/>
      <c r="V2" s="171"/>
      <c r="W2" s="153"/>
    </row>
    <row r="3" spans="1:23" ht="20" x14ac:dyDescent="0.4">
      <c r="A3" s="186"/>
      <c r="B3" s="39" t="str">
        <f>IF(Cover!D33="","[Year]",Cover!D33)</f>
        <v>[Year]</v>
      </c>
      <c r="C3" s="39"/>
      <c r="D3" s="186"/>
      <c r="E3" s="186"/>
      <c r="F3" s="186"/>
      <c r="G3" s="186"/>
      <c r="H3" s="186"/>
      <c r="I3" s="147"/>
      <c r="J3" s="186"/>
      <c r="K3" s="186"/>
      <c r="L3" s="186"/>
      <c r="M3" s="186"/>
      <c r="N3" s="186"/>
      <c r="O3" s="186"/>
      <c r="P3" s="63"/>
      <c r="Q3" s="63"/>
      <c r="R3" s="63"/>
      <c r="S3" s="63"/>
      <c r="T3" s="186"/>
      <c r="U3" s="186"/>
      <c r="V3" s="171"/>
      <c r="W3" s="153"/>
    </row>
    <row r="4" spans="1:23" ht="20" x14ac:dyDescent="0.4">
      <c r="A4" s="186"/>
      <c r="B4" s="39"/>
      <c r="C4" s="39"/>
      <c r="D4" s="186"/>
      <c r="E4" s="186"/>
      <c r="F4" s="186"/>
      <c r="G4" s="186"/>
      <c r="H4" s="186"/>
      <c r="I4" s="147"/>
      <c r="J4" s="186"/>
      <c r="K4" s="186"/>
      <c r="L4" s="186"/>
      <c r="M4" s="186"/>
      <c r="N4" s="186"/>
      <c r="O4" s="186"/>
      <c r="P4" s="63"/>
      <c r="Q4" s="63"/>
      <c r="R4" s="63"/>
      <c r="S4" s="63"/>
      <c r="T4" s="186"/>
      <c r="U4" s="186"/>
      <c r="V4" s="171"/>
      <c r="W4" s="178"/>
    </row>
    <row r="5" spans="1:23" ht="13" x14ac:dyDescent="0.3">
      <c r="A5" s="186"/>
      <c r="B5" s="31" t="s">
        <v>0</v>
      </c>
      <c r="C5" s="154"/>
      <c r="D5" s="155"/>
      <c r="E5" s="155"/>
      <c r="F5" s="155"/>
      <c r="G5" s="155"/>
      <c r="H5" s="155"/>
      <c r="I5" s="155"/>
      <c r="J5" s="155"/>
      <c r="K5" s="155"/>
      <c r="L5" s="155"/>
      <c r="M5" s="155"/>
      <c r="N5" s="155"/>
      <c r="O5" s="155"/>
      <c r="P5" s="156"/>
      <c r="Q5" s="156"/>
      <c r="R5" s="156"/>
      <c r="S5" s="156"/>
      <c r="T5" s="155"/>
      <c r="U5" s="155"/>
      <c r="V5" s="172"/>
      <c r="W5" s="178"/>
    </row>
    <row r="6" spans="1:23" ht="13" x14ac:dyDescent="0.3">
      <c r="A6" s="186"/>
      <c r="B6" s="157"/>
      <c r="C6" s="158"/>
      <c r="D6" s="159"/>
      <c r="E6" s="159"/>
      <c r="F6" s="159"/>
      <c r="G6" s="159"/>
      <c r="H6" s="159"/>
      <c r="I6" s="159"/>
      <c r="J6" s="159"/>
      <c r="K6" s="159"/>
      <c r="L6" s="159"/>
      <c r="M6" s="159"/>
      <c r="N6" s="159"/>
      <c r="O6" s="159"/>
      <c r="P6" s="160"/>
      <c r="Q6" s="160"/>
      <c r="R6" s="160"/>
      <c r="S6" s="160"/>
      <c r="T6" s="159"/>
      <c r="U6" s="159"/>
      <c r="V6" s="173"/>
      <c r="W6" s="178"/>
    </row>
    <row r="7" spans="1:23" x14ac:dyDescent="0.25">
      <c r="A7" s="186"/>
      <c r="B7" s="250" t="s">
        <v>297</v>
      </c>
      <c r="C7" s="251"/>
      <c r="D7" s="251"/>
      <c r="E7" s="251"/>
      <c r="F7" s="251"/>
      <c r="G7" s="251"/>
      <c r="H7" s="251"/>
      <c r="I7" s="251"/>
      <c r="J7" s="251"/>
      <c r="K7" s="251"/>
      <c r="L7" s="251"/>
      <c r="M7" s="251"/>
      <c r="N7" s="251"/>
      <c r="O7" s="251"/>
      <c r="P7" s="251"/>
      <c r="Q7" s="251"/>
      <c r="R7" s="251"/>
      <c r="S7" s="251"/>
      <c r="T7" s="251"/>
      <c r="U7" s="251"/>
      <c r="V7" s="252"/>
      <c r="W7" s="178"/>
    </row>
    <row r="8" spans="1:23" ht="12.75" customHeight="1" x14ac:dyDescent="0.25">
      <c r="A8" s="186"/>
      <c r="B8" s="188"/>
      <c r="C8" s="161"/>
      <c r="D8" s="161"/>
      <c r="E8" s="161"/>
      <c r="F8" s="161"/>
      <c r="G8" s="161"/>
      <c r="H8" s="161"/>
      <c r="I8" s="161"/>
      <c r="J8" s="161"/>
      <c r="K8" s="161"/>
      <c r="L8" s="161"/>
      <c r="M8" s="161"/>
      <c r="N8" s="161"/>
      <c r="O8" s="161"/>
      <c r="P8" s="161"/>
      <c r="Q8" s="161"/>
      <c r="R8" s="161"/>
      <c r="S8" s="161"/>
      <c r="T8" s="161"/>
      <c r="U8" s="161"/>
      <c r="V8" s="174"/>
      <c r="W8" s="153"/>
    </row>
    <row r="9" spans="1:23" x14ac:dyDescent="0.25">
      <c r="A9" s="186"/>
      <c r="B9" s="253" t="s">
        <v>278</v>
      </c>
      <c r="C9" s="254"/>
      <c r="D9" s="254"/>
      <c r="E9" s="254"/>
      <c r="F9" s="254"/>
      <c r="G9" s="254"/>
      <c r="H9" s="254"/>
      <c r="I9" s="254"/>
      <c r="J9" s="254"/>
      <c r="K9" s="254"/>
      <c r="L9" s="254"/>
      <c r="M9" s="254"/>
      <c r="N9" s="254"/>
      <c r="O9" s="254"/>
      <c r="P9" s="254"/>
      <c r="Q9" s="254"/>
      <c r="R9" s="254"/>
      <c r="S9" s="254"/>
      <c r="T9" s="254"/>
      <c r="U9" s="254"/>
      <c r="V9" s="255"/>
      <c r="W9" s="153"/>
    </row>
    <row r="10" spans="1:23" ht="12.75" customHeight="1" x14ac:dyDescent="0.25">
      <c r="A10" s="186"/>
      <c r="B10" s="188"/>
      <c r="C10" s="161"/>
      <c r="D10" s="161"/>
      <c r="E10" s="161"/>
      <c r="F10" s="161"/>
      <c r="G10" s="161"/>
      <c r="H10" s="161"/>
      <c r="I10" s="161"/>
      <c r="J10" s="161"/>
      <c r="K10" s="161"/>
      <c r="L10" s="161"/>
      <c r="M10" s="161"/>
      <c r="N10" s="161"/>
      <c r="O10" s="161"/>
      <c r="P10" s="162"/>
      <c r="Q10" s="162"/>
      <c r="R10" s="162"/>
      <c r="S10" s="162"/>
      <c r="T10" s="161"/>
      <c r="U10" s="161"/>
      <c r="V10" s="174"/>
      <c r="W10" s="153"/>
    </row>
    <row r="11" spans="1:23" x14ac:dyDescent="0.25">
      <c r="A11" s="186"/>
      <c r="B11" s="250" t="s">
        <v>298</v>
      </c>
      <c r="C11" s="251"/>
      <c r="D11" s="161"/>
      <c r="E11" s="161"/>
      <c r="F11" s="161"/>
      <c r="G11" s="161"/>
      <c r="H11" s="161"/>
      <c r="I11" s="161"/>
      <c r="J11" s="161"/>
      <c r="K11" s="161"/>
      <c r="L11" s="161"/>
      <c r="M11" s="161"/>
      <c r="N11" s="161"/>
      <c r="O11" s="161"/>
      <c r="P11" s="162"/>
      <c r="Q11" s="162"/>
      <c r="R11" s="162"/>
      <c r="S11" s="162"/>
      <c r="T11" s="161"/>
      <c r="U11" s="161"/>
      <c r="V11" s="174"/>
      <c r="W11" s="153"/>
    </row>
    <row r="12" spans="1:23" ht="12.75" customHeight="1" x14ac:dyDescent="0.25">
      <c r="A12" s="186"/>
      <c r="B12" s="188"/>
      <c r="C12" s="161"/>
      <c r="D12" s="161"/>
      <c r="E12" s="161"/>
      <c r="F12" s="161"/>
      <c r="G12" s="161"/>
      <c r="H12" s="161"/>
      <c r="I12" s="161"/>
      <c r="J12" s="161"/>
      <c r="K12" s="161"/>
      <c r="L12" s="161"/>
      <c r="M12" s="161"/>
      <c r="N12" s="161"/>
      <c r="O12" s="161"/>
      <c r="P12" s="162"/>
      <c r="Q12" s="162"/>
      <c r="R12" s="162"/>
      <c r="S12" s="162"/>
      <c r="T12" s="161"/>
      <c r="U12" s="161"/>
      <c r="V12" s="174"/>
      <c r="W12" s="153"/>
    </row>
    <row r="13" spans="1:23" x14ac:dyDescent="0.25">
      <c r="A13" s="186"/>
      <c r="B13" s="246" t="s">
        <v>279</v>
      </c>
      <c r="C13" s="251"/>
      <c r="D13" s="251"/>
      <c r="E13" s="251"/>
      <c r="F13" s="251"/>
      <c r="G13" s="251"/>
      <c r="H13" s="251"/>
      <c r="I13" s="251"/>
      <c r="J13" s="251"/>
      <c r="K13" s="251"/>
      <c r="L13" s="251"/>
      <c r="M13" s="161"/>
      <c r="N13" s="161"/>
      <c r="O13" s="161"/>
      <c r="P13" s="162"/>
      <c r="Q13" s="162"/>
      <c r="R13" s="162"/>
      <c r="S13" s="162"/>
      <c r="T13" s="161"/>
      <c r="U13" s="161"/>
      <c r="V13" s="190"/>
      <c r="W13" s="178"/>
    </row>
    <row r="14" spans="1:23" x14ac:dyDescent="0.25">
      <c r="A14" s="186"/>
      <c r="B14" s="250" t="s">
        <v>280</v>
      </c>
      <c r="C14" s="251"/>
      <c r="D14" s="251"/>
      <c r="E14" s="251"/>
      <c r="F14" s="251"/>
      <c r="G14" s="251"/>
      <c r="H14" s="251"/>
      <c r="I14" s="251"/>
      <c r="J14" s="251"/>
      <c r="K14" s="251"/>
      <c r="L14" s="251"/>
      <c r="M14" s="251"/>
      <c r="N14" s="251"/>
      <c r="O14" s="251"/>
      <c r="P14" s="251"/>
      <c r="Q14" s="251"/>
      <c r="R14" s="251"/>
      <c r="S14" s="251"/>
      <c r="T14" s="251"/>
      <c r="U14" s="251"/>
      <c r="V14" s="191"/>
      <c r="W14" s="178"/>
    </row>
    <row r="15" spans="1:23" ht="12.75" customHeight="1" x14ac:dyDescent="0.25">
      <c r="A15" s="186"/>
      <c r="B15" s="250" t="s">
        <v>281</v>
      </c>
      <c r="C15" s="251"/>
      <c r="D15" s="251"/>
      <c r="E15" s="251"/>
      <c r="F15" s="251"/>
      <c r="G15" s="251"/>
      <c r="H15" s="251"/>
      <c r="I15" s="251"/>
      <c r="J15" s="251"/>
      <c r="K15" s="251"/>
      <c r="L15" s="251"/>
      <c r="M15" s="251"/>
      <c r="N15" s="251"/>
      <c r="O15" s="251"/>
      <c r="P15" s="251"/>
      <c r="Q15" s="251"/>
      <c r="R15" s="251"/>
      <c r="S15" s="251"/>
      <c r="T15" s="161"/>
      <c r="U15" s="161"/>
      <c r="V15" s="190"/>
      <c r="W15" s="153"/>
    </row>
    <row r="16" spans="1:23" x14ac:dyDescent="0.25">
      <c r="A16" s="186"/>
      <c r="B16" s="250" t="s">
        <v>282</v>
      </c>
      <c r="C16" s="251"/>
      <c r="D16" s="251"/>
      <c r="E16" s="251"/>
      <c r="F16" s="251"/>
      <c r="G16" s="251"/>
      <c r="H16" s="251"/>
      <c r="I16" s="251"/>
      <c r="J16" s="251"/>
      <c r="K16" s="251"/>
      <c r="L16" s="251"/>
      <c r="M16" s="251"/>
      <c r="N16" s="251"/>
      <c r="O16" s="251"/>
      <c r="P16" s="251"/>
      <c r="Q16" s="251"/>
      <c r="R16" s="251"/>
      <c r="S16" s="251"/>
      <c r="T16" s="161"/>
      <c r="U16" s="161"/>
      <c r="V16" s="190"/>
      <c r="W16" s="153"/>
    </row>
    <row r="17" spans="1:23" x14ac:dyDescent="0.25">
      <c r="A17" s="186"/>
      <c r="B17" s="250" t="s">
        <v>283</v>
      </c>
      <c r="C17" s="251"/>
      <c r="D17" s="251"/>
      <c r="E17" s="251"/>
      <c r="F17" s="251"/>
      <c r="G17" s="251"/>
      <c r="H17" s="251"/>
      <c r="I17" s="251"/>
      <c r="J17" s="251"/>
      <c r="K17" s="251"/>
      <c r="L17" s="251"/>
      <c r="M17" s="251"/>
      <c r="N17" s="251"/>
      <c r="O17" s="251"/>
      <c r="P17" s="251"/>
      <c r="Q17" s="251"/>
      <c r="R17" s="251"/>
      <c r="S17" s="251"/>
      <c r="T17" s="161"/>
      <c r="U17" s="161"/>
      <c r="V17" s="174"/>
      <c r="W17" s="178"/>
    </row>
    <row r="18" spans="1:23" x14ac:dyDescent="0.25">
      <c r="A18" s="186"/>
      <c r="B18" s="250" t="s">
        <v>284</v>
      </c>
      <c r="C18" s="251"/>
      <c r="D18" s="251"/>
      <c r="E18" s="251"/>
      <c r="F18" s="251"/>
      <c r="G18" s="251"/>
      <c r="H18" s="251"/>
      <c r="I18" s="251"/>
      <c r="J18" s="251"/>
      <c r="K18" s="251"/>
      <c r="L18" s="251"/>
      <c r="M18" s="251"/>
      <c r="N18" s="251"/>
      <c r="O18" s="251"/>
      <c r="P18" s="251"/>
      <c r="Q18" s="251"/>
      <c r="R18" s="251"/>
      <c r="S18" s="251"/>
      <c r="T18" s="161"/>
      <c r="U18" s="161"/>
      <c r="V18" s="174"/>
      <c r="W18" s="178"/>
    </row>
    <row r="19" spans="1:23" ht="12.75" customHeight="1" x14ac:dyDescent="0.25">
      <c r="A19" s="186"/>
      <c r="B19" s="250" t="e">
        <f>"   (6) Feeder ID for the polyphase overhead line or underground cable nearest the fire start in the "&amp;#REF!&amp;" network"</f>
        <v>#REF!</v>
      </c>
      <c r="C19" s="251"/>
      <c r="D19" s="251"/>
      <c r="E19" s="251"/>
      <c r="F19" s="251"/>
      <c r="G19" s="251"/>
      <c r="H19" s="251"/>
      <c r="I19" s="251"/>
      <c r="J19" s="251"/>
      <c r="K19" s="251"/>
      <c r="L19" s="251"/>
      <c r="M19" s="251"/>
      <c r="N19" s="251"/>
      <c r="O19" s="251"/>
      <c r="P19" s="251"/>
      <c r="Q19" s="251"/>
      <c r="R19" s="251"/>
      <c r="S19" s="251"/>
      <c r="T19" s="161"/>
      <c r="U19" s="161"/>
      <c r="V19" s="174"/>
      <c r="W19" s="153"/>
    </row>
    <row r="20" spans="1:23" x14ac:dyDescent="0.25">
      <c r="A20" s="186"/>
      <c r="B20" s="250" t="s">
        <v>285</v>
      </c>
      <c r="C20" s="251"/>
      <c r="D20" s="251"/>
      <c r="E20" s="251"/>
      <c r="F20" s="251"/>
      <c r="G20" s="251"/>
      <c r="H20" s="251"/>
      <c r="I20" s="251"/>
      <c r="J20" s="251"/>
      <c r="K20" s="251"/>
      <c r="L20" s="251"/>
      <c r="M20" s="251"/>
      <c r="N20" s="251"/>
      <c r="O20" s="251"/>
      <c r="P20" s="251"/>
      <c r="Q20" s="251"/>
      <c r="R20" s="251"/>
      <c r="S20" s="251"/>
      <c r="T20" s="161"/>
      <c r="U20" s="161"/>
      <c r="V20" s="174"/>
      <c r="W20" s="153"/>
    </row>
    <row r="21" spans="1:23" ht="12.75" customHeight="1" x14ac:dyDescent="0.25">
      <c r="A21" s="186"/>
      <c r="B21" s="250" t="s">
        <v>286</v>
      </c>
      <c r="C21" s="251"/>
      <c r="D21" s="251"/>
      <c r="E21" s="251"/>
      <c r="F21" s="251"/>
      <c r="G21" s="251"/>
      <c r="H21" s="251"/>
      <c r="I21" s="251"/>
      <c r="J21" s="251"/>
      <c r="K21" s="251"/>
      <c r="L21" s="251"/>
      <c r="M21" s="251"/>
      <c r="N21" s="251"/>
      <c r="O21" s="251"/>
      <c r="P21" s="251"/>
      <c r="Q21" s="251"/>
      <c r="R21" s="251"/>
      <c r="S21" s="251"/>
      <c r="T21" s="161"/>
      <c r="U21" s="161"/>
      <c r="V21" s="174"/>
      <c r="W21" s="153"/>
    </row>
    <row r="22" spans="1:23" x14ac:dyDescent="0.25">
      <c r="A22" s="186"/>
      <c r="B22" s="250" t="s">
        <v>287</v>
      </c>
      <c r="C22" s="251"/>
      <c r="D22" s="251"/>
      <c r="E22" s="251"/>
      <c r="F22" s="251"/>
      <c r="G22" s="251"/>
      <c r="H22" s="251"/>
      <c r="I22" s="251"/>
      <c r="J22" s="251"/>
      <c r="K22" s="251"/>
      <c r="L22" s="251"/>
      <c r="M22" s="251"/>
      <c r="N22" s="251"/>
      <c r="O22" s="251"/>
      <c r="P22" s="251"/>
      <c r="Q22" s="251"/>
      <c r="R22" s="251"/>
      <c r="S22" s="251"/>
      <c r="T22" s="251"/>
      <c r="U22" s="251"/>
      <c r="V22" s="252"/>
      <c r="W22" s="153"/>
    </row>
    <row r="23" spans="1:23" ht="12.75" customHeight="1" x14ac:dyDescent="0.25">
      <c r="A23" s="186"/>
      <c r="B23" s="250" t="s">
        <v>288</v>
      </c>
      <c r="C23" s="251"/>
      <c r="D23" s="251"/>
      <c r="E23" s="251"/>
      <c r="F23" s="251"/>
      <c r="G23" s="251"/>
      <c r="H23" s="251"/>
      <c r="I23" s="251"/>
      <c r="J23" s="251"/>
      <c r="K23" s="251"/>
      <c r="L23" s="251"/>
      <c r="M23" s="251"/>
      <c r="N23" s="251"/>
      <c r="O23" s="251"/>
      <c r="P23" s="251"/>
      <c r="Q23" s="251"/>
      <c r="R23" s="251"/>
      <c r="S23" s="251"/>
      <c r="T23" s="161"/>
      <c r="U23" s="161"/>
      <c r="V23" s="174"/>
      <c r="W23" s="153"/>
    </row>
    <row r="24" spans="1:23" x14ac:dyDescent="0.25">
      <c r="A24" s="186"/>
      <c r="B24" s="250" t="s">
        <v>289</v>
      </c>
      <c r="C24" s="251"/>
      <c r="D24" s="251"/>
      <c r="E24" s="251"/>
      <c r="F24" s="251"/>
      <c r="G24" s="251"/>
      <c r="H24" s="251"/>
      <c r="I24" s="251"/>
      <c r="J24" s="251"/>
      <c r="K24" s="251"/>
      <c r="L24" s="251"/>
      <c r="M24" s="251"/>
      <c r="N24" s="251"/>
      <c r="O24" s="251"/>
      <c r="P24" s="251"/>
      <c r="Q24" s="251"/>
      <c r="R24" s="251"/>
      <c r="S24" s="251"/>
      <c r="T24" s="251"/>
      <c r="U24" s="251"/>
      <c r="V24" s="252"/>
      <c r="W24" s="178"/>
    </row>
    <row r="25" spans="1:23" x14ac:dyDescent="0.25">
      <c r="A25" s="186"/>
      <c r="B25" s="250" t="s">
        <v>290</v>
      </c>
      <c r="C25" s="251"/>
      <c r="D25" s="251"/>
      <c r="E25" s="251"/>
      <c r="F25" s="251"/>
      <c r="G25" s="251"/>
      <c r="H25" s="251"/>
      <c r="I25" s="251"/>
      <c r="J25" s="251"/>
      <c r="K25" s="251"/>
      <c r="L25" s="251"/>
      <c r="M25" s="251"/>
      <c r="N25" s="251"/>
      <c r="O25" s="251"/>
      <c r="P25" s="251"/>
      <c r="Q25" s="251"/>
      <c r="R25" s="251"/>
      <c r="S25" s="251"/>
      <c r="T25" s="161"/>
      <c r="U25" s="161"/>
      <c r="V25" s="174"/>
      <c r="W25" s="178"/>
    </row>
    <row r="26" spans="1:23" ht="12.75" customHeight="1" x14ac:dyDescent="0.25">
      <c r="A26" s="186"/>
      <c r="B26" s="250" t="s">
        <v>291</v>
      </c>
      <c r="C26" s="251"/>
      <c r="D26" s="251"/>
      <c r="E26" s="251"/>
      <c r="F26" s="251"/>
      <c r="G26" s="251"/>
      <c r="H26" s="251"/>
      <c r="I26" s="251"/>
      <c r="J26" s="251"/>
      <c r="K26" s="251"/>
      <c r="L26" s="251"/>
      <c r="M26" s="251"/>
      <c r="N26" s="251"/>
      <c r="O26" s="251"/>
      <c r="P26" s="251"/>
      <c r="Q26" s="251"/>
      <c r="R26" s="251"/>
      <c r="S26" s="251"/>
      <c r="T26" s="251"/>
      <c r="U26" s="251"/>
      <c r="V26" s="252"/>
      <c r="W26" s="153"/>
    </row>
    <row r="27" spans="1:23" x14ac:dyDescent="0.25">
      <c r="A27" s="186"/>
      <c r="B27" s="250" t="s">
        <v>299</v>
      </c>
      <c r="C27" s="259"/>
      <c r="D27" s="259"/>
      <c r="E27" s="259"/>
      <c r="F27" s="259"/>
      <c r="G27" s="259"/>
      <c r="H27" s="259"/>
      <c r="I27" s="259"/>
      <c r="J27" s="259"/>
      <c r="K27" s="259"/>
      <c r="L27" s="259"/>
      <c r="M27" s="259"/>
      <c r="N27" s="259"/>
      <c r="O27" s="259"/>
      <c r="P27" s="259"/>
      <c r="Q27" s="259"/>
      <c r="R27" s="259"/>
      <c r="S27" s="259"/>
      <c r="T27" s="259"/>
      <c r="U27" s="259"/>
      <c r="V27" s="174"/>
      <c r="W27" s="153"/>
    </row>
    <row r="28" spans="1:23" ht="12.75" customHeight="1" x14ac:dyDescent="0.25">
      <c r="A28" s="186"/>
      <c r="B28" s="250" t="s">
        <v>292</v>
      </c>
      <c r="C28" s="259"/>
      <c r="D28" s="259"/>
      <c r="E28" s="259"/>
      <c r="F28" s="259"/>
      <c r="G28" s="259"/>
      <c r="H28" s="259"/>
      <c r="I28" s="259"/>
      <c r="J28" s="259"/>
      <c r="K28" s="259"/>
      <c r="L28" s="259"/>
      <c r="M28" s="259"/>
      <c r="N28" s="259"/>
      <c r="O28" s="259"/>
      <c r="P28" s="259"/>
      <c r="Q28" s="259"/>
      <c r="R28" s="259"/>
      <c r="S28" s="259"/>
      <c r="T28" s="161"/>
      <c r="U28" s="161"/>
      <c r="V28" s="174"/>
      <c r="W28" s="153"/>
    </row>
    <row r="29" spans="1:23" x14ac:dyDescent="0.25">
      <c r="A29" s="186"/>
      <c r="B29" s="250" t="s">
        <v>293</v>
      </c>
      <c r="C29" s="259"/>
      <c r="D29" s="259"/>
      <c r="E29" s="259"/>
      <c r="F29" s="259"/>
      <c r="G29" s="259"/>
      <c r="H29" s="259"/>
      <c r="I29" s="259"/>
      <c r="J29" s="259"/>
      <c r="K29" s="259"/>
      <c r="L29" s="259"/>
      <c r="M29" s="259"/>
      <c r="N29" s="259"/>
      <c r="O29" s="259"/>
      <c r="P29" s="259"/>
      <c r="Q29" s="259"/>
      <c r="R29" s="259"/>
      <c r="S29" s="259"/>
      <c r="T29" s="161"/>
      <c r="U29" s="161"/>
      <c r="V29" s="174"/>
      <c r="W29" s="153"/>
    </row>
    <row r="30" spans="1:23" ht="12.75" customHeight="1" x14ac:dyDescent="0.25">
      <c r="A30" s="186"/>
      <c r="B30" s="163"/>
      <c r="C30" s="164"/>
      <c r="D30" s="164"/>
      <c r="E30" s="164"/>
      <c r="F30" s="164"/>
      <c r="G30" s="164"/>
      <c r="H30" s="164"/>
      <c r="I30" s="164"/>
      <c r="J30" s="164"/>
      <c r="K30" s="164"/>
      <c r="L30" s="164"/>
      <c r="M30" s="164"/>
      <c r="N30" s="164"/>
      <c r="O30" s="164"/>
      <c r="P30" s="165"/>
      <c r="Q30" s="165"/>
      <c r="R30" s="165"/>
      <c r="S30" s="165"/>
      <c r="T30" s="164"/>
      <c r="U30" s="164"/>
      <c r="V30" s="175"/>
      <c r="W30" s="153"/>
    </row>
    <row r="31" spans="1:23" ht="17.5" x14ac:dyDescent="0.35">
      <c r="A31" s="186"/>
      <c r="B31" s="40"/>
      <c r="C31" s="40"/>
      <c r="D31" s="186"/>
      <c r="E31" s="186"/>
      <c r="F31" s="186"/>
      <c r="G31" s="186"/>
      <c r="H31" s="186"/>
      <c r="I31" s="147"/>
      <c r="J31" s="186"/>
      <c r="K31" s="186"/>
      <c r="L31" s="186"/>
      <c r="M31" s="186"/>
      <c r="N31" s="186"/>
      <c r="O31" s="186"/>
      <c r="P31" s="63"/>
      <c r="Q31" s="63"/>
      <c r="R31" s="63"/>
      <c r="S31" s="63"/>
      <c r="T31" s="186"/>
      <c r="U31" s="186"/>
      <c r="V31" s="171"/>
      <c r="W31" s="153"/>
    </row>
    <row r="32" spans="1:23" ht="12.65" customHeight="1" x14ac:dyDescent="0.25">
      <c r="B32" s="186"/>
      <c r="C32" s="186"/>
      <c r="D32" s="186"/>
      <c r="E32" s="186"/>
      <c r="F32" s="186"/>
      <c r="G32" s="186"/>
      <c r="H32" s="186"/>
      <c r="I32" s="147"/>
      <c r="J32" s="186"/>
      <c r="K32" s="186"/>
      <c r="L32" s="186"/>
      <c r="M32" s="186"/>
      <c r="N32" s="186"/>
      <c r="O32" s="186"/>
      <c r="P32" s="63"/>
      <c r="Q32" s="63"/>
      <c r="R32" s="63"/>
      <c r="S32" s="63"/>
      <c r="T32" s="186"/>
      <c r="U32" s="186"/>
      <c r="V32" s="171"/>
      <c r="W32" s="153"/>
    </row>
    <row r="33" spans="2:23" ht="12.65" customHeight="1" x14ac:dyDescent="0.25">
      <c r="B33" s="180"/>
      <c r="G33" s="186"/>
      <c r="Q33" s="192"/>
      <c r="W33" s="153"/>
    </row>
    <row r="34" spans="2:23" ht="50.15" customHeight="1" x14ac:dyDescent="0.35">
      <c r="B34" s="260" t="s">
        <v>114</v>
      </c>
      <c r="C34" s="260"/>
      <c r="D34" s="260"/>
      <c r="E34" s="260"/>
      <c r="F34" s="65"/>
      <c r="G34" s="65"/>
      <c r="H34" s="65"/>
      <c r="I34" s="148"/>
      <c r="J34" s="65"/>
      <c r="K34" s="65"/>
      <c r="L34" s="65"/>
      <c r="M34" s="65"/>
      <c r="N34" s="65"/>
      <c r="O34" s="65"/>
      <c r="P34" s="73"/>
      <c r="Q34" s="63"/>
      <c r="R34" s="63"/>
      <c r="S34" s="63"/>
      <c r="T34" s="186"/>
      <c r="U34" s="186"/>
      <c r="V34" s="176"/>
      <c r="W34" s="153"/>
    </row>
    <row r="35" spans="2:23" ht="12.75" customHeight="1" x14ac:dyDescent="0.25">
      <c r="B35" s="186"/>
      <c r="C35" s="186"/>
      <c r="D35" s="186"/>
      <c r="E35" s="186"/>
      <c r="F35" s="186"/>
      <c r="G35" s="186"/>
      <c r="H35" s="186"/>
      <c r="I35" s="147"/>
      <c r="J35" s="186"/>
      <c r="K35" s="186"/>
      <c r="L35" s="186"/>
      <c r="M35" s="186"/>
      <c r="N35" s="186"/>
      <c r="O35" s="186"/>
      <c r="P35" s="63"/>
      <c r="Q35" s="63"/>
      <c r="R35" s="63"/>
      <c r="S35" s="63"/>
      <c r="T35" s="186"/>
      <c r="U35" s="186"/>
      <c r="V35" s="171"/>
      <c r="W35" s="153"/>
    </row>
    <row r="36" spans="2:23" ht="38.15" customHeight="1" x14ac:dyDescent="0.25">
      <c r="B36" s="187" t="s">
        <v>70</v>
      </c>
      <c r="C36" s="261" t="s">
        <v>69</v>
      </c>
      <c r="D36" s="262"/>
      <c r="E36" s="262"/>
      <c r="F36" s="262"/>
      <c r="G36" s="262"/>
      <c r="H36" s="262"/>
      <c r="I36" s="262"/>
      <c r="J36" s="262"/>
      <c r="K36" s="262"/>
      <c r="L36" s="263" t="s">
        <v>43</v>
      </c>
      <c r="M36" s="263"/>
      <c r="N36" s="264"/>
      <c r="O36" s="150" t="s">
        <v>44</v>
      </c>
      <c r="P36" s="151"/>
      <c r="Q36" s="151"/>
      <c r="R36" s="152"/>
      <c r="S36" s="64" t="s">
        <v>66</v>
      </c>
      <c r="T36" s="256" t="s">
        <v>277</v>
      </c>
      <c r="U36" s="257"/>
      <c r="V36" s="258"/>
      <c r="W36" s="153"/>
    </row>
    <row r="37" spans="2:23" ht="72" customHeight="1" x14ac:dyDescent="0.25">
      <c r="B37" s="166" t="s">
        <v>179</v>
      </c>
      <c r="C37" s="36" t="s">
        <v>76</v>
      </c>
      <c r="D37" s="36" t="s">
        <v>77</v>
      </c>
      <c r="E37" s="36" t="s">
        <v>78</v>
      </c>
      <c r="F37" s="36" t="s">
        <v>79</v>
      </c>
      <c r="G37" s="36" t="s">
        <v>295</v>
      </c>
      <c r="H37" s="36" t="s">
        <v>294</v>
      </c>
      <c r="I37" s="36" t="s">
        <v>271</v>
      </c>
      <c r="J37" s="36" t="s">
        <v>272</v>
      </c>
      <c r="K37" s="36" t="s">
        <v>273</v>
      </c>
      <c r="L37" s="167" t="s">
        <v>274</v>
      </c>
      <c r="M37" s="167" t="s">
        <v>275</v>
      </c>
      <c r="N37" s="167" t="s">
        <v>276</v>
      </c>
      <c r="O37" s="168" t="s">
        <v>113</v>
      </c>
      <c r="P37" s="168" t="s">
        <v>80</v>
      </c>
      <c r="Q37" s="168" t="s">
        <v>115</v>
      </c>
      <c r="R37" s="168" t="s">
        <v>65</v>
      </c>
      <c r="S37" s="169" t="s">
        <v>67</v>
      </c>
      <c r="T37" s="170" t="s">
        <v>116</v>
      </c>
      <c r="U37" s="170" t="s">
        <v>117</v>
      </c>
      <c r="V37" s="177" t="s">
        <v>296</v>
      </c>
      <c r="W37" s="178"/>
    </row>
    <row r="38" spans="2:23" ht="30" customHeight="1" x14ac:dyDescent="0.25">
      <c r="B38" s="146">
        <v>1</v>
      </c>
      <c r="C38" s="181">
        <v>44014</v>
      </c>
      <c r="D38" s="182">
        <v>0.64925925925925931</v>
      </c>
      <c r="E38" s="183">
        <v>-37.911475240000001</v>
      </c>
      <c r="F38" s="183">
        <v>144.99401793999999</v>
      </c>
      <c r="G38" s="183" t="s">
        <v>327</v>
      </c>
      <c r="H38" s="183">
        <v>1805737</v>
      </c>
      <c r="I38" s="183" t="s">
        <v>328</v>
      </c>
      <c r="J38" s="193" t="s">
        <v>83</v>
      </c>
      <c r="K38" s="183" t="s">
        <v>165</v>
      </c>
      <c r="L38" s="194" t="s">
        <v>207</v>
      </c>
      <c r="M38" s="183" t="s">
        <v>88</v>
      </c>
      <c r="N38" s="194" t="s">
        <v>68</v>
      </c>
      <c r="O38" s="194" t="s">
        <v>300</v>
      </c>
      <c r="P38" s="195">
        <v>0.2</v>
      </c>
      <c r="Q38" s="184" t="s">
        <v>161</v>
      </c>
      <c r="R38" s="185">
        <v>0.1</v>
      </c>
      <c r="S38" s="185">
        <v>2.0000000000000004E-2</v>
      </c>
      <c r="T38" s="184">
        <v>1419888</v>
      </c>
      <c r="U38" s="183" t="s">
        <v>330</v>
      </c>
      <c r="V38" s="183" t="s">
        <v>329</v>
      </c>
      <c r="W38" s="178"/>
    </row>
    <row r="39" spans="2:23" ht="25" customHeight="1" x14ac:dyDescent="0.25">
      <c r="B39" s="146">
        <f t="shared" ref="B39:B70" si="0">B38+1</f>
        <v>2</v>
      </c>
      <c r="C39" s="181">
        <v>44020</v>
      </c>
      <c r="D39" s="182">
        <v>0.62253472222222228</v>
      </c>
      <c r="E39" s="183">
        <v>-38.395147917000003</v>
      </c>
      <c r="F39" s="183">
        <v>145.03646498000001</v>
      </c>
      <c r="G39" s="183" t="s">
        <v>331</v>
      </c>
      <c r="H39" s="196">
        <v>1308232</v>
      </c>
      <c r="I39" s="183" t="s">
        <v>139</v>
      </c>
      <c r="J39" s="193" t="s">
        <v>82</v>
      </c>
      <c r="K39" s="183" t="s">
        <v>167</v>
      </c>
      <c r="L39" s="197" t="s">
        <v>108</v>
      </c>
      <c r="M39" s="196" t="s">
        <v>86</v>
      </c>
      <c r="N39" s="197" t="s">
        <v>68</v>
      </c>
      <c r="O39" s="194" t="s">
        <v>301</v>
      </c>
      <c r="P39" s="195">
        <v>1</v>
      </c>
      <c r="Q39" s="184" t="s">
        <v>161</v>
      </c>
      <c r="R39" s="185">
        <v>0.1</v>
      </c>
      <c r="S39" s="185">
        <v>0.1</v>
      </c>
      <c r="T39" s="198">
        <v>1421602</v>
      </c>
      <c r="U39" s="196" t="s">
        <v>332</v>
      </c>
      <c r="V39" s="196" t="s">
        <v>326</v>
      </c>
      <c r="W39" s="178"/>
    </row>
    <row r="40" spans="2:23" ht="25" customHeight="1" x14ac:dyDescent="0.25">
      <c r="B40" s="146">
        <f t="shared" si="0"/>
        <v>3</v>
      </c>
      <c r="C40" s="181">
        <v>44023</v>
      </c>
      <c r="D40" s="182">
        <v>0.84711805555555564</v>
      </c>
      <c r="E40" s="183">
        <v>-37.989293973000002</v>
      </c>
      <c r="F40" s="183">
        <v>145.20963703000001</v>
      </c>
      <c r="G40" s="183" t="s">
        <v>333</v>
      </c>
      <c r="H40" s="183">
        <v>636294</v>
      </c>
      <c r="I40" s="183" t="s">
        <v>303</v>
      </c>
      <c r="J40" s="193" t="s">
        <v>82</v>
      </c>
      <c r="K40" s="183" t="s">
        <v>165</v>
      </c>
      <c r="L40" s="194" t="s">
        <v>91</v>
      </c>
      <c r="M40" s="183" t="s">
        <v>86</v>
      </c>
      <c r="N40" s="194" t="s">
        <v>68</v>
      </c>
      <c r="O40" s="194" t="s">
        <v>300</v>
      </c>
      <c r="P40" s="195">
        <v>0.2</v>
      </c>
      <c r="Q40" s="184" t="s">
        <v>161</v>
      </c>
      <c r="R40" s="185">
        <v>0.1</v>
      </c>
      <c r="S40" s="185">
        <v>2.0000000000000004E-2</v>
      </c>
      <c r="T40" s="184">
        <v>1422503</v>
      </c>
      <c r="U40" s="183" t="s">
        <v>335</v>
      </c>
      <c r="V40" s="183" t="s">
        <v>334</v>
      </c>
      <c r="W40" s="178"/>
    </row>
    <row r="41" spans="2:23" ht="25" customHeight="1" x14ac:dyDescent="0.25">
      <c r="B41" s="146">
        <f t="shared" si="0"/>
        <v>4</v>
      </c>
      <c r="C41" s="181">
        <v>44034</v>
      </c>
      <c r="D41" s="182">
        <v>0.82237268518518514</v>
      </c>
      <c r="E41" s="183">
        <v>-38.156172501999997</v>
      </c>
      <c r="F41" s="183">
        <v>145.12954916000001</v>
      </c>
      <c r="G41" s="183" t="s">
        <v>338</v>
      </c>
      <c r="H41" s="183">
        <v>3317891</v>
      </c>
      <c r="I41" s="183" t="s">
        <v>156</v>
      </c>
      <c r="J41" s="193" t="s">
        <v>82</v>
      </c>
      <c r="K41" s="183" t="s">
        <v>165</v>
      </c>
      <c r="L41" s="194" t="s">
        <v>108</v>
      </c>
      <c r="M41" s="183" t="s">
        <v>86</v>
      </c>
      <c r="N41" s="194" t="s">
        <v>68</v>
      </c>
      <c r="O41" s="194" t="s">
        <v>300</v>
      </c>
      <c r="P41" s="195">
        <v>0.2</v>
      </c>
      <c r="Q41" s="184" t="s">
        <v>161</v>
      </c>
      <c r="R41" s="185">
        <v>0.1</v>
      </c>
      <c r="S41" s="185">
        <v>2.0000000000000004E-2</v>
      </c>
      <c r="T41" s="184">
        <v>1426348</v>
      </c>
      <c r="U41" s="183" t="s">
        <v>337</v>
      </c>
      <c r="V41" s="183" t="s">
        <v>339</v>
      </c>
      <c r="W41" s="178"/>
    </row>
    <row r="42" spans="2:23" ht="25" customHeight="1" x14ac:dyDescent="0.25">
      <c r="B42" s="146">
        <f t="shared" si="0"/>
        <v>5</v>
      </c>
      <c r="C42" s="181">
        <v>44035</v>
      </c>
      <c r="D42" s="182">
        <v>0.68684027777777779</v>
      </c>
      <c r="E42" s="183">
        <v>-38.098898587000001</v>
      </c>
      <c r="F42" s="183">
        <v>145.15263035999999</v>
      </c>
      <c r="G42" s="183" t="s">
        <v>341</v>
      </c>
      <c r="H42" s="183">
        <v>3425561</v>
      </c>
      <c r="I42" s="183" t="s">
        <v>125</v>
      </c>
      <c r="J42" s="193" t="s">
        <v>84</v>
      </c>
      <c r="K42" s="183" t="s">
        <v>165</v>
      </c>
      <c r="L42" s="194" t="s">
        <v>98</v>
      </c>
      <c r="M42" s="183" t="s">
        <v>88</v>
      </c>
      <c r="N42" s="194" t="s">
        <v>68</v>
      </c>
      <c r="O42" s="194" t="s">
        <v>300</v>
      </c>
      <c r="P42" s="195">
        <v>0.2</v>
      </c>
      <c r="Q42" s="184" t="s">
        <v>161</v>
      </c>
      <c r="R42" s="185">
        <v>0.1</v>
      </c>
      <c r="S42" s="185">
        <v>2.0000000000000004E-2</v>
      </c>
      <c r="T42" s="184">
        <v>1426694</v>
      </c>
      <c r="U42" s="183" t="s">
        <v>340</v>
      </c>
      <c r="V42" s="183" t="s">
        <v>342</v>
      </c>
      <c r="W42" s="178"/>
    </row>
    <row r="43" spans="2:23" ht="25" customHeight="1" x14ac:dyDescent="0.25">
      <c r="B43" s="146">
        <f t="shared" si="0"/>
        <v>6</v>
      </c>
      <c r="C43" s="181">
        <v>44037</v>
      </c>
      <c r="D43" s="182">
        <v>0.91798611111111106</v>
      </c>
      <c r="E43" s="183">
        <v>-37.970077326000002</v>
      </c>
      <c r="F43" s="183">
        <v>145.04323009000001</v>
      </c>
      <c r="G43" s="183" t="s">
        <v>344</v>
      </c>
      <c r="H43" s="183">
        <v>1821421</v>
      </c>
      <c r="I43" s="183" t="s">
        <v>314</v>
      </c>
      <c r="J43" s="193" t="s">
        <v>82</v>
      </c>
      <c r="K43" s="183" t="s">
        <v>165</v>
      </c>
      <c r="L43" s="194" t="s">
        <v>106</v>
      </c>
      <c r="M43" s="183" t="s">
        <v>88</v>
      </c>
      <c r="N43" s="194" t="s">
        <v>68</v>
      </c>
      <c r="O43" s="194" t="s">
        <v>300</v>
      </c>
      <c r="P43" s="195">
        <v>0.2</v>
      </c>
      <c r="Q43" s="184" t="s">
        <v>161</v>
      </c>
      <c r="R43" s="185">
        <v>0.1</v>
      </c>
      <c r="S43" s="185">
        <v>2.0000000000000004E-2</v>
      </c>
      <c r="T43" s="184">
        <v>1427245</v>
      </c>
      <c r="U43" s="183" t="s">
        <v>343</v>
      </c>
      <c r="V43" s="183" t="s">
        <v>345</v>
      </c>
      <c r="W43" s="178"/>
    </row>
    <row r="44" spans="2:23" ht="25" customHeight="1" x14ac:dyDescent="0.25">
      <c r="B44" s="146">
        <f t="shared" si="0"/>
        <v>7</v>
      </c>
      <c r="C44" s="181">
        <v>44043</v>
      </c>
      <c r="D44" s="182">
        <v>0.37457175925925923</v>
      </c>
      <c r="E44" s="183">
        <v>-38.202045323</v>
      </c>
      <c r="F44" s="183">
        <v>145.22660070000001</v>
      </c>
      <c r="G44" s="183" t="s">
        <v>346</v>
      </c>
      <c r="H44" s="183">
        <v>3300556</v>
      </c>
      <c r="I44" s="183" t="s">
        <v>126</v>
      </c>
      <c r="J44" s="193" t="s">
        <v>84</v>
      </c>
      <c r="K44" s="183" t="s">
        <v>167</v>
      </c>
      <c r="L44" s="194" t="s">
        <v>106</v>
      </c>
      <c r="M44" s="183" t="s">
        <v>88</v>
      </c>
      <c r="N44" s="194" t="s">
        <v>68</v>
      </c>
      <c r="O44" s="194" t="s">
        <v>301</v>
      </c>
      <c r="P44" s="195">
        <v>1</v>
      </c>
      <c r="Q44" s="184" t="s">
        <v>161</v>
      </c>
      <c r="R44" s="185">
        <v>0.1</v>
      </c>
      <c r="S44" s="185">
        <v>0.1</v>
      </c>
      <c r="T44" s="184">
        <v>1428881</v>
      </c>
      <c r="U44" s="183" t="s">
        <v>392</v>
      </c>
      <c r="V44" s="183" t="s">
        <v>347</v>
      </c>
      <c r="W44" s="178"/>
    </row>
    <row r="45" spans="2:23" ht="25" customHeight="1" x14ac:dyDescent="0.25">
      <c r="B45" s="146">
        <f t="shared" si="0"/>
        <v>8</v>
      </c>
      <c r="C45" s="181">
        <v>44050</v>
      </c>
      <c r="D45" s="182">
        <v>0.64483796296296292</v>
      </c>
      <c r="E45" s="183">
        <v>-38.101100270000003</v>
      </c>
      <c r="F45" s="183">
        <v>145.14230907999999</v>
      </c>
      <c r="G45" s="183" t="s">
        <v>350</v>
      </c>
      <c r="H45" s="183">
        <v>3304669</v>
      </c>
      <c r="I45" s="183" t="s">
        <v>155</v>
      </c>
      <c r="J45" s="193" t="s">
        <v>82</v>
      </c>
      <c r="K45" s="183" t="s">
        <v>165</v>
      </c>
      <c r="L45" s="194" t="s">
        <v>89</v>
      </c>
      <c r="M45" s="183" t="s">
        <v>88</v>
      </c>
      <c r="N45" s="194" t="s">
        <v>68</v>
      </c>
      <c r="O45" s="194" t="s">
        <v>300</v>
      </c>
      <c r="P45" s="195">
        <v>0.2</v>
      </c>
      <c r="Q45" s="184" t="s">
        <v>161</v>
      </c>
      <c r="R45" s="185">
        <v>0.1</v>
      </c>
      <c r="S45" s="185">
        <v>2.0000000000000004E-2</v>
      </c>
      <c r="T45" s="184">
        <v>1431144</v>
      </c>
      <c r="U45" s="183" t="s">
        <v>348</v>
      </c>
      <c r="V45" s="183" t="s">
        <v>349</v>
      </c>
      <c r="W45" s="178"/>
    </row>
    <row r="46" spans="2:23" ht="25" customHeight="1" x14ac:dyDescent="0.25">
      <c r="B46" s="146">
        <f t="shared" si="0"/>
        <v>9</v>
      </c>
      <c r="C46" s="181">
        <v>44050</v>
      </c>
      <c r="D46" s="182">
        <v>0.76104166666666673</v>
      </c>
      <c r="E46" s="183">
        <v>-37.966422811000001</v>
      </c>
      <c r="F46" s="183">
        <v>145.18057177</v>
      </c>
      <c r="G46" s="183" t="s">
        <v>352</v>
      </c>
      <c r="H46" s="183">
        <v>631324</v>
      </c>
      <c r="I46" s="183" t="s">
        <v>177</v>
      </c>
      <c r="J46" s="193" t="s">
        <v>82</v>
      </c>
      <c r="K46" s="183" t="s">
        <v>165</v>
      </c>
      <c r="L46" s="194" t="s">
        <v>106</v>
      </c>
      <c r="M46" s="183" t="s">
        <v>88</v>
      </c>
      <c r="N46" s="194" t="s">
        <v>68</v>
      </c>
      <c r="O46" s="194" t="s">
        <v>300</v>
      </c>
      <c r="P46" s="195">
        <v>0.2</v>
      </c>
      <c r="Q46" s="184" t="s">
        <v>161</v>
      </c>
      <c r="R46" s="185">
        <v>0.1</v>
      </c>
      <c r="S46" s="185">
        <v>2.0000000000000004E-2</v>
      </c>
      <c r="T46" s="184">
        <v>1431182</v>
      </c>
      <c r="U46" s="183" t="s">
        <v>353</v>
      </c>
      <c r="V46" s="183" t="s">
        <v>351</v>
      </c>
      <c r="W46" s="178"/>
    </row>
    <row r="47" spans="2:23" ht="25" customHeight="1" x14ac:dyDescent="0.25">
      <c r="B47" s="146">
        <f t="shared" si="0"/>
        <v>10</v>
      </c>
      <c r="C47" s="181">
        <v>44051</v>
      </c>
      <c r="D47" s="182">
        <v>0.8849421296296297</v>
      </c>
      <c r="E47" s="183">
        <v>-37.967244223999998</v>
      </c>
      <c r="F47" s="183">
        <v>145.16788991999999</v>
      </c>
      <c r="G47" s="183" t="s">
        <v>354</v>
      </c>
      <c r="H47" s="183">
        <v>630775</v>
      </c>
      <c r="I47" s="183" t="s">
        <v>122</v>
      </c>
      <c r="J47" s="193" t="s">
        <v>82</v>
      </c>
      <c r="K47" s="183" t="s">
        <v>165</v>
      </c>
      <c r="L47" s="194" t="s">
        <v>244</v>
      </c>
      <c r="M47" s="183" t="s">
        <v>86</v>
      </c>
      <c r="N47" s="194" t="s">
        <v>68</v>
      </c>
      <c r="O47" s="194" t="s">
        <v>300</v>
      </c>
      <c r="P47" s="195">
        <v>0.2</v>
      </c>
      <c r="Q47" s="184" t="s">
        <v>161</v>
      </c>
      <c r="R47" s="185">
        <v>0.1</v>
      </c>
      <c r="S47" s="185">
        <v>2.0000000000000004E-2</v>
      </c>
      <c r="T47" s="184">
        <v>1431312</v>
      </c>
      <c r="U47" s="183" t="s">
        <v>355</v>
      </c>
      <c r="V47" s="183" t="s">
        <v>356</v>
      </c>
      <c r="W47" s="178"/>
    </row>
    <row r="48" spans="2:23" ht="25" customHeight="1" x14ac:dyDescent="0.25">
      <c r="B48" s="146">
        <f t="shared" si="0"/>
        <v>11</v>
      </c>
      <c r="C48" s="181">
        <v>44060</v>
      </c>
      <c r="D48" s="182">
        <v>9.375E-2</v>
      </c>
      <c r="E48" s="183">
        <v>-38.221258538000001</v>
      </c>
      <c r="F48" s="183">
        <v>145.04829301999999</v>
      </c>
      <c r="G48" s="183" t="s">
        <v>357</v>
      </c>
      <c r="H48" s="183">
        <v>8830985</v>
      </c>
      <c r="I48" s="183" t="s">
        <v>152</v>
      </c>
      <c r="J48" s="193" t="s">
        <v>82</v>
      </c>
      <c r="K48" s="183" t="s">
        <v>165</v>
      </c>
      <c r="L48" s="194" t="s">
        <v>108</v>
      </c>
      <c r="M48" s="183" t="s">
        <v>88</v>
      </c>
      <c r="N48" s="194" t="s">
        <v>68</v>
      </c>
      <c r="O48" s="194" t="s">
        <v>300</v>
      </c>
      <c r="P48" s="195">
        <v>0.2</v>
      </c>
      <c r="Q48" s="184" t="s">
        <v>161</v>
      </c>
      <c r="R48" s="185">
        <v>0.1</v>
      </c>
      <c r="S48" s="185">
        <v>2.0000000000000004E-2</v>
      </c>
      <c r="T48" s="184">
        <v>1433156</v>
      </c>
      <c r="U48" s="183" t="s">
        <v>359</v>
      </c>
      <c r="V48" s="183" t="s">
        <v>358</v>
      </c>
      <c r="W48" s="178"/>
    </row>
    <row r="49" spans="2:23" ht="25" customHeight="1" x14ac:dyDescent="0.25">
      <c r="B49" s="146">
        <f t="shared" si="0"/>
        <v>12</v>
      </c>
      <c r="C49" s="181">
        <v>44061</v>
      </c>
      <c r="D49" s="182">
        <v>0.60062499999999996</v>
      </c>
      <c r="E49" s="183">
        <v>-37.990169373999997</v>
      </c>
      <c r="F49" s="183">
        <v>145.10408451000001</v>
      </c>
      <c r="G49" s="183" t="s">
        <v>360</v>
      </c>
      <c r="H49" s="183">
        <v>9820540</v>
      </c>
      <c r="I49" s="183" t="s">
        <v>144</v>
      </c>
      <c r="J49" s="193" t="s">
        <v>84</v>
      </c>
      <c r="K49" s="183" t="s">
        <v>165</v>
      </c>
      <c r="L49" s="194" t="s">
        <v>89</v>
      </c>
      <c r="M49" s="183" t="s">
        <v>88</v>
      </c>
      <c r="N49" s="194" t="s">
        <v>48</v>
      </c>
      <c r="O49" s="194" t="s">
        <v>300</v>
      </c>
      <c r="P49" s="195">
        <v>0.2</v>
      </c>
      <c r="Q49" s="184" t="s">
        <v>161</v>
      </c>
      <c r="R49" s="185">
        <v>0.1</v>
      </c>
      <c r="S49" s="185">
        <v>2.0000000000000004E-2</v>
      </c>
      <c r="T49" s="184">
        <v>1433644</v>
      </c>
      <c r="U49" s="183" t="s">
        <v>361</v>
      </c>
      <c r="V49" s="183" t="s">
        <v>362</v>
      </c>
      <c r="W49" s="178"/>
    </row>
    <row r="50" spans="2:23" ht="25" customHeight="1" x14ac:dyDescent="0.25">
      <c r="B50" s="146">
        <f t="shared" si="0"/>
        <v>13</v>
      </c>
      <c r="C50" s="181">
        <v>44070</v>
      </c>
      <c r="D50" s="182">
        <v>0.7270833333333333</v>
      </c>
      <c r="E50" s="183">
        <v>-38.250730834000002</v>
      </c>
      <c r="F50" s="183">
        <v>145.1624051</v>
      </c>
      <c r="G50" s="183" t="s">
        <v>367</v>
      </c>
      <c r="H50" s="196">
        <v>1111762</v>
      </c>
      <c r="I50" s="183" t="s">
        <v>153</v>
      </c>
      <c r="J50" s="193" t="s">
        <v>84</v>
      </c>
      <c r="K50" s="183" t="s">
        <v>167</v>
      </c>
      <c r="L50" s="194" t="s">
        <v>89</v>
      </c>
      <c r="M50" s="183" t="s">
        <v>88</v>
      </c>
      <c r="N50" s="194" t="s">
        <v>45</v>
      </c>
      <c r="O50" s="194" t="s">
        <v>301</v>
      </c>
      <c r="P50" s="195">
        <v>1</v>
      </c>
      <c r="Q50" s="184" t="s">
        <v>161</v>
      </c>
      <c r="R50" s="185">
        <v>0.1</v>
      </c>
      <c r="S50" s="185">
        <v>0.1</v>
      </c>
      <c r="T50" s="198">
        <v>1436834</v>
      </c>
      <c r="U50" s="196" t="s">
        <v>366</v>
      </c>
      <c r="V50" s="196" t="s">
        <v>368</v>
      </c>
      <c r="W50" s="178"/>
    </row>
    <row r="51" spans="2:23" ht="25" customHeight="1" x14ac:dyDescent="0.25">
      <c r="B51" s="146">
        <f t="shared" si="0"/>
        <v>14</v>
      </c>
      <c r="C51" s="181">
        <v>44070</v>
      </c>
      <c r="D51" s="182">
        <v>0.90096064814814814</v>
      </c>
      <c r="E51" s="183">
        <v>-38.295178606</v>
      </c>
      <c r="F51" s="183">
        <v>145.19014479000001</v>
      </c>
      <c r="G51" s="183" t="s">
        <v>372</v>
      </c>
      <c r="H51" s="183">
        <v>1108750</v>
      </c>
      <c r="I51" s="183" t="s">
        <v>159</v>
      </c>
      <c r="J51" s="193" t="s">
        <v>84</v>
      </c>
      <c r="K51" s="183" t="s">
        <v>165</v>
      </c>
      <c r="L51" s="194" t="s">
        <v>89</v>
      </c>
      <c r="M51" s="183" t="s">
        <v>88</v>
      </c>
      <c r="N51" s="194" t="s">
        <v>45</v>
      </c>
      <c r="O51" s="194" t="s">
        <v>300</v>
      </c>
      <c r="P51" s="195">
        <v>0.2</v>
      </c>
      <c r="Q51" s="184" t="s">
        <v>161</v>
      </c>
      <c r="R51" s="185">
        <v>0.1</v>
      </c>
      <c r="S51" s="185">
        <v>2.0000000000000004E-2</v>
      </c>
      <c r="T51" s="184">
        <v>1436411</v>
      </c>
      <c r="U51" s="183" t="s">
        <v>371</v>
      </c>
      <c r="V51" s="183" t="s">
        <v>373</v>
      </c>
      <c r="W51" s="178"/>
    </row>
    <row r="52" spans="2:23" ht="25" customHeight="1" x14ac:dyDescent="0.25">
      <c r="B52" s="146">
        <f t="shared" si="0"/>
        <v>15</v>
      </c>
      <c r="C52" s="181">
        <v>44070</v>
      </c>
      <c r="D52" s="182">
        <v>0.92486111111111102</v>
      </c>
      <c r="E52" s="183">
        <v>-38.336722063000003</v>
      </c>
      <c r="F52" s="183">
        <v>145.05908120000001</v>
      </c>
      <c r="G52" s="183" t="s">
        <v>364</v>
      </c>
      <c r="H52" s="183">
        <v>1106255</v>
      </c>
      <c r="I52" s="183" t="s">
        <v>132</v>
      </c>
      <c r="J52" s="193" t="s">
        <v>84</v>
      </c>
      <c r="K52" s="183" t="s">
        <v>167</v>
      </c>
      <c r="L52" s="194" t="s">
        <v>188</v>
      </c>
      <c r="M52" s="183" t="s">
        <v>88</v>
      </c>
      <c r="N52" s="194" t="s">
        <v>45</v>
      </c>
      <c r="O52" s="194" t="s">
        <v>301</v>
      </c>
      <c r="P52" s="195">
        <v>1</v>
      </c>
      <c r="Q52" s="184" t="s">
        <v>161</v>
      </c>
      <c r="R52" s="185">
        <v>0.1</v>
      </c>
      <c r="S52" s="185">
        <v>0.1</v>
      </c>
      <c r="T52" s="184">
        <v>1436777</v>
      </c>
      <c r="U52" s="183" t="s">
        <v>363</v>
      </c>
      <c r="V52" s="183" t="s">
        <v>365</v>
      </c>
      <c r="W52" s="178"/>
    </row>
    <row r="53" spans="2:23" ht="25" customHeight="1" x14ac:dyDescent="0.25">
      <c r="B53" s="146">
        <f t="shared" si="0"/>
        <v>16</v>
      </c>
      <c r="C53" s="181">
        <v>44072</v>
      </c>
      <c r="D53" s="182">
        <v>0.44158564814814816</v>
      </c>
      <c r="E53" s="183">
        <v>-37.902594202000003</v>
      </c>
      <c r="F53" s="183">
        <v>145.17248961999999</v>
      </c>
      <c r="G53" s="183" t="s">
        <v>370</v>
      </c>
      <c r="H53" s="183">
        <v>609013</v>
      </c>
      <c r="I53" s="183" t="s">
        <v>121</v>
      </c>
      <c r="J53" s="193" t="s">
        <v>84</v>
      </c>
      <c r="K53" s="183" t="s">
        <v>165</v>
      </c>
      <c r="L53" s="194" t="s">
        <v>89</v>
      </c>
      <c r="M53" s="183" t="s">
        <v>88</v>
      </c>
      <c r="N53" s="194" t="s">
        <v>45</v>
      </c>
      <c r="O53" s="194" t="s">
        <v>300</v>
      </c>
      <c r="P53" s="195">
        <v>0.2</v>
      </c>
      <c r="Q53" s="184" t="s">
        <v>161</v>
      </c>
      <c r="R53" s="185">
        <v>0.1</v>
      </c>
      <c r="S53" s="185">
        <v>2.0000000000000004E-2</v>
      </c>
      <c r="T53" s="184">
        <v>1437375</v>
      </c>
      <c r="U53" s="183" t="s">
        <v>369</v>
      </c>
      <c r="V53" s="183" t="s">
        <v>629</v>
      </c>
      <c r="W53" s="178"/>
    </row>
    <row r="54" spans="2:23" ht="25" customHeight="1" x14ac:dyDescent="0.25">
      <c r="B54" s="146">
        <f t="shared" si="0"/>
        <v>17</v>
      </c>
      <c r="C54" s="181">
        <v>44075</v>
      </c>
      <c r="D54" s="182">
        <v>0.71621527777777771</v>
      </c>
      <c r="E54" s="183">
        <v>-38.372402973</v>
      </c>
      <c r="F54" s="183">
        <v>144.77803465</v>
      </c>
      <c r="G54" s="183" t="s">
        <v>375</v>
      </c>
      <c r="H54" s="183">
        <v>1318501</v>
      </c>
      <c r="I54" s="183" t="s">
        <v>158</v>
      </c>
      <c r="J54" s="193" t="s">
        <v>82</v>
      </c>
      <c r="K54" s="183" t="s">
        <v>167</v>
      </c>
      <c r="L54" s="194" t="s">
        <v>108</v>
      </c>
      <c r="M54" s="183" t="s">
        <v>86</v>
      </c>
      <c r="N54" s="194" t="s">
        <v>68</v>
      </c>
      <c r="O54" s="194" t="s">
        <v>300</v>
      </c>
      <c r="P54" s="195">
        <v>0.2</v>
      </c>
      <c r="Q54" s="184" t="s">
        <v>161</v>
      </c>
      <c r="R54" s="185">
        <v>0.1</v>
      </c>
      <c r="S54" s="185">
        <v>2.0000000000000004E-2</v>
      </c>
      <c r="T54" s="184">
        <v>1438407</v>
      </c>
      <c r="U54" s="183" t="s">
        <v>374</v>
      </c>
      <c r="V54" s="183" t="s">
        <v>376</v>
      </c>
      <c r="W54" s="178"/>
    </row>
    <row r="55" spans="2:23" ht="25" customHeight="1" x14ac:dyDescent="0.25">
      <c r="B55" s="146">
        <f t="shared" si="0"/>
        <v>18</v>
      </c>
      <c r="C55" s="181">
        <v>44076</v>
      </c>
      <c r="D55" s="182">
        <v>0.61008101851851848</v>
      </c>
      <c r="E55" s="183">
        <v>-38.353671628000001</v>
      </c>
      <c r="F55" s="183">
        <v>145.12928966999999</v>
      </c>
      <c r="G55" s="183" t="s">
        <v>379</v>
      </c>
      <c r="H55" s="183">
        <v>1105584</v>
      </c>
      <c r="I55" s="183" t="s">
        <v>132</v>
      </c>
      <c r="J55" s="193" t="s">
        <v>84</v>
      </c>
      <c r="K55" s="183" t="s">
        <v>167</v>
      </c>
      <c r="L55" s="194" t="s">
        <v>89</v>
      </c>
      <c r="M55" s="183" t="s">
        <v>88</v>
      </c>
      <c r="N55" s="194" t="s">
        <v>45</v>
      </c>
      <c r="O55" s="194" t="s">
        <v>301</v>
      </c>
      <c r="P55" s="195">
        <v>1</v>
      </c>
      <c r="Q55" s="184" t="s">
        <v>161</v>
      </c>
      <c r="R55" s="185">
        <v>0.1</v>
      </c>
      <c r="S55" s="185">
        <v>0.1</v>
      </c>
      <c r="T55" s="184">
        <v>1438882</v>
      </c>
      <c r="U55" s="183" t="s">
        <v>378</v>
      </c>
      <c r="V55" s="183" t="s">
        <v>380</v>
      </c>
      <c r="W55" s="178"/>
    </row>
    <row r="56" spans="2:23" ht="25" customHeight="1" x14ac:dyDescent="0.25">
      <c r="B56" s="146">
        <f t="shared" si="0"/>
        <v>19</v>
      </c>
      <c r="C56" s="181">
        <v>44081</v>
      </c>
      <c r="D56" s="182">
        <v>0.76582175925925933</v>
      </c>
      <c r="E56" s="183">
        <v>-37.765837859000001</v>
      </c>
      <c r="F56" s="183">
        <v>145.17951686000001</v>
      </c>
      <c r="G56" s="183" t="s">
        <v>382</v>
      </c>
      <c r="H56" s="183">
        <v>7064394</v>
      </c>
      <c r="I56" s="183" t="s">
        <v>168</v>
      </c>
      <c r="J56" s="193" t="s">
        <v>82</v>
      </c>
      <c r="K56" s="183" t="s">
        <v>165</v>
      </c>
      <c r="L56" s="194" t="s">
        <v>93</v>
      </c>
      <c r="M56" s="183" t="s">
        <v>88</v>
      </c>
      <c r="N56" s="194" t="s">
        <v>68</v>
      </c>
      <c r="O56" s="194" t="s">
        <v>300</v>
      </c>
      <c r="P56" s="195">
        <v>0.2</v>
      </c>
      <c r="Q56" s="184" t="s">
        <v>161</v>
      </c>
      <c r="R56" s="185">
        <v>0.1</v>
      </c>
      <c r="S56" s="185">
        <v>2.0000000000000004E-2</v>
      </c>
      <c r="T56" s="184">
        <v>1440059</v>
      </c>
      <c r="U56" s="183" t="s">
        <v>381</v>
      </c>
      <c r="V56" s="183" t="s">
        <v>383</v>
      </c>
      <c r="W56" s="178"/>
    </row>
    <row r="57" spans="2:23" ht="25" customHeight="1" x14ac:dyDescent="0.25">
      <c r="B57" s="146">
        <f t="shared" si="0"/>
        <v>20</v>
      </c>
      <c r="C57" s="181">
        <v>44081</v>
      </c>
      <c r="D57" s="182">
        <v>0.87069444444444455</v>
      </c>
      <c r="E57" s="183">
        <v>-37.859121266000002</v>
      </c>
      <c r="F57" s="183">
        <v>145.10010976000001</v>
      </c>
      <c r="G57" s="183" t="s">
        <v>384</v>
      </c>
      <c r="H57" s="183">
        <v>2323902</v>
      </c>
      <c r="I57" s="183" t="s">
        <v>308</v>
      </c>
      <c r="J57" s="193" t="s">
        <v>83</v>
      </c>
      <c r="K57" s="183" t="s">
        <v>165</v>
      </c>
      <c r="L57" s="194" t="s">
        <v>89</v>
      </c>
      <c r="M57" s="183" t="s">
        <v>88</v>
      </c>
      <c r="N57" s="194" t="s">
        <v>45</v>
      </c>
      <c r="O57" s="194" t="s">
        <v>300</v>
      </c>
      <c r="P57" s="195">
        <v>0.2</v>
      </c>
      <c r="Q57" s="184" t="s">
        <v>161</v>
      </c>
      <c r="R57" s="185">
        <v>0.1</v>
      </c>
      <c r="S57" s="185">
        <v>2.0000000000000004E-2</v>
      </c>
      <c r="T57" s="184">
        <v>1440088</v>
      </c>
      <c r="U57" s="183" t="s">
        <v>385</v>
      </c>
      <c r="V57" s="183" t="s">
        <v>386</v>
      </c>
      <c r="W57" s="178"/>
    </row>
    <row r="58" spans="2:23" ht="25" customHeight="1" x14ac:dyDescent="0.25">
      <c r="B58" s="146">
        <f t="shared" si="0"/>
        <v>21</v>
      </c>
      <c r="C58" s="181">
        <v>44082</v>
      </c>
      <c r="D58" s="182">
        <v>0.58179398148148154</v>
      </c>
      <c r="E58" s="183">
        <v>-38.227717933999998</v>
      </c>
      <c r="F58" s="183">
        <v>145.07553449</v>
      </c>
      <c r="G58" s="183" t="s">
        <v>387</v>
      </c>
      <c r="H58" s="183">
        <v>1103644</v>
      </c>
      <c r="I58" s="183" t="s">
        <v>137</v>
      </c>
      <c r="J58" s="193" t="s">
        <v>82</v>
      </c>
      <c r="K58" s="183" t="s">
        <v>167</v>
      </c>
      <c r="L58" s="194" t="s">
        <v>108</v>
      </c>
      <c r="M58" s="183" t="s">
        <v>86</v>
      </c>
      <c r="N58" s="194" t="s">
        <v>68</v>
      </c>
      <c r="O58" s="194" t="s">
        <v>300</v>
      </c>
      <c r="P58" s="195">
        <v>0.2</v>
      </c>
      <c r="Q58" s="184" t="s">
        <v>161</v>
      </c>
      <c r="R58" s="185">
        <v>0.1</v>
      </c>
      <c r="S58" s="185">
        <v>2.0000000000000004E-2</v>
      </c>
      <c r="T58" s="184">
        <v>1440282</v>
      </c>
      <c r="U58" s="183" t="s">
        <v>377</v>
      </c>
      <c r="V58" s="183" t="s">
        <v>388</v>
      </c>
      <c r="W58" s="178"/>
    </row>
    <row r="59" spans="2:23" ht="25" customHeight="1" x14ac:dyDescent="0.25">
      <c r="B59" s="146">
        <f t="shared" si="0"/>
        <v>22</v>
      </c>
      <c r="C59" s="181">
        <v>44086</v>
      </c>
      <c r="D59" s="182">
        <v>0.3979166666666667</v>
      </c>
      <c r="E59" s="183">
        <v>-38.384094552000001</v>
      </c>
      <c r="F59" s="183">
        <v>144.78415537000001</v>
      </c>
      <c r="G59" s="183" t="s">
        <v>390</v>
      </c>
      <c r="H59" s="183">
        <v>1316269</v>
      </c>
      <c r="I59" s="183" t="s">
        <v>158</v>
      </c>
      <c r="J59" s="193" t="s">
        <v>82</v>
      </c>
      <c r="K59" s="183" t="s">
        <v>167</v>
      </c>
      <c r="L59" s="194" t="s">
        <v>108</v>
      </c>
      <c r="M59" s="183" t="s">
        <v>86</v>
      </c>
      <c r="N59" s="194" t="s">
        <v>68</v>
      </c>
      <c r="O59" s="194" t="s">
        <v>301</v>
      </c>
      <c r="P59" s="195">
        <v>1</v>
      </c>
      <c r="Q59" s="184" t="s">
        <v>161</v>
      </c>
      <c r="R59" s="185">
        <v>0.1</v>
      </c>
      <c r="S59" s="185">
        <v>0.1</v>
      </c>
      <c r="T59" s="184">
        <v>1441139</v>
      </c>
      <c r="U59" s="183" t="s">
        <v>389</v>
      </c>
      <c r="V59" s="183" t="s">
        <v>391</v>
      </c>
      <c r="W59" s="178"/>
    </row>
    <row r="60" spans="2:23" ht="25" customHeight="1" x14ac:dyDescent="0.25">
      <c r="B60" s="146">
        <f t="shared" si="0"/>
        <v>23</v>
      </c>
      <c r="C60" s="181">
        <v>44096</v>
      </c>
      <c r="D60" s="182">
        <v>0.5854166666666667</v>
      </c>
      <c r="E60" s="183">
        <v>-37.830569726999997</v>
      </c>
      <c r="F60" s="183">
        <v>145.20671532</v>
      </c>
      <c r="G60" s="183" t="s">
        <v>396</v>
      </c>
      <c r="H60" s="183">
        <v>7013044</v>
      </c>
      <c r="I60" s="183" t="s">
        <v>135</v>
      </c>
      <c r="J60" s="193" t="s">
        <v>84</v>
      </c>
      <c r="K60" s="183" t="s">
        <v>165</v>
      </c>
      <c r="L60" s="194" t="s">
        <v>89</v>
      </c>
      <c r="M60" s="183" t="s">
        <v>88</v>
      </c>
      <c r="N60" s="194" t="s">
        <v>45</v>
      </c>
      <c r="O60" s="194" t="s">
        <v>300</v>
      </c>
      <c r="P60" s="195">
        <v>0.2</v>
      </c>
      <c r="Q60" s="184" t="s">
        <v>161</v>
      </c>
      <c r="R60" s="185">
        <v>0.1</v>
      </c>
      <c r="S60" s="185">
        <v>2.0000000000000004E-2</v>
      </c>
      <c r="T60" s="184">
        <v>1443677</v>
      </c>
      <c r="U60" s="183" t="s">
        <v>398</v>
      </c>
      <c r="V60" s="183" t="s">
        <v>397</v>
      </c>
      <c r="W60" s="178"/>
    </row>
    <row r="61" spans="2:23" ht="25" customHeight="1" x14ac:dyDescent="0.25">
      <c r="B61" s="146">
        <f t="shared" si="0"/>
        <v>24</v>
      </c>
      <c r="C61" s="181">
        <v>44099</v>
      </c>
      <c r="D61" s="182">
        <v>0.34513888888888888</v>
      </c>
      <c r="E61" s="183">
        <v>-38.176859643999997</v>
      </c>
      <c r="F61" s="183">
        <v>145.10180876000001</v>
      </c>
      <c r="G61" s="183" t="s">
        <v>393</v>
      </c>
      <c r="H61" s="183">
        <v>3313406</v>
      </c>
      <c r="I61" s="183" t="s">
        <v>157</v>
      </c>
      <c r="J61" s="193" t="s">
        <v>84</v>
      </c>
      <c r="K61" s="183" t="s">
        <v>165</v>
      </c>
      <c r="L61" s="194" t="s">
        <v>89</v>
      </c>
      <c r="M61" s="183" t="s">
        <v>88</v>
      </c>
      <c r="N61" s="194" t="s">
        <v>45</v>
      </c>
      <c r="O61" s="194" t="s">
        <v>300</v>
      </c>
      <c r="P61" s="195">
        <v>0.2</v>
      </c>
      <c r="Q61" s="184" t="s">
        <v>161</v>
      </c>
      <c r="R61" s="185">
        <v>0.1</v>
      </c>
      <c r="S61" s="185">
        <v>2.0000000000000004E-2</v>
      </c>
      <c r="T61" s="184">
        <v>1444446</v>
      </c>
      <c r="U61" s="183" t="s">
        <v>394</v>
      </c>
      <c r="V61" s="183" t="s">
        <v>395</v>
      </c>
      <c r="W61" s="178"/>
    </row>
    <row r="62" spans="2:23" ht="25" customHeight="1" x14ac:dyDescent="0.25">
      <c r="B62" s="146">
        <f t="shared" si="0"/>
        <v>25</v>
      </c>
      <c r="C62" s="181">
        <v>44119</v>
      </c>
      <c r="D62" s="182">
        <v>0.62493055555555554</v>
      </c>
      <c r="E62" s="183">
        <v>-38.039753699999999</v>
      </c>
      <c r="F62" s="183">
        <v>145.21011154000001</v>
      </c>
      <c r="G62" s="183" t="s">
        <v>399</v>
      </c>
      <c r="H62" s="183">
        <v>635882</v>
      </c>
      <c r="I62" s="183" t="s">
        <v>120</v>
      </c>
      <c r="J62" s="193" t="s">
        <v>84</v>
      </c>
      <c r="K62" s="183" t="s">
        <v>165</v>
      </c>
      <c r="L62" s="194" t="s">
        <v>89</v>
      </c>
      <c r="M62" s="183" t="s">
        <v>88</v>
      </c>
      <c r="N62" s="194" t="s">
        <v>46</v>
      </c>
      <c r="O62" s="194" t="s">
        <v>300</v>
      </c>
      <c r="P62" s="195">
        <v>0.2</v>
      </c>
      <c r="Q62" s="184" t="s">
        <v>162</v>
      </c>
      <c r="R62" s="185">
        <v>0.2</v>
      </c>
      <c r="S62" s="185">
        <v>4.0000000000000008E-2</v>
      </c>
      <c r="T62" s="184">
        <v>1450271</v>
      </c>
      <c r="U62" s="183" t="s">
        <v>401</v>
      </c>
      <c r="V62" s="183" t="s">
        <v>400</v>
      </c>
      <c r="W62" s="178"/>
    </row>
    <row r="63" spans="2:23" ht="25" customHeight="1" x14ac:dyDescent="0.25">
      <c r="B63" s="146">
        <f t="shared" si="0"/>
        <v>26</v>
      </c>
      <c r="C63" s="181">
        <v>44128</v>
      </c>
      <c r="D63" s="182">
        <v>2.4305555555555556E-2</v>
      </c>
      <c r="E63" s="183">
        <v>-38.339730783</v>
      </c>
      <c r="F63" s="183">
        <v>145.18809794000001</v>
      </c>
      <c r="G63" s="183" t="s">
        <v>404</v>
      </c>
      <c r="H63" s="196">
        <v>1109501</v>
      </c>
      <c r="I63" s="183" t="s">
        <v>150</v>
      </c>
      <c r="J63" s="193" t="s">
        <v>82</v>
      </c>
      <c r="K63" s="183" t="s">
        <v>167</v>
      </c>
      <c r="L63" s="197" t="s">
        <v>191</v>
      </c>
      <c r="M63" s="196" t="s">
        <v>87</v>
      </c>
      <c r="N63" s="197" t="s">
        <v>68</v>
      </c>
      <c r="O63" s="194" t="s">
        <v>300</v>
      </c>
      <c r="P63" s="195">
        <v>0.2</v>
      </c>
      <c r="Q63" s="184" t="s">
        <v>162</v>
      </c>
      <c r="R63" s="185">
        <v>0.2</v>
      </c>
      <c r="S63" s="185">
        <v>4.0000000000000008E-2</v>
      </c>
      <c r="T63" s="198">
        <v>1452122</v>
      </c>
      <c r="U63" s="196" t="s">
        <v>402</v>
      </c>
      <c r="V63" s="196" t="s">
        <v>403</v>
      </c>
      <c r="W63" s="178"/>
    </row>
    <row r="64" spans="2:23" ht="25" customHeight="1" x14ac:dyDescent="0.25">
      <c r="B64" s="146">
        <f t="shared" si="0"/>
        <v>27</v>
      </c>
      <c r="C64" s="181">
        <v>44130</v>
      </c>
      <c r="D64" s="182">
        <v>0.72013888888888899</v>
      </c>
      <c r="E64" s="183">
        <v>-38.377355696999999</v>
      </c>
      <c r="F64" s="183">
        <v>144.89305289000001</v>
      </c>
      <c r="G64" s="183" t="s">
        <v>405</v>
      </c>
      <c r="H64" s="183">
        <v>1312026</v>
      </c>
      <c r="I64" s="183" t="s">
        <v>130</v>
      </c>
      <c r="J64" s="193" t="s">
        <v>84</v>
      </c>
      <c r="K64" s="183" t="s">
        <v>167</v>
      </c>
      <c r="L64" s="194" t="s">
        <v>89</v>
      </c>
      <c r="M64" s="183" t="s">
        <v>88</v>
      </c>
      <c r="N64" s="194" t="s">
        <v>45</v>
      </c>
      <c r="O64" s="194" t="s">
        <v>300</v>
      </c>
      <c r="P64" s="195">
        <v>0.2</v>
      </c>
      <c r="Q64" s="184" t="s">
        <v>162</v>
      </c>
      <c r="R64" s="185">
        <v>0.2</v>
      </c>
      <c r="S64" s="185">
        <v>4.0000000000000008E-2</v>
      </c>
      <c r="T64" s="184">
        <v>1452633</v>
      </c>
      <c r="U64" s="183" t="s">
        <v>406</v>
      </c>
      <c r="V64" s="196" t="s">
        <v>407</v>
      </c>
      <c r="W64" s="178"/>
    </row>
    <row r="65" spans="1:23" ht="25" customHeight="1" x14ac:dyDescent="0.25">
      <c r="B65" s="146">
        <f t="shared" si="0"/>
        <v>28</v>
      </c>
      <c r="C65" s="181">
        <v>44145</v>
      </c>
      <c r="D65" s="182">
        <v>0.59858796296296302</v>
      </c>
      <c r="E65" s="183">
        <v>-38.201094513999998</v>
      </c>
      <c r="F65" s="183">
        <v>145.12629684999999</v>
      </c>
      <c r="G65" s="183" t="s">
        <v>409</v>
      </c>
      <c r="H65" s="183">
        <v>3317489</v>
      </c>
      <c r="I65" s="183" t="s">
        <v>408</v>
      </c>
      <c r="J65" s="193" t="s">
        <v>85</v>
      </c>
      <c r="K65" s="183" t="s">
        <v>167</v>
      </c>
      <c r="L65" s="194" t="s">
        <v>98</v>
      </c>
      <c r="M65" s="183" t="s">
        <v>88</v>
      </c>
      <c r="N65" s="194" t="s">
        <v>68</v>
      </c>
      <c r="O65" s="194" t="s">
        <v>301</v>
      </c>
      <c r="P65" s="195">
        <v>1</v>
      </c>
      <c r="Q65" s="184" t="s">
        <v>162</v>
      </c>
      <c r="R65" s="185">
        <v>0.2</v>
      </c>
      <c r="S65" s="185">
        <v>0.2</v>
      </c>
      <c r="T65" s="184">
        <v>1456527</v>
      </c>
      <c r="U65" s="183" t="s">
        <v>411</v>
      </c>
      <c r="V65" s="183" t="s">
        <v>410</v>
      </c>
      <c r="W65" s="178"/>
    </row>
    <row r="66" spans="1:23" ht="25" customHeight="1" x14ac:dyDescent="0.25">
      <c r="B66" s="146">
        <f t="shared" si="0"/>
        <v>29</v>
      </c>
      <c r="C66" s="181">
        <v>44147</v>
      </c>
      <c r="D66" s="182">
        <v>0.57024305555555554</v>
      </c>
      <c r="E66" s="183">
        <v>-38.337854612999998</v>
      </c>
      <c r="F66" s="183">
        <v>144.95399927</v>
      </c>
      <c r="G66" s="183" t="s">
        <v>412</v>
      </c>
      <c r="H66" s="183">
        <v>1310297</v>
      </c>
      <c r="I66" s="183" t="s">
        <v>133</v>
      </c>
      <c r="J66" s="193" t="s">
        <v>84</v>
      </c>
      <c r="K66" s="183" t="s">
        <v>165</v>
      </c>
      <c r="L66" s="194" t="s">
        <v>95</v>
      </c>
      <c r="M66" s="183" t="s">
        <v>88</v>
      </c>
      <c r="N66" s="194" t="s">
        <v>68</v>
      </c>
      <c r="O66" s="194" t="s">
        <v>300</v>
      </c>
      <c r="P66" s="195">
        <v>0.2</v>
      </c>
      <c r="Q66" s="184" t="s">
        <v>162</v>
      </c>
      <c r="R66" s="185">
        <v>0.2</v>
      </c>
      <c r="S66" s="185">
        <v>4.0000000000000008E-2</v>
      </c>
      <c r="T66" s="184">
        <v>1457155</v>
      </c>
      <c r="U66" s="183" t="s">
        <v>414</v>
      </c>
      <c r="V66" s="183" t="s">
        <v>413</v>
      </c>
      <c r="W66" s="178"/>
    </row>
    <row r="67" spans="1:23" ht="25" customHeight="1" x14ac:dyDescent="0.25">
      <c r="B67" s="146">
        <f t="shared" si="0"/>
        <v>30</v>
      </c>
      <c r="C67" s="181">
        <v>44158</v>
      </c>
      <c r="D67" s="182">
        <v>0.3261458333333333</v>
      </c>
      <c r="E67" s="183">
        <v>-37.827582167999999</v>
      </c>
      <c r="F67" s="183">
        <v>145.18001176999999</v>
      </c>
      <c r="G67" s="183" t="s">
        <v>418</v>
      </c>
      <c r="H67" s="183">
        <v>7032500</v>
      </c>
      <c r="I67" s="183" t="s">
        <v>127</v>
      </c>
      <c r="J67" s="193" t="s">
        <v>84</v>
      </c>
      <c r="K67" s="183" t="s">
        <v>165</v>
      </c>
      <c r="L67" s="194" t="s">
        <v>89</v>
      </c>
      <c r="M67" s="183" t="s">
        <v>88</v>
      </c>
      <c r="N67" s="194" t="s">
        <v>45</v>
      </c>
      <c r="O67" s="194" t="s">
        <v>300</v>
      </c>
      <c r="P67" s="195">
        <v>0.2</v>
      </c>
      <c r="Q67" s="184" t="s">
        <v>162</v>
      </c>
      <c r="R67" s="185">
        <v>0.2</v>
      </c>
      <c r="S67" s="185">
        <v>4.0000000000000008E-2</v>
      </c>
      <c r="T67" s="184">
        <v>1460127</v>
      </c>
      <c r="U67" s="183" t="s">
        <v>420</v>
      </c>
      <c r="V67" s="183" t="s">
        <v>419</v>
      </c>
      <c r="W67" s="178"/>
    </row>
    <row r="68" spans="1:23" ht="25" customHeight="1" x14ac:dyDescent="0.25">
      <c r="B68" s="146">
        <f t="shared" si="0"/>
        <v>31</v>
      </c>
      <c r="C68" s="181">
        <v>44160</v>
      </c>
      <c r="D68" s="182">
        <v>0.85614583333333327</v>
      </c>
      <c r="E68" s="183">
        <v>-38.416883249999998</v>
      </c>
      <c r="F68" s="183">
        <v>145.02085636999999</v>
      </c>
      <c r="G68" s="183" t="s">
        <v>415</v>
      </c>
      <c r="H68" s="183">
        <v>8827106</v>
      </c>
      <c r="I68" s="183" t="s">
        <v>128</v>
      </c>
      <c r="J68" s="193" t="s">
        <v>84</v>
      </c>
      <c r="K68" s="183" t="s">
        <v>167</v>
      </c>
      <c r="L68" s="194" t="s">
        <v>188</v>
      </c>
      <c r="M68" s="183" t="s">
        <v>86</v>
      </c>
      <c r="N68" s="194" t="s">
        <v>45</v>
      </c>
      <c r="O68" s="194" t="s">
        <v>301</v>
      </c>
      <c r="P68" s="195">
        <v>1</v>
      </c>
      <c r="Q68" s="184" t="s">
        <v>162</v>
      </c>
      <c r="R68" s="185">
        <v>0.2</v>
      </c>
      <c r="S68" s="185">
        <v>0.2</v>
      </c>
      <c r="T68" s="184">
        <v>1460863</v>
      </c>
      <c r="U68" s="183" t="s">
        <v>417</v>
      </c>
      <c r="V68" s="183" t="s">
        <v>416</v>
      </c>
      <c r="W68" s="178"/>
    </row>
    <row r="69" spans="1:23" ht="25" customHeight="1" x14ac:dyDescent="0.25">
      <c r="A69" s="145" t="s">
        <v>17</v>
      </c>
      <c r="B69" s="146">
        <f t="shared" si="0"/>
        <v>32</v>
      </c>
      <c r="C69" s="181">
        <v>44170</v>
      </c>
      <c r="D69" s="182">
        <v>0.61388888888888882</v>
      </c>
      <c r="E69" s="183">
        <v>-37.890237667999997</v>
      </c>
      <c r="F69" s="183">
        <v>145.16680639</v>
      </c>
      <c r="G69" s="183" t="s">
        <v>427</v>
      </c>
      <c r="H69" s="183">
        <v>613676</v>
      </c>
      <c r="I69" s="183" t="s">
        <v>316</v>
      </c>
      <c r="J69" s="193" t="s">
        <v>82</v>
      </c>
      <c r="K69" s="183" t="s">
        <v>165</v>
      </c>
      <c r="L69" s="194" t="s">
        <v>89</v>
      </c>
      <c r="M69" s="183" t="s">
        <v>88</v>
      </c>
      <c r="N69" s="194" t="s">
        <v>45</v>
      </c>
      <c r="O69" s="194" t="s">
        <v>300</v>
      </c>
      <c r="P69" s="195">
        <v>0.2</v>
      </c>
      <c r="Q69" s="184" t="s">
        <v>163</v>
      </c>
      <c r="R69" s="185">
        <v>0.5</v>
      </c>
      <c r="S69" s="185">
        <v>0.1</v>
      </c>
      <c r="T69" s="184">
        <v>1463312</v>
      </c>
      <c r="U69" s="183" t="s">
        <v>630</v>
      </c>
      <c r="V69" s="183" t="s">
        <v>428</v>
      </c>
      <c r="W69" s="178"/>
    </row>
    <row r="70" spans="1:23" ht="25" customHeight="1" x14ac:dyDescent="0.25">
      <c r="B70" s="146">
        <f t="shared" si="0"/>
        <v>33</v>
      </c>
      <c r="C70" s="181">
        <v>44174</v>
      </c>
      <c r="D70" s="182">
        <v>0.79322916666666676</v>
      </c>
      <c r="E70" s="183">
        <v>-37.941768355999997</v>
      </c>
      <c r="F70" s="183">
        <v>145.06985792</v>
      </c>
      <c r="G70" s="183" t="s">
        <v>424</v>
      </c>
      <c r="H70" s="183">
        <v>1816511</v>
      </c>
      <c r="I70" s="183" t="s">
        <v>320</v>
      </c>
      <c r="J70" s="193" t="s">
        <v>84</v>
      </c>
      <c r="K70" s="183" t="s">
        <v>165</v>
      </c>
      <c r="L70" s="194" t="s">
        <v>105</v>
      </c>
      <c r="M70" s="183" t="s">
        <v>88</v>
      </c>
      <c r="N70" s="194" t="s">
        <v>46</v>
      </c>
      <c r="O70" s="194" t="s">
        <v>300</v>
      </c>
      <c r="P70" s="195">
        <v>0.2</v>
      </c>
      <c r="Q70" s="184" t="s">
        <v>162</v>
      </c>
      <c r="R70" s="185">
        <v>0.2</v>
      </c>
      <c r="S70" s="185">
        <v>4.0000000000000008E-2</v>
      </c>
      <c r="T70" s="184">
        <v>1464915</v>
      </c>
      <c r="U70" s="183" t="s">
        <v>425</v>
      </c>
      <c r="V70" s="183" t="s">
        <v>426</v>
      </c>
      <c r="W70" s="178"/>
    </row>
    <row r="71" spans="1:23" ht="25" customHeight="1" x14ac:dyDescent="0.25">
      <c r="B71" s="146">
        <f t="shared" ref="B71:B102" si="1">B70+1</f>
        <v>34</v>
      </c>
      <c r="C71" s="181">
        <v>44175</v>
      </c>
      <c r="D71" s="182">
        <v>0.72755787037037034</v>
      </c>
      <c r="E71" s="183">
        <v>-38.326363997000001</v>
      </c>
      <c r="F71" s="183">
        <v>144.97691125</v>
      </c>
      <c r="G71" s="183" t="s">
        <v>421</v>
      </c>
      <c r="H71" s="183">
        <v>1312158</v>
      </c>
      <c r="I71" s="183" t="s">
        <v>124</v>
      </c>
      <c r="J71" s="193" t="s">
        <v>84</v>
      </c>
      <c r="K71" s="183" t="s">
        <v>165</v>
      </c>
      <c r="L71" s="194" t="s">
        <v>219</v>
      </c>
      <c r="M71" s="183" t="s">
        <v>88</v>
      </c>
      <c r="N71" s="194" t="s">
        <v>68</v>
      </c>
      <c r="O71" s="194" t="s">
        <v>300</v>
      </c>
      <c r="P71" s="195">
        <v>0.2</v>
      </c>
      <c r="Q71" s="184" t="s">
        <v>162</v>
      </c>
      <c r="R71" s="185">
        <v>0.2</v>
      </c>
      <c r="S71" s="185">
        <v>4.0000000000000008E-2</v>
      </c>
      <c r="T71" s="184">
        <v>1465209</v>
      </c>
      <c r="U71" s="196" t="s">
        <v>423</v>
      </c>
      <c r="V71" s="183" t="s">
        <v>422</v>
      </c>
      <c r="W71" s="178"/>
    </row>
    <row r="72" spans="1:23" ht="25" customHeight="1" x14ac:dyDescent="0.25">
      <c r="B72" s="146">
        <f t="shared" si="1"/>
        <v>35</v>
      </c>
      <c r="C72" s="181">
        <v>44183</v>
      </c>
      <c r="D72" s="182">
        <v>0.16070601851851851</v>
      </c>
      <c r="E72" s="183">
        <v>-37.950465057999999</v>
      </c>
      <c r="F72" s="183">
        <v>145.08714287999999</v>
      </c>
      <c r="G72" s="183" t="s">
        <v>432</v>
      </c>
      <c r="H72" s="183">
        <v>1814370</v>
      </c>
      <c r="I72" s="183" t="s">
        <v>131</v>
      </c>
      <c r="J72" s="193" t="s">
        <v>84</v>
      </c>
      <c r="K72" s="183" t="s">
        <v>165</v>
      </c>
      <c r="L72" s="194" t="s">
        <v>94</v>
      </c>
      <c r="M72" s="183" t="s">
        <v>88</v>
      </c>
      <c r="N72" s="194" t="s">
        <v>68</v>
      </c>
      <c r="O72" s="194" t="s">
        <v>300</v>
      </c>
      <c r="P72" s="195">
        <v>0.2</v>
      </c>
      <c r="Q72" s="184" t="s">
        <v>162</v>
      </c>
      <c r="R72" s="185">
        <v>0.2</v>
      </c>
      <c r="S72" s="185">
        <v>4.0000000000000008E-2</v>
      </c>
      <c r="T72" s="184">
        <v>1467322</v>
      </c>
      <c r="U72" s="183" t="s">
        <v>434</v>
      </c>
      <c r="V72" s="183" t="s">
        <v>433</v>
      </c>
      <c r="W72" s="178"/>
    </row>
    <row r="73" spans="1:23" ht="25" customHeight="1" x14ac:dyDescent="0.25">
      <c r="B73" s="146">
        <f t="shared" si="1"/>
        <v>36</v>
      </c>
      <c r="C73" s="181">
        <v>44183</v>
      </c>
      <c r="D73" s="182">
        <v>0.18635416666666668</v>
      </c>
      <c r="E73" s="183">
        <v>-38.321978774999998</v>
      </c>
      <c r="F73" s="183">
        <v>144.71318565999999</v>
      </c>
      <c r="G73" s="183" t="s">
        <v>431</v>
      </c>
      <c r="H73" s="183">
        <v>1307263</v>
      </c>
      <c r="I73" s="183" t="s">
        <v>154</v>
      </c>
      <c r="J73" s="193" t="s">
        <v>84</v>
      </c>
      <c r="K73" s="183" t="s">
        <v>165</v>
      </c>
      <c r="L73" s="194" t="s">
        <v>94</v>
      </c>
      <c r="M73" s="183" t="s">
        <v>88</v>
      </c>
      <c r="N73" s="194" t="s">
        <v>68</v>
      </c>
      <c r="O73" s="194" t="s">
        <v>300</v>
      </c>
      <c r="P73" s="195">
        <v>0.2</v>
      </c>
      <c r="Q73" s="184" t="s">
        <v>162</v>
      </c>
      <c r="R73" s="185">
        <v>0.2</v>
      </c>
      <c r="S73" s="185">
        <v>4.0000000000000008E-2</v>
      </c>
      <c r="T73" s="184">
        <v>1467325</v>
      </c>
      <c r="U73" s="183" t="s">
        <v>429</v>
      </c>
      <c r="V73" s="183" t="s">
        <v>430</v>
      </c>
      <c r="W73" s="178"/>
    </row>
    <row r="74" spans="1:23" ht="25" customHeight="1" x14ac:dyDescent="0.25">
      <c r="B74" s="146">
        <f t="shared" si="1"/>
        <v>37</v>
      </c>
      <c r="C74" s="181">
        <v>44190</v>
      </c>
      <c r="D74" s="182">
        <v>0.67219907407407409</v>
      </c>
      <c r="E74" s="183">
        <v>-38.323259722000003</v>
      </c>
      <c r="F74" s="183">
        <v>145.05404959000001</v>
      </c>
      <c r="G74" s="183" t="s">
        <v>435</v>
      </c>
      <c r="H74" s="183">
        <v>9408253</v>
      </c>
      <c r="I74" s="183" t="s">
        <v>132</v>
      </c>
      <c r="J74" s="193" t="s">
        <v>82</v>
      </c>
      <c r="K74" s="183" t="s">
        <v>167</v>
      </c>
      <c r="L74" s="194" t="s">
        <v>108</v>
      </c>
      <c r="M74" s="183" t="s">
        <v>86</v>
      </c>
      <c r="N74" s="194" t="s">
        <v>68</v>
      </c>
      <c r="O74" s="194" t="s">
        <v>301</v>
      </c>
      <c r="P74" s="195">
        <v>1</v>
      </c>
      <c r="Q74" s="184" t="s">
        <v>162</v>
      </c>
      <c r="R74" s="185">
        <v>0.2</v>
      </c>
      <c r="S74" s="185">
        <v>0.2</v>
      </c>
      <c r="T74" s="184">
        <v>1468913</v>
      </c>
      <c r="U74" s="183" t="s">
        <v>436</v>
      </c>
      <c r="V74" s="183" t="s">
        <v>437</v>
      </c>
      <c r="W74" s="178"/>
    </row>
    <row r="75" spans="1:23" ht="25" customHeight="1" x14ac:dyDescent="0.25">
      <c r="B75" s="146">
        <f t="shared" si="1"/>
        <v>38</v>
      </c>
      <c r="C75" s="181">
        <v>44194</v>
      </c>
      <c r="D75" s="182">
        <v>5.5555555555555552E-2</v>
      </c>
      <c r="E75" s="183">
        <v>-38.477294553</v>
      </c>
      <c r="F75" s="183">
        <v>145.01012660999999</v>
      </c>
      <c r="G75" s="183" t="s">
        <v>438</v>
      </c>
      <c r="H75" s="183">
        <v>1313076</v>
      </c>
      <c r="I75" s="183" t="s">
        <v>130</v>
      </c>
      <c r="J75" s="193" t="s">
        <v>84</v>
      </c>
      <c r="K75" s="183" t="s">
        <v>167</v>
      </c>
      <c r="L75" s="194" t="s">
        <v>104</v>
      </c>
      <c r="M75" s="183" t="s">
        <v>88</v>
      </c>
      <c r="N75" s="194" t="s">
        <v>68</v>
      </c>
      <c r="O75" s="194" t="s">
        <v>300</v>
      </c>
      <c r="P75" s="195">
        <v>0.2</v>
      </c>
      <c r="Q75" s="184" t="s">
        <v>162</v>
      </c>
      <c r="R75" s="185">
        <v>0.2</v>
      </c>
      <c r="S75" s="185">
        <v>4.0000000000000008E-2</v>
      </c>
      <c r="T75" s="184">
        <v>1469324</v>
      </c>
      <c r="U75" s="183" t="s">
        <v>440</v>
      </c>
      <c r="V75" s="183" t="s">
        <v>439</v>
      </c>
      <c r="W75" s="178"/>
    </row>
    <row r="76" spans="1:23" ht="25" customHeight="1" x14ac:dyDescent="0.25">
      <c r="B76" s="146">
        <f t="shared" si="1"/>
        <v>39</v>
      </c>
      <c r="C76" s="181">
        <v>44195</v>
      </c>
      <c r="D76" s="182">
        <v>0.16636574074074076</v>
      </c>
      <c r="E76" s="183">
        <v>-37.802973821000002</v>
      </c>
      <c r="F76" s="183">
        <v>145.17776473999999</v>
      </c>
      <c r="G76" s="183" t="s">
        <v>441</v>
      </c>
      <c r="H76" s="183">
        <v>7066329</v>
      </c>
      <c r="I76" s="183" t="s">
        <v>174</v>
      </c>
      <c r="J76" s="193" t="s">
        <v>84</v>
      </c>
      <c r="K76" s="183" t="s">
        <v>165</v>
      </c>
      <c r="L76" s="194" t="s">
        <v>89</v>
      </c>
      <c r="M76" s="183" t="s">
        <v>88</v>
      </c>
      <c r="N76" s="194" t="s">
        <v>46</v>
      </c>
      <c r="O76" s="194" t="s">
        <v>300</v>
      </c>
      <c r="P76" s="195">
        <v>0.2</v>
      </c>
      <c r="Q76" s="184" t="s">
        <v>162</v>
      </c>
      <c r="R76" s="185">
        <v>0.2</v>
      </c>
      <c r="S76" s="185">
        <v>4.0000000000000008E-2</v>
      </c>
      <c r="T76" s="184">
        <v>1469470</v>
      </c>
      <c r="U76" s="183" t="s">
        <v>442</v>
      </c>
      <c r="V76" s="183" t="s">
        <v>446</v>
      </c>
      <c r="W76" s="178"/>
    </row>
    <row r="77" spans="1:23" ht="25" customHeight="1" x14ac:dyDescent="0.25">
      <c r="B77" s="146">
        <f t="shared" si="1"/>
        <v>40</v>
      </c>
      <c r="C77" s="181">
        <v>44198</v>
      </c>
      <c r="D77" s="182">
        <v>0.79513888888888884</v>
      </c>
      <c r="E77" s="183">
        <v>-38.235116380000001</v>
      </c>
      <c r="F77" s="183">
        <v>145.16741941999999</v>
      </c>
      <c r="G77" s="183" t="s">
        <v>443</v>
      </c>
      <c r="H77" s="183">
        <v>1111980</v>
      </c>
      <c r="I77" s="183" t="s">
        <v>153</v>
      </c>
      <c r="J77" s="193" t="s">
        <v>84</v>
      </c>
      <c r="K77" s="183" t="s">
        <v>167</v>
      </c>
      <c r="L77" s="194" t="s">
        <v>188</v>
      </c>
      <c r="M77" s="183" t="s">
        <v>88</v>
      </c>
      <c r="N77" s="194" t="s">
        <v>45</v>
      </c>
      <c r="O77" s="194" t="s">
        <v>300</v>
      </c>
      <c r="P77" s="195">
        <v>0.2</v>
      </c>
      <c r="Q77" s="184" t="s">
        <v>162</v>
      </c>
      <c r="R77" s="185">
        <v>0.2</v>
      </c>
      <c r="S77" s="185">
        <v>4.0000000000000008E-2</v>
      </c>
      <c r="T77" s="184">
        <v>1470088</v>
      </c>
      <c r="U77" s="183" t="s">
        <v>445</v>
      </c>
      <c r="V77" s="183" t="s">
        <v>444</v>
      </c>
      <c r="W77" s="178"/>
    </row>
    <row r="78" spans="1:23" ht="25" customHeight="1" x14ac:dyDescent="0.25">
      <c r="B78" s="146">
        <f t="shared" si="1"/>
        <v>41</v>
      </c>
      <c r="C78" s="181">
        <v>44199</v>
      </c>
      <c r="D78" s="182">
        <v>0.61895833333333339</v>
      </c>
      <c r="E78" s="183">
        <v>-37.790602225000001</v>
      </c>
      <c r="F78" s="183">
        <v>145.18034001000001</v>
      </c>
      <c r="G78" s="183" t="s">
        <v>447</v>
      </c>
      <c r="H78" s="183">
        <v>7070550</v>
      </c>
      <c r="I78" s="183" t="s">
        <v>175</v>
      </c>
      <c r="J78" s="193" t="s">
        <v>84</v>
      </c>
      <c r="K78" s="183" t="s">
        <v>165</v>
      </c>
      <c r="L78" s="194" t="s">
        <v>207</v>
      </c>
      <c r="M78" s="183" t="s">
        <v>88</v>
      </c>
      <c r="N78" s="194" t="s">
        <v>68</v>
      </c>
      <c r="O78" s="194" t="s">
        <v>300</v>
      </c>
      <c r="P78" s="195">
        <v>0.2</v>
      </c>
      <c r="Q78" s="184" t="s">
        <v>162</v>
      </c>
      <c r="R78" s="185">
        <v>0.2</v>
      </c>
      <c r="S78" s="185">
        <v>4.0000000000000008E-2</v>
      </c>
      <c r="T78" s="184">
        <v>1470176</v>
      </c>
      <c r="U78" s="183" t="s">
        <v>449</v>
      </c>
      <c r="V78" s="196" t="s">
        <v>448</v>
      </c>
      <c r="W78" s="178"/>
    </row>
    <row r="79" spans="1:23" ht="25" customHeight="1" x14ac:dyDescent="0.25">
      <c r="B79" s="146">
        <f t="shared" si="1"/>
        <v>42</v>
      </c>
      <c r="C79" s="181">
        <v>44201</v>
      </c>
      <c r="D79" s="182">
        <v>0.34129629629629626</v>
      </c>
      <c r="E79" s="183">
        <v>-37.854083230000001</v>
      </c>
      <c r="F79" s="183">
        <v>145.10098017999999</v>
      </c>
      <c r="G79" s="183" t="s">
        <v>450</v>
      </c>
      <c r="H79" s="183">
        <v>2350204</v>
      </c>
      <c r="I79" s="183" t="s">
        <v>309</v>
      </c>
      <c r="J79" s="193" t="s">
        <v>83</v>
      </c>
      <c r="K79" s="183" t="s">
        <v>165</v>
      </c>
      <c r="L79" s="194" t="s">
        <v>95</v>
      </c>
      <c r="M79" s="183" t="s">
        <v>88</v>
      </c>
      <c r="N79" s="194" t="s">
        <v>68</v>
      </c>
      <c r="O79" s="194" t="s">
        <v>300</v>
      </c>
      <c r="P79" s="195">
        <v>0.2</v>
      </c>
      <c r="Q79" s="184" t="s">
        <v>162</v>
      </c>
      <c r="R79" s="185">
        <v>0.2</v>
      </c>
      <c r="S79" s="185">
        <v>4.0000000000000008E-2</v>
      </c>
      <c r="T79" s="184">
        <v>1470507</v>
      </c>
      <c r="U79" s="183" t="s">
        <v>452</v>
      </c>
      <c r="V79" s="183" t="s">
        <v>451</v>
      </c>
      <c r="W79" s="178"/>
    </row>
    <row r="80" spans="1:23" ht="25" customHeight="1" x14ac:dyDescent="0.25">
      <c r="B80" s="146">
        <f t="shared" si="1"/>
        <v>43</v>
      </c>
      <c r="C80" s="181">
        <v>44202</v>
      </c>
      <c r="D80" s="182">
        <v>0.75069444444444444</v>
      </c>
      <c r="E80" s="183">
        <v>-38.016422804999998</v>
      </c>
      <c r="F80" s="183">
        <v>145.11876089</v>
      </c>
      <c r="G80" s="183" t="s">
        <v>453</v>
      </c>
      <c r="H80" s="183">
        <v>3305055</v>
      </c>
      <c r="I80" s="183" t="s">
        <v>149</v>
      </c>
      <c r="J80" s="193" t="s">
        <v>85</v>
      </c>
      <c r="K80" s="183" t="s">
        <v>165</v>
      </c>
      <c r="L80" s="194" t="s">
        <v>97</v>
      </c>
      <c r="M80" s="183" t="s">
        <v>88</v>
      </c>
      <c r="N80" s="194" t="s">
        <v>68</v>
      </c>
      <c r="O80" s="194" t="s">
        <v>300</v>
      </c>
      <c r="P80" s="195">
        <v>0.2</v>
      </c>
      <c r="Q80" s="184" t="s">
        <v>162</v>
      </c>
      <c r="R80" s="185">
        <v>0.2</v>
      </c>
      <c r="S80" s="185">
        <v>4.0000000000000008E-2</v>
      </c>
      <c r="T80" s="184">
        <v>1470864</v>
      </c>
      <c r="U80" s="183" t="s">
        <v>455</v>
      </c>
      <c r="V80" s="183" t="s">
        <v>454</v>
      </c>
      <c r="W80" s="178"/>
    </row>
    <row r="81" spans="2:23" ht="25" customHeight="1" x14ac:dyDescent="0.25">
      <c r="B81" s="146">
        <f t="shared" si="1"/>
        <v>44</v>
      </c>
      <c r="C81" s="181">
        <v>44206</v>
      </c>
      <c r="D81" s="182">
        <v>0.78472222222222221</v>
      </c>
      <c r="E81" s="183">
        <v>-37.814858579999999</v>
      </c>
      <c r="F81" s="183">
        <v>145.19229200000001</v>
      </c>
      <c r="G81" s="183" t="s">
        <v>459</v>
      </c>
      <c r="H81" s="183">
        <v>7040036</v>
      </c>
      <c r="I81" s="183" t="s">
        <v>160</v>
      </c>
      <c r="J81" s="193" t="s">
        <v>82</v>
      </c>
      <c r="K81" s="183" t="s">
        <v>165</v>
      </c>
      <c r="L81" s="194" t="s">
        <v>106</v>
      </c>
      <c r="M81" s="183" t="s">
        <v>88</v>
      </c>
      <c r="N81" s="194" t="s">
        <v>68</v>
      </c>
      <c r="O81" s="194" t="s">
        <v>300</v>
      </c>
      <c r="P81" s="195">
        <v>0.2</v>
      </c>
      <c r="Q81" s="184" t="s">
        <v>162</v>
      </c>
      <c r="R81" s="185">
        <v>0.2</v>
      </c>
      <c r="S81" s="185">
        <v>4.0000000000000008E-2</v>
      </c>
      <c r="T81" s="184">
        <v>1471605</v>
      </c>
      <c r="U81" s="183" t="s">
        <v>470</v>
      </c>
      <c r="V81" s="183" t="s">
        <v>460</v>
      </c>
      <c r="W81" s="178"/>
    </row>
    <row r="82" spans="2:23" ht="25" customHeight="1" x14ac:dyDescent="0.25">
      <c r="B82" s="146">
        <f t="shared" si="1"/>
        <v>45</v>
      </c>
      <c r="C82" s="181">
        <v>44207</v>
      </c>
      <c r="D82" s="182">
        <v>0.77013888888888893</v>
      </c>
      <c r="E82" s="183">
        <v>-37.900864147</v>
      </c>
      <c r="F82" s="183">
        <v>145.16052678</v>
      </c>
      <c r="G82" s="183" t="s">
        <v>456</v>
      </c>
      <c r="H82" s="183">
        <v>610047</v>
      </c>
      <c r="I82" s="183" t="s">
        <v>317</v>
      </c>
      <c r="J82" s="193" t="s">
        <v>82</v>
      </c>
      <c r="K82" s="183" t="s">
        <v>165</v>
      </c>
      <c r="L82" s="194" t="s">
        <v>106</v>
      </c>
      <c r="M82" s="183" t="s">
        <v>88</v>
      </c>
      <c r="N82" s="194" t="s">
        <v>68</v>
      </c>
      <c r="O82" s="194" t="s">
        <v>300</v>
      </c>
      <c r="P82" s="195">
        <v>0.2</v>
      </c>
      <c r="Q82" s="184" t="s">
        <v>164</v>
      </c>
      <c r="R82" s="185">
        <v>1</v>
      </c>
      <c r="S82" s="185">
        <v>0.2</v>
      </c>
      <c r="T82" s="184">
        <v>1471914</v>
      </c>
      <c r="U82" s="183" t="s">
        <v>458</v>
      </c>
      <c r="V82" s="183" t="s">
        <v>457</v>
      </c>
      <c r="W82" s="178"/>
    </row>
    <row r="83" spans="2:23" ht="25" customHeight="1" x14ac:dyDescent="0.25">
      <c r="B83" s="146">
        <f t="shared" si="1"/>
        <v>46</v>
      </c>
      <c r="C83" s="181">
        <v>44209</v>
      </c>
      <c r="D83" s="182">
        <v>0.32699074074074075</v>
      </c>
      <c r="E83" s="183">
        <v>-37.836019948999997</v>
      </c>
      <c r="F83" s="183">
        <v>145.12475710999999</v>
      </c>
      <c r="G83" s="183" t="s">
        <v>472</v>
      </c>
      <c r="H83" s="183">
        <v>7037426</v>
      </c>
      <c r="I83" s="183" t="s">
        <v>302</v>
      </c>
      <c r="J83" s="193" t="s">
        <v>84</v>
      </c>
      <c r="K83" s="183" t="s">
        <v>165</v>
      </c>
      <c r="L83" s="194" t="s">
        <v>97</v>
      </c>
      <c r="M83" s="183" t="s">
        <v>88</v>
      </c>
      <c r="N83" s="194" t="s">
        <v>68</v>
      </c>
      <c r="O83" s="194" t="s">
        <v>300</v>
      </c>
      <c r="P83" s="195">
        <v>0.2</v>
      </c>
      <c r="Q83" s="184" t="s">
        <v>163</v>
      </c>
      <c r="R83" s="185">
        <v>0.5</v>
      </c>
      <c r="S83" s="185">
        <v>0.1</v>
      </c>
      <c r="T83" s="184">
        <v>1472430</v>
      </c>
      <c r="U83" s="183" t="s">
        <v>473</v>
      </c>
      <c r="V83" s="183" t="s">
        <v>471</v>
      </c>
      <c r="W83" s="178"/>
    </row>
    <row r="84" spans="2:23" ht="25" customHeight="1" x14ac:dyDescent="0.25">
      <c r="B84" s="146">
        <f t="shared" si="1"/>
        <v>47</v>
      </c>
      <c r="C84" s="181">
        <v>44209</v>
      </c>
      <c r="D84" s="182">
        <v>0.34877314814814814</v>
      </c>
      <c r="E84" s="183">
        <v>-38.384096694</v>
      </c>
      <c r="F84" s="183">
        <v>145.01898940999999</v>
      </c>
      <c r="G84" s="183" t="s">
        <v>461</v>
      </c>
      <c r="H84" s="183">
        <v>1308099</v>
      </c>
      <c r="I84" s="183" t="s">
        <v>139</v>
      </c>
      <c r="J84" s="193" t="s">
        <v>82</v>
      </c>
      <c r="K84" s="183" t="s">
        <v>167</v>
      </c>
      <c r="L84" s="194" t="s">
        <v>108</v>
      </c>
      <c r="M84" s="183" t="s">
        <v>86</v>
      </c>
      <c r="N84" s="194" t="s">
        <v>68</v>
      </c>
      <c r="O84" s="194" t="s">
        <v>301</v>
      </c>
      <c r="P84" s="195">
        <v>1</v>
      </c>
      <c r="Q84" s="184" t="s">
        <v>163</v>
      </c>
      <c r="R84" s="185">
        <v>0.5</v>
      </c>
      <c r="S84" s="185">
        <v>0.5</v>
      </c>
      <c r="T84" s="184">
        <v>1472446</v>
      </c>
      <c r="U84" s="183" t="s">
        <v>463</v>
      </c>
      <c r="V84" s="183" t="s">
        <v>462</v>
      </c>
      <c r="W84" s="178"/>
    </row>
    <row r="85" spans="2:23" ht="25" customHeight="1" x14ac:dyDescent="0.25">
      <c r="B85" s="146">
        <f t="shared" si="1"/>
        <v>48</v>
      </c>
      <c r="C85" s="181">
        <v>44209</v>
      </c>
      <c r="D85" s="182">
        <v>0.56262731481481476</v>
      </c>
      <c r="E85" s="183">
        <v>-37.908348961000002</v>
      </c>
      <c r="F85" s="183">
        <v>145.07656847999999</v>
      </c>
      <c r="G85" s="183" t="s">
        <v>468</v>
      </c>
      <c r="H85" s="183">
        <v>2320638</v>
      </c>
      <c r="I85" s="183" t="s">
        <v>138</v>
      </c>
      <c r="J85" s="193" t="s">
        <v>83</v>
      </c>
      <c r="K85" s="183" t="s">
        <v>165</v>
      </c>
      <c r="L85" s="194" t="s">
        <v>97</v>
      </c>
      <c r="M85" s="183" t="s">
        <v>88</v>
      </c>
      <c r="N85" s="194" t="s">
        <v>68</v>
      </c>
      <c r="O85" s="194" t="s">
        <v>300</v>
      </c>
      <c r="P85" s="195">
        <v>0.2</v>
      </c>
      <c r="Q85" s="184" t="s">
        <v>163</v>
      </c>
      <c r="R85" s="185">
        <v>0.5</v>
      </c>
      <c r="S85" s="185">
        <v>0.1</v>
      </c>
      <c r="T85" s="184">
        <v>1472636</v>
      </c>
      <c r="U85" s="183" t="s">
        <v>469</v>
      </c>
      <c r="V85" s="183" t="s">
        <v>467</v>
      </c>
      <c r="W85" s="178"/>
    </row>
    <row r="86" spans="2:23" ht="25" customHeight="1" x14ac:dyDescent="0.25">
      <c r="B86" s="146">
        <f t="shared" si="1"/>
        <v>49</v>
      </c>
      <c r="C86" s="181">
        <v>44209</v>
      </c>
      <c r="D86" s="182">
        <v>0.69039351851851849</v>
      </c>
      <c r="E86" s="183">
        <v>-37.968299182000003</v>
      </c>
      <c r="F86" s="183">
        <v>145.12644068</v>
      </c>
      <c r="G86" s="183" t="s">
        <v>464</v>
      </c>
      <c r="H86" s="183">
        <v>607521</v>
      </c>
      <c r="I86" s="183" t="s">
        <v>134</v>
      </c>
      <c r="J86" s="193" t="s">
        <v>84</v>
      </c>
      <c r="K86" s="183" t="s">
        <v>165</v>
      </c>
      <c r="L86" s="194" t="s">
        <v>97</v>
      </c>
      <c r="M86" s="183" t="s">
        <v>88</v>
      </c>
      <c r="N86" s="194" t="s">
        <v>68</v>
      </c>
      <c r="O86" s="194" t="s">
        <v>300</v>
      </c>
      <c r="P86" s="195">
        <v>0.2</v>
      </c>
      <c r="Q86" s="184" t="s">
        <v>163</v>
      </c>
      <c r="R86" s="185">
        <v>0.5</v>
      </c>
      <c r="S86" s="185">
        <v>0.1</v>
      </c>
      <c r="T86" s="184">
        <v>1472721</v>
      </c>
      <c r="U86" s="183" t="s">
        <v>466</v>
      </c>
      <c r="V86" s="183" t="s">
        <v>465</v>
      </c>
      <c r="W86" s="178"/>
    </row>
    <row r="87" spans="2:23" ht="25" customHeight="1" x14ac:dyDescent="0.25">
      <c r="B87" s="146">
        <f t="shared" si="1"/>
        <v>50</v>
      </c>
      <c r="C87" s="181">
        <v>44211</v>
      </c>
      <c r="D87" s="182">
        <v>0.92013888888888884</v>
      </c>
      <c r="E87" s="183">
        <v>-37.969887016999998</v>
      </c>
      <c r="F87" s="183">
        <v>145.07900484999999</v>
      </c>
      <c r="G87" s="183" t="s">
        <v>474</v>
      </c>
      <c r="H87" s="183">
        <v>1813281</v>
      </c>
      <c r="I87" s="183" t="s">
        <v>322</v>
      </c>
      <c r="J87" s="193" t="s">
        <v>84</v>
      </c>
      <c r="K87" s="183" t="s">
        <v>165</v>
      </c>
      <c r="L87" s="194" t="s">
        <v>89</v>
      </c>
      <c r="M87" s="183" t="s">
        <v>88</v>
      </c>
      <c r="N87" s="194" t="s">
        <v>45</v>
      </c>
      <c r="O87" s="194" t="s">
        <v>300</v>
      </c>
      <c r="P87" s="195">
        <v>0.2</v>
      </c>
      <c r="Q87" s="184" t="s">
        <v>162</v>
      </c>
      <c r="R87" s="185">
        <v>0.2</v>
      </c>
      <c r="S87" s="185">
        <v>4.0000000000000008E-2</v>
      </c>
      <c r="T87" s="184">
        <v>1473483</v>
      </c>
      <c r="U87" s="183" t="s">
        <v>475</v>
      </c>
      <c r="V87" s="183" t="s">
        <v>476</v>
      </c>
      <c r="W87" s="178"/>
    </row>
    <row r="88" spans="2:23" ht="25" customHeight="1" x14ac:dyDescent="0.25">
      <c r="B88" s="146">
        <f t="shared" si="1"/>
        <v>51</v>
      </c>
      <c r="C88" s="181">
        <v>44220</v>
      </c>
      <c r="D88" s="182">
        <v>0.66567129629629629</v>
      </c>
      <c r="E88" s="183">
        <v>-37.876076933</v>
      </c>
      <c r="F88" s="183">
        <v>145.07432498</v>
      </c>
      <c r="G88" s="183" t="s">
        <v>477</v>
      </c>
      <c r="H88" s="183">
        <v>8803302</v>
      </c>
      <c r="I88" s="183" t="s">
        <v>319</v>
      </c>
      <c r="J88" s="193" t="s">
        <v>83</v>
      </c>
      <c r="K88" s="183" t="s">
        <v>165</v>
      </c>
      <c r="L88" s="194" t="s">
        <v>93</v>
      </c>
      <c r="M88" s="183" t="s">
        <v>88</v>
      </c>
      <c r="N88" s="194" t="s">
        <v>68</v>
      </c>
      <c r="O88" s="194" t="s">
        <v>300</v>
      </c>
      <c r="P88" s="195">
        <v>0.2</v>
      </c>
      <c r="Q88" s="184" t="s">
        <v>163</v>
      </c>
      <c r="R88" s="185">
        <v>0.5</v>
      </c>
      <c r="S88" s="185">
        <v>0.1</v>
      </c>
      <c r="T88" s="184">
        <v>1475774</v>
      </c>
      <c r="U88" s="183" t="s">
        <v>482</v>
      </c>
      <c r="V88" s="183" t="s">
        <v>478</v>
      </c>
      <c r="W88" s="178"/>
    </row>
    <row r="89" spans="2:23" ht="25" customHeight="1" x14ac:dyDescent="0.25">
      <c r="B89" s="146">
        <f t="shared" si="1"/>
        <v>52</v>
      </c>
      <c r="C89" s="181">
        <v>44220</v>
      </c>
      <c r="D89" s="182">
        <v>0.74121527777777774</v>
      </c>
      <c r="E89" s="183">
        <v>-37.929376697999999</v>
      </c>
      <c r="F89" s="183">
        <v>145.03981223</v>
      </c>
      <c r="G89" s="183" t="s">
        <v>479</v>
      </c>
      <c r="H89" s="196">
        <v>1825646</v>
      </c>
      <c r="I89" s="183" t="s">
        <v>310</v>
      </c>
      <c r="J89" s="193" t="s">
        <v>83</v>
      </c>
      <c r="K89" s="183" t="s">
        <v>165</v>
      </c>
      <c r="L89" s="197" t="s">
        <v>97</v>
      </c>
      <c r="M89" s="196" t="s">
        <v>88</v>
      </c>
      <c r="N89" s="197" t="s">
        <v>68</v>
      </c>
      <c r="O89" s="194" t="s">
        <v>300</v>
      </c>
      <c r="P89" s="195">
        <v>0.2</v>
      </c>
      <c r="Q89" s="184" t="s">
        <v>163</v>
      </c>
      <c r="R89" s="185">
        <v>0.5</v>
      </c>
      <c r="S89" s="185">
        <v>0.1</v>
      </c>
      <c r="T89" s="198">
        <v>1475793</v>
      </c>
      <c r="U89" s="196" t="s">
        <v>481</v>
      </c>
      <c r="V89" s="196" t="s">
        <v>480</v>
      </c>
      <c r="W89" s="178"/>
    </row>
    <row r="90" spans="2:23" ht="25" customHeight="1" x14ac:dyDescent="0.25">
      <c r="B90" s="146">
        <f t="shared" si="1"/>
        <v>53</v>
      </c>
      <c r="C90" s="181">
        <v>44220</v>
      </c>
      <c r="D90" s="182">
        <v>0.7583333333333333</v>
      </c>
      <c r="E90" s="183">
        <v>-37.896273072</v>
      </c>
      <c r="F90" s="183">
        <v>145.0082117</v>
      </c>
      <c r="G90" s="183" t="s">
        <v>495</v>
      </c>
      <c r="H90" s="183">
        <v>2306643</v>
      </c>
      <c r="I90" s="183" t="s">
        <v>304</v>
      </c>
      <c r="J90" s="193" t="s">
        <v>82</v>
      </c>
      <c r="K90" s="183" t="s">
        <v>165</v>
      </c>
      <c r="L90" s="194" t="s">
        <v>98</v>
      </c>
      <c r="M90" s="183" t="s">
        <v>88</v>
      </c>
      <c r="N90" s="194" t="s">
        <v>68</v>
      </c>
      <c r="O90" s="194" t="s">
        <v>300</v>
      </c>
      <c r="P90" s="195">
        <v>0.2</v>
      </c>
      <c r="Q90" s="184" t="s">
        <v>163</v>
      </c>
      <c r="R90" s="185">
        <v>0.5</v>
      </c>
      <c r="S90" s="185">
        <v>0.1</v>
      </c>
      <c r="T90" s="184">
        <v>1475808</v>
      </c>
      <c r="U90" s="183" t="s">
        <v>501</v>
      </c>
      <c r="V90" s="183" t="s">
        <v>502</v>
      </c>
      <c r="W90" s="178"/>
    </row>
    <row r="91" spans="2:23" ht="25" customHeight="1" x14ac:dyDescent="0.25">
      <c r="B91" s="146">
        <f t="shared" si="1"/>
        <v>54</v>
      </c>
      <c r="C91" s="181">
        <v>44220</v>
      </c>
      <c r="D91" s="182">
        <v>0.84295138888888888</v>
      </c>
      <c r="E91" s="183">
        <v>-38.327459079999997</v>
      </c>
      <c r="F91" s="183">
        <v>144.71780917999999</v>
      </c>
      <c r="G91" s="183" t="s">
        <v>484</v>
      </c>
      <c r="H91" s="183">
        <v>1307420</v>
      </c>
      <c r="I91" s="183" t="s">
        <v>119</v>
      </c>
      <c r="J91" s="193" t="s">
        <v>82</v>
      </c>
      <c r="K91" s="183" t="s">
        <v>165</v>
      </c>
      <c r="L91" s="194" t="s">
        <v>108</v>
      </c>
      <c r="M91" s="183" t="s">
        <v>88</v>
      </c>
      <c r="N91" s="194" t="s">
        <v>68</v>
      </c>
      <c r="O91" s="194" t="s">
        <v>300</v>
      </c>
      <c r="P91" s="195">
        <v>0.2</v>
      </c>
      <c r="Q91" s="184" t="s">
        <v>163</v>
      </c>
      <c r="R91" s="185">
        <v>0.5</v>
      </c>
      <c r="S91" s="185">
        <v>0.1</v>
      </c>
      <c r="T91" s="184">
        <v>1475855</v>
      </c>
      <c r="U91" s="183" t="s">
        <v>485</v>
      </c>
      <c r="V91" s="183" t="s">
        <v>483</v>
      </c>
      <c r="W91" s="178"/>
    </row>
    <row r="92" spans="2:23" ht="25" customHeight="1" x14ac:dyDescent="0.25">
      <c r="B92" s="146">
        <f t="shared" si="1"/>
        <v>55</v>
      </c>
      <c r="C92" s="181">
        <v>44220</v>
      </c>
      <c r="D92" s="182">
        <v>0.95833333333333337</v>
      </c>
      <c r="E92" s="183">
        <v>-38.260364801999998</v>
      </c>
      <c r="F92" s="183">
        <v>145.19635117999999</v>
      </c>
      <c r="G92" s="183" t="s">
        <v>486</v>
      </c>
      <c r="H92" s="183">
        <v>8826074</v>
      </c>
      <c r="I92" s="183" t="s">
        <v>126</v>
      </c>
      <c r="J92" s="193" t="s">
        <v>82</v>
      </c>
      <c r="K92" s="183" t="s">
        <v>167</v>
      </c>
      <c r="L92" s="194" t="s">
        <v>106</v>
      </c>
      <c r="M92" s="183" t="s">
        <v>88</v>
      </c>
      <c r="N92" s="194" t="s">
        <v>68</v>
      </c>
      <c r="O92" s="194" t="s">
        <v>300</v>
      </c>
      <c r="P92" s="195">
        <v>0.2</v>
      </c>
      <c r="Q92" s="184" t="s">
        <v>163</v>
      </c>
      <c r="R92" s="185">
        <v>0.5</v>
      </c>
      <c r="S92" s="185">
        <v>0.1</v>
      </c>
      <c r="T92" s="184">
        <v>1475884</v>
      </c>
      <c r="U92" s="183" t="s">
        <v>487</v>
      </c>
      <c r="V92" s="183" t="s">
        <v>488</v>
      </c>
      <c r="W92" s="178"/>
    </row>
    <row r="93" spans="2:23" ht="25" customHeight="1" x14ac:dyDescent="0.25">
      <c r="B93" s="146">
        <f t="shared" si="1"/>
        <v>56</v>
      </c>
      <c r="C93" s="181">
        <v>44223</v>
      </c>
      <c r="D93" s="182">
        <v>0.77141203703703709</v>
      </c>
      <c r="E93" s="183">
        <v>-38.478294550000001</v>
      </c>
      <c r="F93" s="183">
        <v>144.93810296000001</v>
      </c>
      <c r="G93" s="183" t="s">
        <v>489</v>
      </c>
      <c r="H93" s="183">
        <v>1312544</v>
      </c>
      <c r="I93" s="183" t="s">
        <v>130</v>
      </c>
      <c r="J93" s="193" t="s">
        <v>84</v>
      </c>
      <c r="K93" s="183" t="s">
        <v>167</v>
      </c>
      <c r="L93" s="194" t="s">
        <v>186</v>
      </c>
      <c r="M93" s="183" t="s">
        <v>88</v>
      </c>
      <c r="N93" s="194" t="s">
        <v>68</v>
      </c>
      <c r="O93" s="194" t="s">
        <v>301</v>
      </c>
      <c r="P93" s="195">
        <v>1</v>
      </c>
      <c r="Q93" s="184" t="s">
        <v>162</v>
      </c>
      <c r="R93" s="185">
        <v>0.2</v>
      </c>
      <c r="S93" s="185">
        <v>0.2</v>
      </c>
      <c r="T93" s="184">
        <v>1476558</v>
      </c>
      <c r="U93" s="183" t="s">
        <v>494</v>
      </c>
      <c r="V93" s="183" t="s">
        <v>490</v>
      </c>
      <c r="W93" s="178"/>
    </row>
    <row r="94" spans="2:23" ht="25" customHeight="1" x14ac:dyDescent="0.25">
      <c r="B94" s="146">
        <f t="shared" si="1"/>
        <v>57</v>
      </c>
      <c r="C94" s="181">
        <v>44223</v>
      </c>
      <c r="D94" s="182">
        <v>0.87273148148148139</v>
      </c>
      <c r="E94" s="183">
        <v>-38.210914930000001</v>
      </c>
      <c r="F94" s="183">
        <v>145.06898828999999</v>
      </c>
      <c r="G94" s="183" t="s">
        <v>491</v>
      </c>
      <c r="H94" s="183">
        <v>1103978</v>
      </c>
      <c r="I94" s="183" t="s">
        <v>137</v>
      </c>
      <c r="J94" s="193" t="s">
        <v>84</v>
      </c>
      <c r="K94" s="183" t="s">
        <v>167</v>
      </c>
      <c r="L94" s="194" t="s">
        <v>186</v>
      </c>
      <c r="M94" s="183" t="s">
        <v>88</v>
      </c>
      <c r="N94" s="194" t="s">
        <v>45</v>
      </c>
      <c r="O94" s="194" t="s">
        <v>301</v>
      </c>
      <c r="P94" s="195">
        <v>1</v>
      </c>
      <c r="Q94" s="184" t="s">
        <v>162</v>
      </c>
      <c r="R94" s="185">
        <v>0.2</v>
      </c>
      <c r="S94" s="185">
        <v>0.2</v>
      </c>
      <c r="T94" s="184">
        <v>1476597</v>
      </c>
      <c r="U94" s="183" t="s">
        <v>493</v>
      </c>
      <c r="V94" s="183" t="s">
        <v>492</v>
      </c>
      <c r="W94" s="178"/>
    </row>
    <row r="95" spans="2:23" ht="25" customHeight="1" x14ac:dyDescent="0.25">
      <c r="B95" s="146">
        <f t="shared" si="1"/>
        <v>58</v>
      </c>
      <c r="C95" s="181">
        <v>44225</v>
      </c>
      <c r="D95" s="182">
        <v>0.74239583333333325</v>
      </c>
      <c r="E95" s="183">
        <v>-37.954672940999998</v>
      </c>
      <c r="F95" s="183">
        <v>145.01016324</v>
      </c>
      <c r="G95" s="183" t="s">
        <v>500</v>
      </c>
      <c r="H95" s="183">
        <v>1818223</v>
      </c>
      <c r="I95" s="183" t="s">
        <v>307</v>
      </c>
      <c r="J95" s="193" t="s">
        <v>82</v>
      </c>
      <c r="K95" s="183" t="s">
        <v>165</v>
      </c>
      <c r="L95" s="194" t="s">
        <v>191</v>
      </c>
      <c r="M95" s="183" t="s">
        <v>86</v>
      </c>
      <c r="N95" s="194" t="s">
        <v>45</v>
      </c>
      <c r="O95" s="194" t="s">
        <v>300</v>
      </c>
      <c r="P95" s="195">
        <v>0.2</v>
      </c>
      <c r="Q95" s="184" t="s">
        <v>162</v>
      </c>
      <c r="R95" s="185">
        <v>0.2</v>
      </c>
      <c r="S95" s="185">
        <v>4.0000000000000008E-2</v>
      </c>
      <c r="T95" s="184">
        <v>1477501</v>
      </c>
      <c r="U95" s="183" t="s">
        <v>628</v>
      </c>
      <c r="V95" s="183" t="s">
        <v>496</v>
      </c>
      <c r="W95" s="178"/>
    </row>
    <row r="96" spans="2:23" ht="25" customHeight="1" x14ac:dyDescent="0.25">
      <c r="B96" s="146">
        <f t="shared" si="1"/>
        <v>59</v>
      </c>
      <c r="C96" s="181">
        <v>44229</v>
      </c>
      <c r="D96" s="182">
        <v>0.80972222222222223</v>
      </c>
      <c r="E96" s="183">
        <v>-38.103823732999999</v>
      </c>
      <c r="F96" s="183">
        <v>145.20807378000001</v>
      </c>
      <c r="G96" s="183" t="s">
        <v>497</v>
      </c>
      <c r="H96" s="183">
        <v>8814787</v>
      </c>
      <c r="I96" s="183" t="s">
        <v>145</v>
      </c>
      <c r="J96" s="193" t="s">
        <v>84</v>
      </c>
      <c r="K96" s="183" t="s">
        <v>165</v>
      </c>
      <c r="L96" s="194" t="s">
        <v>102</v>
      </c>
      <c r="M96" s="183" t="s">
        <v>88</v>
      </c>
      <c r="N96" s="194" t="s">
        <v>46</v>
      </c>
      <c r="O96" s="194" t="s">
        <v>301</v>
      </c>
      <c r="P96" s="195">
        <v>1</v>
      </c>
      <c r="Q96" s="184" t="s">
        <v>162</v>
      </c>
      <c r="R96" s="185">
        <v>0.2</v>
      </c>
      <c r="S96" s="185">
        <v>0.2</v>
      </c>
      <c r="T96" s="184">
        <v>1478423</v>
      </c>
      <c r="U96" s="183" t="s">
        <v>499</v>
      </c>
      <c r="V96" s="183" t="s">
        <v>498</v>
      </c>
      <c r="W96" s="178"/>
    </row>
    <row r="97" spans="2:23" ht="25" customHeight="1" x14ac:dyDescent="0.25">
      <c r="B97" s="146">
        <f t="shared" si="1"/>
        <v>60</v>
      </c>
      <c r="C97" s="181">
        <v>44232</v>
      </c>
      <c r="D97" s="182">
        <v>0.93109953703703707</v>
      </c>
      <c r="E97" s="183">
        <v>-38.195652553000002</v>
      </c>
      <c r="F97" s="183">
        <v>145.23641379</v>
      </c>
      <c r="G97" s="183" t="s">
        <v>517</v>
      </c>
      <c r="H97" s="183">
        <v>3301199</v>
      </c>
      <c r="I97" s="183" t="s">
        <v>126</v>
      </c>
      <c r="J97" s="193" t="s">
        <v>82</v>
      </c>
      <c r="K97" s="183" t="s">
        <v>167</v>
      </c>
      <c r="L97" s="194" t="s">
        <v>244</v>
      </c>
      <c r="M97" s="183" t="s">
        <v>86</v>
      </c>
      <c r="N97" s="194" t="s">
        <v>68</v>
      </c>
      <c r="O97" s="194" t="s">
        <v>301</v>
      </c>
      <c r="P97" s="195">
        <v>1</v>
      </c>
      <c r="Q97" s="184" t="s">
        <v>163</v>
      </c>
      <c r="R97" s="185">
        <v>0.5</v>
      </c>
      <c r="S97" s="185">
        <v>0.5</v>
      </c>
      <c r="T97" s="184">
        <v>1479670</v>
      </c>
      <c r="U97" s="183" t="s">
        <v>516</v>
      </c>
      <c r="V97" s="183" t="s">
        <v>515</v>
      </c>
      <c r="W97" s="178"/>
    </row>
    <row r="98" spans="2:23" ht="25" customHeight="1" x14ac:dyDescent="0.25">
      <c r="B98" s="146">
        <f t="shared" si="1"/>
        <v>61</v>
      </c>
      <c r="C98" s="181">
        <v>44233</v>
      </c>
      <c r="D98" s="182">
        <v>0.96018518518518514</v>
      </c>
      <c r="E98" s="183">
        <v>-37.815301693000002</v>
      </c>
      <c r="F98" s="183">
        <v>145.13879052999999</v>
      </c>
      <c r="G98" s="183" t="s">
        <v>503</v>
      </c>
      <c r="H98" s="196">
        <v>7032333</v>
      </c>
      <c r="I98" s="183" t="s">
        <v>170</v>
      </c>
      <c r="J98" s="193" t="s">
        <v>84</v>
      </c>
      <c r="K98" s="183" t="s">
        <v>165</v>
      </c>
      <c r="L98" s="197" t="s">
        <v>89</v>
      </c>
      <c r="M98" s="196" t="s">
        <v>88</v>
      </c>
      <c r="N98" s="197" t="s">
        <v>45</v>
      </c>
      <c r="O98" s="194" t="s">
        <v>300</v>
      </c>
      <c r="P98" s="195">
        <v>0.2</v>
      </c>
      <c r="Q98" s="184" t="s">
        <v>162</v>
      </c>
      <c r="R98" s="185">
        <v>0.2</v>
      </c>
      <c r="S98" s="185">
        <v>4.0000000000000008E-2</v>
      </c>
      <c r="T98" s="198">
        <v>1479867</v>
      </c>
      <c r="U98" s="196" t="s">
        <v>505</v>
      </c>
      <c r="V98" s="196" t="s">
        <v>504</v>
      </c>
      <c r="W98" s="178"/>
    </row>
    <row r="99" spans="2:23" ht="25" customHeight="1" x14ac:dyDescent="0.25">
      <c r="B99" s="146">
        <f t="shared" si="1"/>
        <v>62</v>
      </c>
      <c r="C99" s="181">
        <v>44236</v>
      </c>
      <c r="D99" s="182">
        <v>0.22068287037037038</v>
      </c>
      <c r="E99" s="183">
        <v>-38.433551567999999</v>
      </c>
      <c r="F99" s="183">
        <v>145.04289642000001</v>
      </c>
      <c r="G99" s="183" t="s">
        <v>506</v>
      </c>
      <c r="H99" s="196">
        <v>1314013</v>
      </c>
      <c r="I99" s="183" t="s">
        <v>128</v>
      </c>
      <c r="J99" s="193" t="s">
        <v>84</v>
      </c>
      <c r="K99" s="183" t="s">
        <v>167</v>
      </c>
      <c r="L99" s="197" t="s">
        <v>103</v>
      </c>
      <c r="M99" s="196" t="s">
        <v>88</v>
      </c>
      <c r="N99" s="197" t="s">
        <v>46</v>
      </c>
      <c r="O99" s="194" t="s">
        <v>301</v>
      </c>
      <c r="P99" s="195">
        <v>1</v>
      </c>
      <c r="Q99" s="184" t="s">
        <v>162</v>
      </c>
      <c r="R99" s="185">
        <v>0.2</v>
      </c>
      <c r="S99" s="185">
        <v>0.2</v>
      </c>
      <c r="T99" s="198">
        <v>1480285</v>
      </c>
      <c r="U99" s="196" t="s">
        <v>507</v>
      </c>
      <c r="V99" s="196" t="s">
        <v>508</v>
      </c>
      <c r="W99" s="178"/>
    </row>
    <row r="100" spans="2:23" ht="25" customHeight="1" x14ac:dyDescent="0.25">
      <c r="B100" s="146">
        <f t="shared" si="1"/>
        <v>63</v>
      </c>
      <c r="C100" s="181">
        <v>44242</v>
      </c>
      <c r="D100" s="182">
        <v>0.63042824074074078</v>
      </c>
      <c r="E100" s="183">
        <v>-37.962935199999997</v>
      </c>
      <c r="F100" s="183">
        <v>145.22501597999999</v>
      </c>
      <c r="G100" s="183" t="s">
        <v>510</v>
      </c>
      <c r="H100" s="183">
        <v>615185</v>
      </c>
      <c r="I100" s="183" t="s">
        <v>176</v>
      </c>
      <c r="J100" s="193" t="s">
        <v>84</v>
      </c>
      <c r="K100" s="183" t="s">
        <v>165</v>
      </c>
      <c r="L100" s="194" t="s">
        <v>98</v>
      </c>
      <c r="M100" s="183" t="s">
        <v>88</v>
      </c>
      <c r="N100" s="194" t="s">
        <v>46</v>
      </c>
      <c r="O100" s="194" t="s">
        <v>300</v>
      </c>
      <c r="P100" s="195">
        <v>0.2</v>
      </c>
      <c r="Q100" s="184" t="s">
        <v>162</v>
      </c>
      <c r="R100" s="185">
        <v>0.2</v>
      </c>
      <c r="S100" s="185">
        <v>4.0000000000000008E-2</v>
      </c>
      <c r="T100" s="184">
        <v>1482023</v>
      </c>
      <c r="U100" s="183" t="s">
        <v>509</v>
      </c>
      <c r="V100" s="183" t="s">
        <v>511</v>
      </c>
      <c r="W100" s="178"/>
    </row>
    <row r="101" spans="2:23" ht="25" customHeight="1" x14ac:dyDescent="0.25">
      <c r="B101" s="146">
        <f t="shared" si="1"/>
        <v>64</v>
      </c>
      <c r="C101" s="181">
        <v>44245</v>
      </c>
      <c r="D101" s="182">
        <v>0.86020833333333335</v>
      </c>
      <c r="E101" s="183">
        <v>-37.970139269999997</v>
      </c>
      <c r="F101" s="183">
        <v>145.21939279</v>
      </c>
      <c r="G101" s="183" t="s">
        <v>512</v>
      </c>
      <c r="H101" s="183">
        <v>626372</v>
      </c>
      <c r="I101" s="183" t="s">
        <v>305</v>
      </c>
      <c r="J101" s="193" t="s">
        <v>84</v>
      </c>
      <c r="K101" s="183" t="s">
        <v>165</v>
      </c>
      <c r="L101" s="194" t="s">
        <v>103</v>
      </c>
      <c r="M101" s="183" t="s">
        <v>88</v>
      </c>
      <c r="N101" s="194" t="s">
        <v>68</v>
      </c>
      <c r="O101" s="194" t="s">
        <v>300</v>
      </c>
      <c r="P101" s="195">
        <v>0.2</v>
      </c>
      <c r="Q101" s="184" t="s">
        <v>162</v>
      </c>
      <c r="R101" s="185">
        <v>0.2</v>
      </c>
      <c r="S101" s="185">
        <v>4.0000000000000008E-2</v>
      </c>
      <c r="T101" s="184">
        <v>1483182</v>
      </c>
      <c r="U101" s="183" t="s">
        <v>513</v>
      </c>
      <c r="V101" s="183" t="s">
        <v>514</v>
      </c>
      <c r="W101" s="178"/>
    </row>
    <row r="102" spans="2:23" ht="25" customHeight="1" x14ac:dyDescent="0.25">
      <c r="B102" s="146">
        <f t="shared" si="1"/>
        <v>65</v>
      </c>
      <c r="C102" s="181">
        <v>44252</v>
      </c>
      <c r="D102" s="182">
        <v>0.7368055555555556</v>
      </c>
      <c r="E102" s="183">
        <v>-37.883218120000002</v>
      </c>
      <c r="F102" s="183">
        <v>145.14908328000001</v>
      </c>
      <c r="G102" s="183" t="s">
        <v>518</v>
      </c>
      <c r="H102" s="196">
        <v>602681</v>
      </c>
      <c r="I102" s="183" t="s">
        <v>313</v>
      </c>
      <c r="J102" s="193" t="s">
        <v>82</v>
      </c>
      <c r="K102" s="183" t="s">
        <v>165</v>
      </c>
      <c r="L102" s="197" t="s">
        <v>106</v>
      </c>
      <c r="M102" s="196" t="s">
        <v>86</v>
      </c>
      <c r="N102" s="197" t="s">
        <v>68</v>
      </c>
      <c r="O102" s="194" t="s">
        <v>300</v>
      </c>
      <c r="P102" s="195">
        <v>0.2</v>
      </c>
      <c r="Q102" s="184" t="s">
        <v>162</v>
      </c>
      <c r="R102" s="185">
        <v>0.2</v>
      </c>
      <c r="S102" s="185">
        <v>4.0000000000000008E-2</v>
      </c>
      <c r="T102" s="198">
        <v>1485193</v>
      </c>
      <c r="U102" s="196" t="s">
        <v>519</v>
      </c>
      <c r="V102" s="196" t="s">
        <v>522</v>
      </c>
      <c r="W102" s="178"/>
    </row>
    <row r="103" spans="2:23" ht="25" customHeight="1" x14ac:dyDescent="0.25">
      <c r="B103" s="146">
        <f t="shared" ref="B103:B137" si="2">B102+1</f>
        <v>66</v>
      </c>
      <c r="C103" s="181">
        <v>44253</v>
      </c>
      <c r="D103" s="182">
        <v>2.0972222222222222E-2</v>
      </c>
      <c r="E103" s="183">
        <v>-37.985686295000001</v>
      </c>
      <c r="F103" s="183">
        <v>145.15790536</v>
      </c>
      <c r="G103" s="183" t="s">
        <v>520</v>
      </c>
      <c r="H103" s="183">
        <v>633231</v>
      </c>
      <c r="I103" s="183" t="s">
        <v>173</v>
      </c>
      <c r="J103" s="193" t="s">
        <v>84</v>
      </c>
      <c r="K103" s="183" t="s">
        <v>165</v>
      </c>
      <c r="L103" s="194" t="s">
        <v>95</v>
      </c>
      <c r="M103" s="183" t="s">
        <v>88</v>
      </c>
      <c r="N103" s="194" t="s">
        <v>68</v>
      </c>
      <c r="O103" s="194" t="s">
        <v>300</v>
      </c>
      <c r="P103" s="195">
        <v>0.2</v>
      </c>
      <c r="Q103" s="184" t="s">
        <v>162</v>
      </c>
      <c r="R103" s="185">
        <v>0.2</v>
      </c>
      <c r="S103" s="185">
        <v>4.0000000000000008E-2</v>
      </c>
      <c r="T103" s="184">
        <v>1485227</v>
      </c>
      <c r="U103" s="183" t="s">
        <v>521</v>
      </c>
      <c r="V103" s="183" t="s">
        <v>523</v>
      </c>
      <c r="W103" s="178"/>
    </row>
    <row r="104" spans="2:23" ht="25" customHeight="1" x14ac:dyDescent="0.25">
      <c r="B104" s="146">
        <f t="shared" si="2"/>
        <v>67</v>
      </c>
      <c r="C104" s="181">
        <v>44259</v>
      </c>
      <c r="D104" s="182">
        <v>0.98819444444444438</v>
      </c>
      <c r="E104" s="183">
        <v>-38.364334149999998</v>
      </c>
      <c r="F104" s="183">
        <v>144.88685661</v>
      </c>
      <c r="G104" s="183" t="s">
        <v>525</v>
      </c>
      <c r="H104" s="183">
        <v>1308961</v>
      </c>
      <c r="I104" s="183" t="s">
        <v>140</v>
      </c>
      <c r="J104" s="193" t="s">
        <v>84</v>
      </c>
      <c r="K104" s="183" t="s">
        <v>165</v>
      </c>
      <c r="L104" s="194" t="s">
        <v>95</v>
      </c>
      <c r="M104" s="183" t="s">
        <v>88</v>
      </c>
      <c r="N104" s="194" t="s">
        <v>68</v>
      </c>
      <c r="O104" s="194" t="s">
        <v>300</v>
      </c>
      <c r="P104" s="195">
        <v>0.2</v>
      </c>
      <c r="Q104" s="184" t="s">
        <v>162</v>
      </c>
      <c r="R104" s="185">
        <v>0.2</v>
      </c>
      <c r="S104" s="185">
        <v>4.0000000000000008E-2</v>
      </c>
      <c r="T104" s="184">
        <v>1487359</v>
      </c>
      <c r="U104" s="183" t="s">
        <v>526</v>
      </c>
      <c r="V104" s="183" t="s">
        <v>524</v>
      </c>
      <c r="W104" s="178"/>
    </row>
    <row r="105" spans="2:23" ht="25" customHeight="1" x14ac:dyDescent="0.25">
      <c r="B105" s="146">
        <f t="shared" si="2"/>
        <v>68</v>
      </c>
      <c r="C105" s="181">
        <v>44260</v>
      </c>
      <c r="D105" s="182">
        <v>7.1319444444444449E-2</v>
      </c>
      <c r="E105" s="183">
        <v>-37.877647086000003</v>
      </c>
      <c r="F105" s="183">
        <v>145.12892278999999</v>
      </c>
      <c r="G105" s="183" t="s">
        <v>527</v>
      </c>
      <c r="H105" s="183">
        <v>605407</v>
      </c>
      <c r="I105" s="183" t="s">
        <v>172</v>
      </c>
      <c r="J105" s="193" t="s">
        <v>84</v>
      </c>
      <c r="K105" s="183" t="s">
        <v>165</v>
      </c>
      <c r="L105" s="194" t="s">
        <v>94</v>
      </c>
      <c r="M105" s="183" t="s">
        <v>88</v>
      </c>
      <c r="N105" s="194" t="s">
        <v>68</v>
      </c>
      <c r="O105" s="194" t="s">
        <v>300</v>
      </c>
      <c r="P105" s="195">
        <v>0.2</v>
      </c>
      <c r="Q105" s="184" t="s">
        <v>162</v>
      </c>
      <c r="R105" s="185">
        <v>0.2</v>
      </c>
      <c r="S105" s="185">
        <v>4.0000000000000008E-2</v>
      </c>
      <c r="T105" s="184">
        <v>1487384</v>
      </c>
      <c r="U105" s="183" t="s">
        <v>528</v>
      </c>
      <c r="V105" s="183" t="s">
        <v>536</v>
      </c>
      <c r="W105" s="178"/>
    </row>
    <row r="106" spans="2:23" ht="25" customHeight="1" x14ac:dyDescent="0.25">
      <c r="B106" s="146">
        <f t="shared" si="2"/>
        <v>69</v>
      </c>
      <c r="C106" s="181">
        <v>44260</v>
      </c>
      <c r="D106" s="182">
        <v>0.1763888888888889</v>
      </c>
      <c r="E106" s="183">
        <v>-38.392071107</v>
      </c>
      <c r="F106" s="183">
        <v>145.15759868999999</v>
      </c>
      <c r="G106" s="183" t="s">
        <v>529</v>
      </c>
      <c r="H106" s="183">
        <v>9679495</v>
      </c>
      <c r="I106" s="183" t="s">
        <v>151</v>
      </c>
      <c r="J106" s="193" t="s">
        <v>84</v>
      </c>
      <c r="K106" s="183" t="s">
        <v>167</v>
      </c>
      <c r="L106" s="194" t="s">
        <v>188</v>
      </c>
      <c r="M106" s="183" t="s">
        <v>88</v>
      </c>
      <c r="N106" s="194" t="s">
        <v>45</v>
      </c>
      <c r="O106" s="194" t="s">
        <v>300</v>
      </c>
      <c r="P106" s="195">
        <v>0.2</v>
      </c>
      <c r="Q106" s="184" t="s">
        <v>162</v>
      </c>
      <c r="R106" s="185">
        <v>0.2</v>
      </c>
      <c r="S106" s="185">
        <v>4.0000000000000008E-2</v>
      </c>
      <c r="T106" s="184">
        <v>1487400</v>
      </c>
      <c r="U106" s="183" t="s">
        <v>531</v>
      </c>
      <c r="V106" s="183" t="s">
        <v>530</v>
      </c>
      <c r="W106" s="178"/>
    </row>
    <row r="107" spans="2:23" ht="25" customHeight="1" x14ac:dyDescent="0.25">
      <c r="B107" s="146">
        <f t="shared" si="2"/>
        <v>70</v>
      </c>
      <c r="C107" s="181">
        <v>44262</v>
      </c>
      <c r="D107" s="182">
        <v>0.24328703703703702</v>
      </c>
      <c r="E107" s="183">
        <v>-38.119719388</v>
      </c>
      <c r="F107" s="183">
        <v>145.14545952</v>
      </c>
      <c r="G107" s="183" t="s">
        <v>532</v>
      </c>
      <c r="H107" s="183">
        <v>3306551</v>
      </c>
      <c r="I107" s="183" t="s">
        <v>146</v>
      </c>
      <c r="J107" s="193" t="s">
        <v>82</v>
      </c>
      <c r="K107" s="183" t="s">
        <v>165</v>
      </c>
      <c r="L107" s="194" t="s">
        <v>108</v>
      </c>
      <c r="M107" s="183" t="s">
        <v>88</v>
      </c>
      <c r="N107" s="194" t="s">
        <v>68</v>
      </c>
      <c r="O107" s="194" t="s">
        <v>300</v>
      </c>
      <c r="P107" s="195">
        <v>0.2</v>
      </c>
      <c r="Q107" s="184" t="s">
        <v>162</v>
      </c>
      <c r="R107" s="185">
        <v>0.2</v>
      </c>
      <c r="S107" s="185">
        <v>4.0000000000000008E-2</v>
      </c>
      <c r="T107" s="184">
        <v>1487976</v>
      </c>
      <c r="U107" s="183" t="s">
        <v>534</v>
      </c>
      <c r="V107" s="183" t="s">
        <v>533</v>
      </c>
      <c r="W107" s="178"/>
    </row>
    <row r="108" spans="2:23" ht="25" customHeight="1" x14ac:dyDescent="0.25">
      <c r="B108" s="146">
        <f t="shared" si="2"/>
        <v>71</v>
      </c>
      <c r="C108" s="181">
        <v>44265</v>
      </c>
      <c r="D108" s="182">
        <v>0.44050925925925927</v>
      </c>
      <c r="E108" s="183">
        <v>-38.166505852999997</v>
      </c>
      <c r="F108" s="183">
        <v>145.10854126999999</v>
      </c>
      <c r="G108" s="183" t="s">
        <v>538</v>
      </c>
      <c r="H108" s="183">
        <v>3314379</v>
      </c>
      <c r="I108" s="183" t="s">
        <v>157</v>
      </c>
      <c r="J108" s="193" t="s">
        <v>82</v>
      </c>
      <c r="K108" s="183" t="s">
        <v>165</v>
      </c>
      <c r="L108" s="194" t="s">
        <v>245</v>
      </c>
      <c r="M108" s="183" t="s">
        <v>86</v>
      </c>
      <c r="N108" s="194" t="s">
        <v>68</v>
      </c>
      <c r="O108" s="194" t="s">
        <v>300</v>
      </c>
      <c r="P108" s="195">
        <v>0.2</v>
      </c>
      <c r="Q108" s="184" t="s">
        <v>162</v>
      </c>
      <c r="R108" s="185">
        <v>0.2</v>
      </c>
      <c r="S108" s="185">
        <v>4.0000000000000008E-2</v>
      </c>
      <c r="T108" s="184">
        <v>1488696</v>
      </c>
      <c r="U108" s="183" t="s">
        <v>539</v>
      </c>
      <c r="V108" s="183" t="s">
        <v>537</v>
      </c>
      <c r="W108" s="178"/>
    </row>
    <row r="109" spans="2:23" ht="25" customHeight="1" x14ac:dyDescent="0.25">
      <c r="B109" s="146">
        <f t="shared" si="2"/>
        <v>72</v>
      </c>
      <c r="C109" s="181">
        <v>44269</v>
      </c>
      <c r="D109" s="182">
        <v>0.72837962962962965</v>
      </c>
      <c r="E109" s="183">
        <v>-38.324042968000001</v>
      </c>
      <c r="F109" s="183">
        <v>145.14578433</v>
      </c>
      <c r="G109" s="183" t="s">
        <v>540</v>
      </c>
      <c r="H109" s="183">
        <v>1110649</v>
      </c>
      <c r="I109" s="183" t="s">
        <v>153</v>
      </c>
      <c r="J109" s="193" t="s">
        <v>84</v>
      </c>
      <c r="K109" s="183" t="s">
        <v>167</v>
      </c>
      <c r="L109" s="194" t="s">
        <v>89</v>
      </c>
      <c r="M109" s="183" t="s">
        <v>88</v>
      </c>
      <c r="N109" s="194" t="s">
        <v>45</v>
      </c>
      <c r="O109" s="194" t="s">
        <v>301</v>
      </c>
      <c r="P109" s="195">
        <v>1</v>
      </c>
      <c r="Q109" s="184" t="s">
        <v>162</v>
      </c>
      <c r="R109" s="185">
        <v>0.2</v>
      </c>
      <c r="S109" s="185">
        <v>0.2</v>
      </c>
      <c r="T109" s="184">
        <v>1489778</v>
      </c>
      <c r="U109" s="183" t="s">
        <v>542</v>
      </c>
      <c r="V109" s="183" t="s">
        <v>541</v>
      </c>
      <c r="W109" s="178"/>
    </row>
    <row r="110" spans="2:23" ht="25.5" customHeight="1" x14ac:dyDescent="0.25">
      <c r="B110" s="146">
        <f t="shared" si="2"/>
        <v>73</v>
      </c>
      <c r="C110" s="181">
        <v>44274</v>
      </c>
      <c r="D110" s="182">
        <v>0.70828703703703699</v>
      </c>
      <c r="E110" s="183">
        <v>-37.885048617999999</v>
      </c>
      <c r="F110" s="183">
        <v>144.99086489999999</v>
      </c>
      <c r="G110" s="183" t="s">
        <v>543</v>
      </c>
      <c r="H110" s="183">
        <v>2308137</v>
      </c>
      <c r="I110" s="183" t="s">
        <v>306</v>
      </c>
      <c r="J110" s="193" t="s">
        <v>82</v>
      </c>
      <c r="K110" s="183" t="s">
        <v>165</v>
      </c>
      <c r="L110" s="194" t="s">
        <v>98</v>
      </c>
      <c r="M110" s="183" t="s">
        <v>86</v>
      </c>
      <c r="N110" s="194" t="s">
        <v>68</v>
      </c>
      <c r="O110" s="194" t="s">
        <v>300</v>
      </c>
      <c r="P110" s="195">
        <v>0.2</v>
      </c>
      <c r="Q110" s="184" t="s">
        <v>162</v>
      </c>
      <c r="R110" s="185">
        <v>0.2</v>
      </c>
      <c r="S110" s="185">
        <v>4.0000000000000008E-2</v>
      </c>
      <c r="T110" s="184">
        <v>1491344</v>
      </c>
      <c r="U110" s="183" t="s">
        <v>545</v>
      </c>
      <c r="V110" s="183" t="s">
        <v>544</v>
      </c>
      <c r="W110" s="178"/>
    </row>
    <row r="111" spans="2:23" ht="25" customHeight="1" x14ac:dyDescent="0.25">
      <c r="B111" s="146">
        <f t="shared" si="2"/>
        <v>74</v>
      </c>
      <c r="C111" s="181">
        <v>44278</v>
      </c>
      <c r="D111" s="182">
        <v>0.8394328703703704</v>
      </c>
      <c r="E111" s="183">
        <v>-38.088115684999998</v>
      </c>
      <c r="F111" s="183">
        <v>145.1955576</v>
      </c>
      <c r="G111" s="183" t="s">
        <v>546</v>
      </c>
      <c r="H111" s="183">
        <v>3425706</v>
      </c>
      <c r="I111" s="183" t="s">
        <v>145</v>
      </c>
      <c r="J111" s="193" t="s">
        <v>82</v>
      </c>
      <c r="K111" s="183" t="s">
        <v>165</v>
      </c>
      <c r="L111" s="194" t="s">
        <v>245</v>
      </c>
      <c r="M111" s="183" t="s">
        <v>86</v>
      </c>
      <c r="N111" s="194" t="s">
        <v>68</v>
      </c>
      <c r="O111" s="194" t="s">
        <v>300</v>
      </c>
      <c r="P111" s="195">
        <v>0.2</v>
      </c>
      <c r="Q111" s="184" t="s">
        <v>162</v>
      </c>
      <c r="R111" s="185">
        <v>0.2</v>
      </c>
      <c r="S111" s="185">
        <v>4.0000000000000008E-2</v>
      </c>
      <c r="T111" s="184">
        <v>1492155</v>
      </c>
      <c r="U111" s="183" t="s">
        <v>547</v>
      </c>
      <c r="V111" s="183" t="s">
        <v>548</v>
      </c>
      <c r="W111" s="178"/>
    </row>
    <row r="112" spans="2:23" ht="25" customHeight="1" x14ac:dyDescent="0.25">
      <c r="B112" s="146">
        <f t="shared" si="2"/>
        <v>75</v>
      </c>
      <c r="C112" s="181">
        <v>44285</v>
      </c>
      <c r="D112" s="182">
        <v>0.45386574074074071</v>
      </c>
      <c r="E112" s="183">
        <v>-38.017539859999999</v>
      </c>
      <c r="F112" s="183">
        <v>145.22142357000001</v>
      </c>
      <c r="G112" s="183" t="s">
        <v>549</v>
      </c>
      <c r="H112" s="183">
        <v>600027</v>
      </c>
      <c r="I112" s="183" t="s">
        <v>129</v>
      </c>
      <c r="J112" s="193" t="s">
        <v>82</v>
      </c>
      <c r="K112" s="183" t="s">
        <v>165</v>
      </c>
      <c r="L112" s="194" t="s">
        <v>191</v>
      </c>
      <c r="M112" s="183" t="s">
        <v>86</v>
      </c>
      <c r="N112" s="194" t="s">
        <v>68</v>
      </c>
      <c r="O112" s="194" t="s">
        <v>300</v>
      </c>
      <c r="P112" s="195">
        <v>0.2</v>
      </c>
      <c r="Q112" s="184" t="s">
        <v>162</v>
      </c>
      <c r="R112" s="185">
        <v>0.2</v>
      </c>
      <c r="S112" s="185">
        <v>4.0000000000000008E-2</v>
      </c>
      <c r="T112" s="184">
        <v>1493758</v>
      </c>
      <c r="U112" s="183" t="s">
        <v>550</v>
      </c>
      <c r="V112" s="183" t="s">
        <v>551</v>
      </c>
      <c r="W112" s="178"/>
    </row>
    <row r="113" spans="2:23" ht="25" customHeight="1" x14ac:dyDescent="0.25">
      <c r="B113" s="146">
        <f t="shared" si="2"/>
        <v>76</v>
      </c>
      <c r="C113" s="181">
        <v>44295</v>
      </c>
      <c r="D113" s="182">
        <v>0.59420138888888896</v>
      </c>
      <c r="E113" s="183">
        <v>-37.932119188999998</v>
      </c>
      <c r="F113" s="183">
        <v>145.14232543</v>
      </c>
      <c r="G113" s="183" t="s">
        <v>561</v>
      </c>
      <c r="H113" s="183">
        <v>9821739</v>
      </c>
      <c r="I113" s="183" t="s">
        <v>325</v>
      </c>
      <c r="J113" s="193" t="s">
        <v>84</v>
      </c>
      <c r="K113" s="183" t="s">
        <v>165</v>
      </c>
      <c r="L113" s="194" t="s">
        <v>89</v>
      </c>
      <c r="M113" s="183" t="s">
        <v>88</v>
      </c>
      <c r="N113" s="194" t="s">
        <v>45</v>
      </c>
      <c r="O113" s="194" t="s">
        <v>300</v>
      </c>
      <c r="P113" s="195">
        <v>0.2</v>
      </c>
      <c r="Q113" s="184" t="s">
        <v>162</v>
      </c>
      <c r="R113" s="185">
        <v>0.2</v>
      </c>
      <c r="S113" s="185">
        <v>4.0000000000000008E-2</v>
      </c>
      <c r="T113" s="184">
        <v>1495889</v>
      </c>
      <c r="U113" s="183" t="s">
        <v>563</v>
      </c>
      <c r="V113" s="183" t="s">
        <v>562</v>
      </c>
      <c r="W113" s="178"/>
    </row>
    <row r="114" spans="2:23" ht="25" customHeight="1" x14ac:dyDescent="0.25">
      <c r="B114" s="146">
        <f t="shared" si="2"/>
        <v>77</v>
      </c>
      <c r="C114" s="181">
        <v>44296</v>
      </c>
      <c r="D114" s="182">
        <v>0.59677083333333336</v>
      </c>
      <c r="E114" s="183">
        <v>-38.355810257000002</v>
      </c>
      <c r="F114" s="183">
        <v>144.91911698999999</v>
      </c>
      <c r="G114" s="183" t="s">
        <v>552</v>
      </c>
      <c r="H114" s="183">
        <v>1315881</v>
      </c>
      <c r="I114" s="183" t="s">
        <v>123</v>
      </c>
      <c r="J114" s="193" t="s">
        <v>84</v>
      </c>
      <c r="K114" s="183" t="s">
        <v>165</v>
      </c>
      <c r="L114" s="194" t="s">
        <v>94</v>
      </c>
      <c r="M114" s="183" t="s">
        <v>88</v>
      </c>
      <c r="N114" s="194" t="s">
        <v>68</v>
      </c>
      <c r="O114" s="194" t="s">
        <v>300</v>
      </c>
      <c r="P114" s="195">
        <v>0.2</v>
      </c>
      <c r="Q114" s="184" t="s">
        <v>163</v>
      </c>
      <c r="R114" s="185">
        <v>0.5</v>
      </c>
      <c r="S114" s="185">
        <v>0.1</v>
      </c>
      <c r="T114" s="184">
        <v>1496042</v>
      </c>
      <c r="U114" s="183" t="s">
        <v>554</v>
      </c>
      <c r="V114" s="183" t="s">
        <v>553</v>
      </c>
      <c r="W114" s="178"/>
    </row>
    <row r="115" spans="2:23" ht="25" customHeight="1" x14ac:dyDescent="0.25">
      <c r="B115" s="146">
        <f t="shared" si="2"/>
        <v>78</v>
      </c>
      <c r="C115" s="181">
        <v>44297</v>
      </c>
      <c r="D115" s="182">
        <v>0.4128472222222222</v>
      </c>
      <c r="E115" s="183">
        <v>-37.996222738</v>
      </c>
      <c r="F115" s="183">
        <v>145.23789744999999</v>
      </c>
      <c r="G115" s="183" t="s">
        <v>564</v>
      </c>
      <c r="H115" s="183">
        <v>620396</v>
      </c>
      <c r="I115" s="183" t="s">
        <v>565</v>
      </c>
      <c r="J115" s="193" t="s">
        <v>85</v>
      </c>
      <c r="K115" s="183" t="s">
        <v>165</v>
      </c>
      <c r="L115" s="194" t="s">
        <v>94</v>
      </c>
      <c r="M115" s="183" t="s">
        <v>88</v>
      </c>
      <c r="N115" s="194" t="s">
        <v>47</v>
      </c>
      <c r="O115" s="194" t="s">
        <v>300</v>
      </c>
      <c r="P115" s="195">
        <v>0.2</v>
      </c>
      <c r="Q115" s="184" t="s">
        <v>162</v>
      </c>
      <c r="R115" s="185">
        <v>0.2</v>
      </c>
      <c r="S115" s="185">
        <v>4.0000000000000008E-2</v>
      </c>
      <c r="T115" s="184">
        <v>1496228</v>
      </c>
      <c r="U115" s="183" t="s">
        <v>567</v>
      </c>
      <c r="V115" s="183" t="s">
        <v>566</v>
      </c>
      <c r="W115" s="178"/>
    </row>
    <row r="116" spans="2:23" ht="25" customHeight="1" x14ac:dyDescent="0.25">
      <c r="B116" s="146">
        <f t="shared" si="2"/>
        <v>79</v>
      </c>
      <c r="C116" s="181">
        <v>44303</v>
      </c>
      <c r="D116" s="182">
        <v>0.50368055555555558</v>
      </c>
      <c r="E116" s="183">
        <v>-37.856687319999999</v>
      </c>
      <c r="F116" s="183">
        <v>145.15795757000001</v>
      </c>
      <c r="G116" s="183" t="s">
        <v>556</v>
      </c>
      <c r="H116" s="183">
        <v>7033940</v>
      </c>
      <c r="I116" s="183" t="s">
        <v>324</v>
      </c>
      <c r="J116" s="193" t="s">
        <v>84</v>
      </c>
      <c r="K116" s="183" t="s">
        <v>165</v>
      </c>
      <c r="L116" s="194" t="s">
        <v>103</v>
      </c>
      <c r="M116" s="183" t="s">
        <v>88</v>
      </c>
      <c r="N116" s="194" t="s">
        <v>68</v>
      </c>
      <c r="O116" s="194" t="s">
        <v>300</v>
      </c>
      <c r="P116" s="195">
        <v>0.2</v>
      </c>
      <c r="Q116" s="184" t="s">
        <v>162</v>
      </c>
      <c r="R116" s="185">
        <v>0.2</v>
      </c>
      <c r="S116" s="185">
        <v>4.0000000000000008E-2</v>
      </c>
      <c r="T116" s="184">
        <v>1498344</v>
      </c>
      <c r="U116" s="183" t="s">
        <v>558</v>
      </c>
      <c r="V116" s="183" t="s">
        <v>557</v>
      </c>
      <c r="W116" s="178"/>
    </row>
    <row r="117" spans="2:23" ht="25" customHeight="1" x14ac:dyDescent="0.25">
      <c r="B117" s="146">
        <f t="shared" si="2"/>
        <v>80</v>
      </c>
      <c r="C117" s="181">
        <v>44308</v>
      </c>
      <c r="D117" s="182">
        <v>0.53692129629629626</v>
      </c>
      <c r="E117" s="183">
        <v>-38.297991619999998</v>
      </c>
      <c r="F117" s="183">
        <v>145.18962637000001</v>
      </c>
      <c r="G117" s="183" t="s">
        <v>559</v>
      </c>
      <c r="H117" s="183">
        <v>1108745</v>
      </c>
      <c r="I117" s="183" t="s">
        <v>159</v>
      </c>
      <c r="J117" s="193" t="s">
        <v>84</v>
      </c>
      <c r="K117" s="183" t="s">
        <v>165</v>
      </c>
      <c r="L117" s="194" t="s">
        <v>89</v>
      </c>
      <c r="M117" s="183" t="s">
        <v>88</v>
      </c>
      <c r="N117" s="194" t="s">
        <v>45</v>
      </c>
      <c r="O117" s="194" t="s">
        <v>300</v>
      </c>
      <c r="P117" s="195">
        <v>0.2</v>
      </c>
      <c r="Q117" s="184" t="s">
        <v>162</v>
      </c>
      <c r="R117" s="185">
        <v>0.2</v>
      </c>
      <c r="S117" s="185">
        <v>4.0000000000000008E-2</v>
      </c>
      <c r="T117" s="184">
        <v>1499842</v>
      </c>
      <c r="U117" s="183" t="s">
        <v>560</v>
      </c>
      <c r="V117" s="183" t="s">
        <v>555</v>
      </c>
      <c r="W117" s="178"/>
    </row>
    <row r="118" spans="2:23" ht="25" customHeight="1" x14ac:dyDescent="0.25">
      <c r="B118" s="146">
        <f t="shared" si="2"/>
        <v>81</v>
      </c>
      <c r="C118" s="181">
        <v>44324</v>
      </c>
      <c r="D118" s="182">
        <v>0.36805555555555558</v>
      </c>
      <c r="E118" s="183">
        <v>-38.293302003999997</v>
      </c>
      <c r="F118" s="183">
        <v>145.16522886999999</v>
      </c>
      <c r="G118" s="183" t="s">
        <v>569</v>
      </c>
      <c r="H118" s="183">
        <v>1105789</v>
      </c>
      <c r="I118" s="183" t="s">
        <v>153</v>
      </c>
      <c r="J118" s="193" t="s">
        <v>82</v>
      </c>
      <c r="K118" s="183" t="s">
        <v>167</v>
      </c>
      <c r="L118" s="194" t="s">
        <v>106</v>
      </c>
      <c r="M118" s="183" t="s">
        <v>88</v>
      </c>
      <c r="N118" s="194" t="s">
        <v>68</v>
      </c>
      <c r="O118" s="194" t="s">
        <v>301</v>
      </c>
      <c r="P118" s="195">
        <v>1</v>
      </c>
      <c r="Q118" s="184" t="s">
        <v>161</v>
      </c>
      <c r="R118" s="185">
        <v>0.1</v>
      </c>
      <c r="S118" s="185">
        <v>0.1</v>
      </c>
      <c r="T118" s="184">
        <v>1504544</v>
      </c>
      <c r="U118" s="183" t="s">
        <v>568</v>
      </c>
      <c r="V118" s="183" t="s">
        <v>570</v>
      </c>
      <c r="W118" s="178"/>
    </row>
    <row r="119" spans="2:23" ht="25" customHeight="1" x14ac:dyDescent="0.25">
      <c r="B119" s="146">
        <f t="shared" si="2"/>
        <v>82</v>
      </c>
      <c r="C119" s="181">
        <v>44326</v>
      </c>
      <c r="D119" s="182">
        <v>0.38164351851851852</v>
      </c>
      <c r="E119" s="183">
        <v>-37.888545319999999</v>
      </c>
      <c r="F119" s="183">
        <v>145.16154316000001</v>
      </c>
      <c r="G119" s="183" t="s">
        <v>572</v>
      </c>
      <c r="H119" s="183">
        <v>613328</v>
      </c>
      <c r="I119" s="183" t="s">
        <v>336</v>
      </c>
      <c r="J119" s="193" t="s">
        <v>84</v>
      </c>
      <c r="K119" s="183" t="s">
        <v>165</v>
      </c>
      <c r="L119" s="194" t="s">
        <v>89</v>
      </c>
      <c r="M119" s="183" t="s">
        <v>88</v>
      </c>
      <c r="N119" s="194" t="s">
        <v>45</v>
      </c>
      <c r="O119" s="194" t="s">
        <v>300</v>
      </c>
      <c r="P119" s="195">
        <v>0.2</v>
      </c>
      <c r="Q119" s="184" t="s">
        <v>161</v>
      </c>
      <c r="R119" s="185">
        <v>0.1</v>
      </c>
      <c r="S119" s="185">
        <v>2.0000000000000004E-2</v>
      </c>
      <c r="T119" s="184">
        <v>1504850</v>
      </c>
      <c r="U119" s="183" t="s">
        <v>571</v>
      </c>
      <c r="V119" s="183" t="s">
        <v>573</v>
      </c>
      <c r="W119" s="178"/>
    </row>
    <row r="120" spans="2:23" ht="25" customHeight="1" x14ac:dyDescent="0.25">
      <c r="B120" s="146">
        <f t="shared" si="2"/>
        <v>83</v>
      </c>
      <c r="C120" s="181">
        <v>44333</v>
      </c>
      <c r="D120" s="182">
        <v>0.12179398148148148</v>
      </c>
      <c r="E120" s="183">
        <v>-37.930373957999997</v>
      </c>
      <c r="F120" s="183">
        <v>145.13319781999999</v>
      </c>
      <c r="G120" s="183" t="s">
        <v>575</v>
      </c>
      <c r="H120" s="183">
        <v>614848</v>
      </c>
      <c r="I120" s="183" t="s">
        <v>143</v>
      </c>
      <c r="J120" s="193" t="s">
        <v>84</v>
      </c>
      <c r="K120" s="183" t="s">
        <v>165</v>
      </c>
      <c r="L120" s="194" t="s">
        <v>94</v>
      </c>
      <c r="M120" s="183" t="s">
        <v>88</v>
      </c>
      <c r="N120" s="194" t="s">
        <v>68</v>
      </c>
      <c r="O120" s="194" t="s">
        <v>300</v>
      </c>
      <c r="P120" s="195">
        <v>0.2</v>
      </c>
      <c r="Q120" s="184" t="s">
        <v>161</v>
      </c>
      <c r="R120" s="185">
        <v>0.1</v>
      </c>
      <c r="S120" s="185">
        <v>2.0000000000000004E-2</v>
      </c>
      <c r="T120" s="184">
        <v>1507063</v>
      </c>
      <c r="U120" s="183" t="s">
        <v>576</v>
      </c>
      <c r="V120" s="200" t="s">
        <v>574</v>
      </c>
      <c r="W120" s="178"/>
    </row>
    <row r="121" spans="2:23" ht="25" customHeight="1" x14ac:dyDescent="0.25">
      <c r="B121" s="146">
        <f t="shared" si="2"/>
        <v>84</v>
      </c>
      <c r="C121" s="181">
        <v>44333</v>
      </c>
      <c r="D121" s="182">
        <v>0.64109953703703704</v>
      </c>
      <c r="E121" s="183">
        <v>-37.868678981000002</v>
      </c>
      <c r="F121" s="183">
        <v>144.99320985</v>
      </c>
      <c r="G121" s="183" t="s">
        <v>577</v>
      </c>
      <c r="H121" s="183">
        <v>9906878</v>
      </c>
      <c r="I121" s="183" t="s">
        <v>311</v>
      </c>
      <c r="J121" s="193" t="s">
        <v>82</v>
      </c>
      <c r="K121" s="183" t="s">
        <v>165</v>
      </c>
      <c r="L121" s="194" t="s">
        <v>97</v>
      </c>
      <c r="M121" s="183" t="s">
        <v>88</v>
      </c>
      <c r="N121" s="194" t="s">
        <v>68</v>
      </c>
      <c r="O121" s="194" t="s">
        <v>300</v>
      </c>
      <c r="P121" s="195">
        <v>0.2</v>
      </c>
      <c r="Q121" s="184" t="s">
        <v>161</v>
      </c>
      <c r="R121" s="185">
        <v>0.1</v>
      </c>
      <c r="S121" s="185">
        <v>2.0000000000000004E-2</v>
      </c>
      <c r="T121" s="184">
        <v>1507357</v>
      </c>
      <c r="U121" s="183" t="s">
        <v>579</v>
      </c>
      <c r="V121" s="183" t="s">
        <v>578</v>
      </c>
      <c r="W121" s="178"/>
    </row>
    <row r="122" spans="2:23" ht="25" customHeight="1" x14ac:dyDescent="0.25">
      <c r="B122" s="146">
        <f t="shared" si="2"/>
        <v>85</v>
      </c>
      <c r="C122" s="181">
        <v>44334</v>
      </c>
      <c r="D122" s="182">
        <v>3.9467592592592592E-3</v>
      </c>
      <c r="E122" s="183">
        <v>-37.951512702000002</v>
      </c>
      <c r="F122" s="183">
        <v>145.17093022</v>
      </c>
      <c r="G122" s="183" t="s">
        <v>583</v>
      </c>
      <c r="H122" s="183">
        <v>618257</v>
      </c>
      <c r="I122" s="183" t="s">
        <v>141</v>
      </c>
      <c r="J122" s="193" t="s">
        <v>82</v>
      </c>
      <c r="K122" s="183" t="s">
        <v>165</v>
      </c>
      <c r="L122" s="194" t="s">
        <v>244</v>
      </c>
      <c r="M122" s="183" t="s">
        <v>86</v>
      </c>
      <c r="N122" s="194" t="s">
        <v>68</v>
      </c>
      <c r="O122" s="194" t="s">
        <v>300</v>
      </c>
      <c r="P122" s="195">
        <v>0.2</v>
      </c>
      <c r="Q122" s="184" t="s">
        <v>161</v>
      </c>
      <c r="R122" s="185">
        <v>0.1</v>
      </c>
      <c r="S122" s="185">
        <v>2.0000000000000004E-2</v>
      </c>
      <c r="T122" s="184">
        <v>1507430</v>
      </c>
      <c r="U122" s="183" t="s">
        <v>585</v>
      </c>
      <c r="V122" s="201" t="s">
        <v>584</v>
      </c>
      <c r="W122" s="178"/>
    </row>
    <row r="123" spans="2:23" ht="25" customHeight="1" x14ac:dyDescent="0.25">
      <c r="B123" s="146">
        <f t="shared" si="2"/>
        <v>86</v>
      </c>
      <c r="C123" s="181">
        <v>44341</v>
      </c>
      <c r="D123" s="182">
        <v>0.42106481481481484</v>
      </c>
      <c r="E123" s="183">
        <v>-38.200383365999997</v>
      </c>
      <c r="F123" s="183">
        <v>145.12165927999999</v>
      </c>
      <c r="G123" s="183" t="s">
        <v>581</v>
      </c>
      <c r="H123" s="183">
        <v>3315017</v>
      </c>
      <c r="I123" s="183" t="s">
        <v>147</v>
      </c>
      <c r="J123" s="193" t="s">
        <v>82</v>
      </c>
      <c r="K123" s="183" t="s">
        <v>167</v>
      </c>
      <c r="L123" s="194" t="s">
        <v>97</v>
      </c>
      <c r="M123" s="183" t="s">
        <v>88</v>
      </c>
      <c r="N123" s="194" t="s">
        <v>68</v>
      </c>
      <c r="O123" s="194" t="s">
        <v>301</v>
      </c>
      <c r="P123" s="195">
        <v>1</v>
      </c>
      <c r="Q123" s="184" t="s">
        <v>161</v>
      </c>
      <c r="R123" s="185">
        <v>0.1</v>
      </c>
      <c r="S123" s="185">
        <v>0.1</v>
      </c>
      <c r="T123" s="184">
        <v>1509699</v>
      </c>
      <c r="U123" s="183" t="s">
        <v>580</v>
      </c>
      <c r="V123" s="183" t="s">
        <v>582</v>
      </c>
      <c r="W123" s="178"/>
    </row>
    <row r="124" spans="2:23" ht="25" customHeight="1" x14ac:dyDescent="0.25">
      <c r="B124" s="146">
        <f t="shared" si="2"/>
        <v>87</v>
      </c>
      <c r="C124" s="181">
        <v>44350</v>
      </c>
      <c r="D124" s="182">
        <v>0.80399305555555556</v>
      </c>
      <c r="E124" s="183">
        <v>-37.807412047</v>
      </c>
      <c r="F124" s="183">
        <v>145.19327512999999</v>
      </c>
      <c r="G124" s="183" t="s">
        <v>589</v>
      </c>
      <c r="H124" s="183">
        <v>7031828</v>
      </c>
      <c r="I124" s="183" t="s">
        <v>171</v>
      </c>
      <c r="J124" s="193" t="s">
        <v>82</v>
      </c>
      <c r="K124" s="183" t="s">
        <v>165</v>
      </c>
      <c r="L124" s="194" t="s">
        <v>98</v>
      </c>
      <c r="M124" s="183" t="s">
        <v>88</v>
      </c>
      <c r="N124" s="194" t="s">
        <v>68</v>
      </c>
      <c r="O124" s="194" t="s">
        <v>300</v>
      </c>
      <c r="P124" s="195">
        <v>0.2</v>
      </c>
      <c r="Q124" s="184" t="s">
        <v>161</v>
      </c>
      <c r="R124" s="185">
        <v>0.1</v>
      </c>
      <c r="S124" s="185">
        <v>2.0000000000000004E-2</v>
      </c>
      <c r="T124" s="184">
        <v>1512215</v>
      </c>
      <c r="U124" s="183" t="s">
        <v>591</v>
      </c>
      <c r="V124" s="183" t="s">
        <v>590</v>
      </c>
      <c r="W124" s="178"/>
    </row>
    <row r="125" spans="2:23" ht="25" customHeight="1" x14ac:dyDescent="0.25">
      <c r="B125" s="146">
        <f t="shared" si="2"/>
        <v>88</v>
      </c>
      <c r="C125" s="181">
        <v>44354</v>
      </c>
      <c r="D125" s="182">
        <v>0.88888888888888884</v>
      </c>
      <c r="E125" s="183">
        <v>-38.354812383999999</v>
      </c>
      <c r="F125" s="183">
        <v>145.01881556000001</v>
      </c>
      <c r="G125" s="183" t="s">
        <v>587</v>
      </c>
      <c r="H125" s="183">
        <v>1307813</v>
      </c>
      <c r="I125" s="183" t="s">
        <v>128</v>
      </c>
      <c r="J125" s="193" t="s">
        <v>84</v>
      </c>
      <c r="K125" s="183" t="s">
        <v>167</v>
      </c>
      <c r="L125" s="194" t="s">
        <v>186</v>
      </c>
      <c r="M125" s="183" t="s">
        <v>88</v>
      </c>
      <c r="N125" s="194" t="s">
        <v>45</v>
      </c>
      <c r="O125" s="194" t="s">
        <v>301</v>
      </c>
      <c r="P125" s="195">
        <v>1</v>
      </c>
      <c r="Q125" s="184" t="s">
        <v>161</v>
      </c>
      <c r="R125" s="185">
        <v>0.1</v>
      </c>
      <c r="S125" s="185">
        <v>0.1</v>
      </c>
      <c r="T125" s="184">
        <v>1512977</v>
      </c>
      <c r="U125" s="183" t="s">
        <v>586</v>
      </c>
      <c r="V125" s="183" t="s">
        <v>588</v>
      </c>
      <c r="W125" s="178"/>
    </row>
    <row r="126" spans="2:23" ht="25" customHeight="1" x14ac:dyDescent="0.25">
      <c r="B126" s="146">
        <f t="shared" si="2"/>
        <v>89</v>
      </c>
      <c r="C126" s="181">
        <v>44356</v>
      </c>
      <c r="D126" s="182">
        <v>0.87011574074074083</v>
      </c>
      <c r="E126" s="183">
        <v>-38.202083311000003</v>
      </c>
      <c r="F126" s="183">
        <v>145.11043219000001</v>
      </c>
      <c r="G126" s="183" t="s">
        <v>592</v>
      </c>
      <c r="H126" s="183">
        <v>3311970</v>
      </c>
      <c r="I126" s="183" t="s">
        <v>147</v>
      </c>
      <c r="J126" s="193" t="s">
        <v>84</v>
      </c>
      <c r="K126" s="183" t="s">
        <v>167</v>
      </c>
      <c r="L126" s="194" t="s">
        <v>89</v>
      </c>
      <c r="M126" s="183" t="s">
        <v>88</v>
      </c>
      <c r="N126" s="194" t="s">
        <v>45</v>
      </c>
      <c r="O126" s="194" t="s">
        <v>301</v>
      </c>
      <c r="P126" s="195">
        <v>1</v>
      </c>
      <c r="Q126" s="184" t="s">
        <v>161</v>
      </c>
      <c r="R126" s="185">
        <v>0.1</v>
      </c>
      <c r="S126" s="185">
        <v>0.1</v>
      </c>
      <c r="T126" s="184">
        <v>1513973</v>
      </c>
      <c r="U126" s="183" t="s">
        <v>594</v>
      </c>
      <c r="V126" s="183" t="s">
        <v>593</v>
      </c>
      <c r="W126" s="178"/>
    </row>
    <row r="127" spans="2:23" ht="25" customHeight="1" x14ac:dyDescent="0.25">
      <c r="B127" s="146">
        <f t="shared" si="2"/>
        <v>90</v>
      </c>
      <c r="C127" s="202">
        <v>44356</v>
      </c>
      <c r="D127" s="182">
        <v>0.87142361111111111</v>
      </c>
      <c r="E127" s="183">
        <v>-37.981001042999999</v>
      </c>
      <c r="F127" s="183">
        <v>145.03866696</v>
      </c>
      <c r="G127" s="183" t="s">
        <v>618</v>
      </c>
      <c r="H127" s="196">
        <v>1810927</v>
      </c>
      <c r="I127" s="183" t="s">
        <v>136</v>
      </c>
      <c r="J127" s="193" t="s">
        <v>83</v>
      </c>
      <c r="K127" s="183" t="s">
        <v>165</v>
      </c>
      <c r="L127" s="194" t="s">
        <v>89</v>
      </c>
      <c r="M127" s="183" t="s">
        <v>88</v>
      </c>
      <c r="N127" s="194" t="s">
        <v>45</v>
      </c>
      <c r="O127" s="194" t="s">
        <v>300</v>
      </c>
      <c r="P127" s="195">
        <v>0.2</v>
      </c>
      <c r="Q127" s="184" t="s">
        <v>161</v>
      </c>
      <c r="R127" s="185">
        <v>0.1</v>
      </c>
      <c r="S127" s="185">
        <v>2.0000000000000004E-2</v>
      </c>
      <c r="T127" s="198">
        <v>1514128</v>
      </c>
      <c r="U127" s="196" t="s">
        <v>617</v>
      </c>
      <c r="V127" s="196" t="s">
        <v>616</v>
      </c>
      <c r="W127" s="178"/>
    </row>
    <row r="128" spans="2:23" ht="25" customHeight="1" x14ac:dyDescent="0.25">
      <c r="B128" s="146">
        <f t="shared" si="2"/>
        <v>91</v>
      </c>
      <c r="C128" s="202">
        <v>44356</v>
      </c>
      <c r="D128" s="182">
        <v>0.8846412037037038</v>
      </c>
      <c r="E128" s="183">
        <v>-38.007657913000003</v>
      </c>
      <c r="F128" s="183">
        <v>145.09176676000001</v>
      </c>
      <c r="G128" s="183" t="s">
        <v>619</v>
      </c>
      <c r="H128" s="196">
        <v>1807628</v>
      </c>
      <c r="I128" s="183" t="s">
        <v>318</v>
      </c>
      <c r="J128" s="193" t="s">
        <v>84</v>
      </c>
      <c r="K128" s="183" t="s">
        <v>165</v>
      </c>
      <c r="L128" s="197" t="s">
        <v>186</v>
      </c>
      <c r="M128" s="196" t="s">
        <v>88</v>
      </c>
      <c r="N128" s="197" t="s">
        <v>45</v>
      </c>
      <c r="O128" s="194" t="s">
        <v>300</v>
      </c>
      <c r="P128" s="195">
        <v>0.2</v>
      </c>
      <c r="Q128" s="184" t="s">
        <v>161</v>
      </c>
      <c r="R128" s="185">
        <v>0.1</v>
      </c>
      <c r="S128" s="185">
        <v>2.0000000000000004E-2</v>
      </c>
      <c r="T128" s="198">
        <v>1514004</v>
      </c>
      <c r="U128" s="196" t="s">
        <v>621</v>
      </c>
      <c r="V128" s="196" t="s">
        <v>620</v>
      </c>
      <c r="W128" s="178"/>
    </row>
    <row r="129" spans="2:23" ht="25" customHeight="1" x14ac:dyDescent="0.25">
      <c r="B129" s="146">
        <f t="shared" si="2"/>
        <v>92</v>
      </c>
      <c r="C129" s="202">
        <v>44356</v>
      </c>
      <c r="D129" s="182">
        <v>0.90967592592592583</v>
      </c>
      <c r="E129" s="183">
        <v>-38.108587782999997</v>
      </c>
      <c r="F129" s="183">
        <v>145.13057402000001</v>
      </c>
      <c r="G129" s="183" t="s">
        <v>622</v>
      </c>
      <c r="H129" s="196">
        <v>3305462</v>
      </c>
      <c r="I129" s="183" t="s">
        <v>155</v>
      </c>
      <c r="J129" s="193" t="s">
        <v>84</v>
      </c>
      <c r="K129" s="183" t="s">
        <v>165</v>
      </c>
      <c r="L129" s="197" t="s">
        <v>186</v>
      </c>
      <c r="M129" s="196" t="s">
        <v>88</v>
      </c>
      <c r="N129" s="197" t="s">
        <v>45</v>
      </c>
      <c r="O129" s="194" t="s">
        <v>300</v>
      </c>
      <c r="P129" s="195">
        <v>0.2</v>
      </c>
      <c r="Q129" s="184" t="s">
        <v>161</v>
      </c>
      <c r="R129" s="185">
        <v>0.1</v>
      </c>
      <c r="S129" s="185">
        <v>2.0000000000000004E-2</v>
      </c>
      <c r="T129" s="198">
        <v>1514133</v>
      </c>
      <c r="U129" s="196" t="s">
        <v>624</v>
      </c>
      <c r="V129" s="196" t="s">
        <v>623</v>
      </c>
      <c r="W129" s="178"/>
    </row>
    <row r="130" spans="2:23" ht="25" customHeight="1" x14ac:dyDescent="0.25">
      <c r="B130" s="146">
        <f t="shared" si="2"/>
        <v>93</v>
      </c>
      <c r="C130" s="181">
        <v>44356</v>
      </c>
      <c r="D130" s="182">
        <v>0.9669444444444445</v>
      </c>
      <c r="E130" s="183">
        <v>-37.888105654</v>
      </c>
      <c r="F130" s="183">
        <v>145.18261136000001</v>
      </c>
      <c r="G130" s="183" t="s">
        <v>611</v>
      </c>
      <c r="H130" s="196">
        <v>608116</v>
      </c>
      <c r="I130" s="183" t="s">
        <v>169</v>
      </c>
      <c r="J130" s="193" t="s">
        <v>84</v>
      </c>
      <c r="K130" s="183" t="s">
        <v>165</v>
      </c>
      <c r="L130" s="194" t="s">
        <v>89</v>
      </c>
      <c r="M130" s="183" t="s">
        <v>88</v>
      </c>
      <c r="N130" s="194" t="s">
        <v>45</v>
      </c>
      <c r="O130" s="194" t="s">
        <v>300</v>
      </c>
      <c r="P130" s="195">
        <v>0.2</v>
      </c>
      <c r="Q130" s="184" t="s">
        <v>161</v>
      </c>
      <c r="R130" s="185">
        <v>0.1</v>
      </c>
      <c r="S130" s="185">
        <v>2.0000000000000004E-2</v>
      </c>
      <c r="T130" s="198">
        <v>1514324</v>
      </c>
      <c r="U130" s="196" t="s">
        <v>610</v>
      </c>
      <c r="V130" s="196" t="s">
        <v>612</v>
      </c>
      <c r="W130" s="178"/>
    </row>
    <row r="131" spans="2:23" ht="25" customHeight="1" x14ac:dyDescent="0.25">
      <c r="B131" s="146">
        <f t="shared" si="2"/>
        <v>94</v>
      </c>
      <c r="C131" s="181">
        <v>44357</v>
      </c>
      <c r="D131" s="182">
        <v>4.1111111111111112E-2</v>
      </c>
      <c r="E131" s="183">
        <v>-38.016410002999997</v>
      </c>
      <c r="F131" s="183">
        <v>145.22919318999999</v>
      </c>
      <c r="G131" s="183" t="s">
        <v>595</v>
      </c>
      <c r="H131" s="196">
        <v>3470157</v>
      </c>
      <c r="I131" s="183" t="s">
        <v>312</v>
      </c>
      <c r="J131" s="193" t="s">
        <v>84</v>
      </c>
      <c r="K131" s="183" t="s">
        <v>165</v>
      </c>
      <c r="L131" s="194" t="s">
        <v>89</v>
      </c>
      <c r="M131" s="183" t="s">
        <v>88</v>
      </c>
      <c r="N131" s="194" t="s">
        <v>45</v>
      </c>
      <c r="O131" s="194" t="s">
        <v>300</v>
      </c>
      <c r="P131" s="195">
        <v>0.2</v>
      </c>
      <c r="Q131" s="184" t="s">
        <v>161</v>
      </c>
      <c r="R131" s="185">
        <v>0.1</v>
      </c>
      <c r="S131" s="185">
        <v>2.0000000000000004E-2</v>
      </c>
      <c r="T131" s="198">
        <v>1514570</v>
      </c>
      <c r="U131" s="196" t="s">
        <v>597</v>
      </c>
      <c r="V131" s="196" t="s">
        <v>596</v>
      </c>
      <c r="W131" s="178"/>
    </row>
    <row r="132" spans="2:23" ht="25" customHeight="1" x14ac:dyDescent="0.25">
      <c r="B132" s="146">
        <f t="shared" si="2"/>
        <v>95</v>
      </c>
      <c r="C132" s="181">
        <v>44357</v>
      </c>
      <c r="D132" s="182">
        <v>0.11876157407407407</v>
      </c>
      <c r="E132" s="183">
        <v>-38.159679654999998</v>
      </c>
      <c r="F132" s="183">
        <v>145.10435333000001</v>
      </c>
      <c r="G132" s="183" t="s">
        <v>598</v>
      </c>
      <c r="H132" s="196">
        <v>3315815</v>
      </c>
      <c r="I132" s="183" t="s">
        <v>157</v>
      </c>
      <c r="J132" s="193" t="s">
        <v>84</v>
      </c>
      <c r="K132" s="183" t="s">
        <v>165</v>
      </c>
      <c r="L132" s="194" t="s">
        <v>89</v>
      </c>
      <c r="M132" s="183" t="s">
        <v>88</v>
      </c>
      <c r="N132" s="194" t="s">
        <v>45</v>
      </c>
      <c r="O132" s="194" t="s">
        <v>300</v>
      </c>
      <c r="P132" s="195">
        <v>0.2</v>
      </c>
      <c r="Q132" s="184" t="s">
        <v>161</v>
      </c>
      <c r="R132" s="185">
        <v>0.1</v>
      </c>
      <c r="S132" s="185">
        <v>2.0000000000000004E-2</v>
      </c>
      <c r="T132" s="198">
        <v>1514762</v>
      </c>
      <c r="U132" s="196" t="s">
        <v>600</v>
      </c>
      <c r="V132" s="196" t="s">
        <v>599</v>
      </c>
      <c r="W132" s="178"/>
    </row>
    <row r="133" spans="2:23" ht="25" customHeight="1" x14ac:dyDescent="0.25">
      <c r="B133" s="146">
        <f t="shared" si="2"/>
        <v>96</v>
      </c>
      <c r="C133" s="181">
        <v>44357</v>
      </c>
      <c r="D133" s="182">
        <v>0.35038194444444448</v>
      </c>
      <c r="E133" s="183">
        <v>-38.192669780000003</v>
      </c>
      <c r="F133" s="183">
        <v>145.1838176</v>
      </c>
      <c r="G133" s="183" t="s">
        <v>601</v>
      </c>
      <c r="H133" s="196">
        <v>3300348</v>
      </c>
      <c r="I133" s="183" t="s">
        <v>148</v>
      </c>
      <c r="J133" s="193" t="s">
        <v>84</v>
      </c>
      <c r="K133" s="183" t="s">
        <v>167</v>
      </c>
      <c r="L133" s="194" t="s">
        <v>89</v>
      </c>
      <c r="M133" s="183" t="s">
        <v>88</v>
      </c>
      <c r="N133" s="194" t="s">
        <v>45</v>
      </c>
      <c r="O133" s="194" t="s">
        <v>301</v>
      </c>
      <c r="P133" s="195">
        <v>1</v>
      </c>
      <c r="Q133" s="184" t="s">
        <v>161</v>
      </c>
      <c r="R133" s="185">
        <v>0.1</v>
      </c>
      <c r="S133" s="185">
        <v>0.1</v>
      </c>
      <c r="T133" s="198">
        <v>1514754</v>
      </c>
      <c r="U133" s="196" t="s">
        <v>603</v>
      </c>
      <c r="V133" s="196" t="s">
        <v>602</v>
      </c>
      <c r="W133" s="178"/>
    </row>
    <row r="134" spans="2:23" ht="25" customHeight="1" x14ac:dyDescent="0.25">
      <c r="B134" s="146">
        <f t="shared" si="2"/>
        <v>97</v>
      </c>
      <c r="C134" s="181">
        <v>44358</v>
      </c>
      <c r="D134" s="182">
        <v>0.25587962962962962</v>
      </c>
      <c r="E134" s="183">
        <v>-37.949742016000002</v>
      </c>
      <c r="F134" s="183">
        <v>145.07695783</v>
      </c>
      <c r="G134" s="183" t="s">
        <v>604</v>
      </c>
      <c r="H134" s="183">
        <v>1817016</v>
      </c>
      <c r="I134" s="183" t="s">
        <v>321</v>
      </c>
      <c r="J134" s="193" t="s">
        <v>84</v>
      </c>
      <c r="K134" s="183" t="s">
        <v>165</v>
      </c>
      <c r="L134" s="194" t="s">
        <v>93</v>
      </c>
      <c r="M134" s="183" t="s">
        <v>88</v>
      </c>
      <c r="N134" s="194" t="s">
        <v>68</v>
      </c>
      <c r="O134" s="194" t="s">
        <v>300</v>
      </c>
      <c r="P134" s="195">
        <v>0.2</v>
      </c>
      <c r="Q134" s="184" t="s">
        <v>161</v>
      </c>
      <c r="R134" s="185">
        <v>0.1</v>
      </c>
      <c r="S134" s="185">
        <v>2.0000000000000004E-2</v>
      </c>
      <c r="T134" s="184">
        <v>1516505</v>
      </c>
      <c r="U134" s="183" t="s">
        <v>606</v>
      </c>
      <c r="V134" s="183" t="s">
        <v>605</v>
      </c>
      <c r="W134" s="178"/>
    </row>
    <row r="135" spans="2:23" ht="25" customHeight="1" x14ac:dyDescent="0.25">
      <c r="B135" s="146">
        <f t="shared" si="2"/>
        <v>98</v>
      </c>
      <c r="C135" s="181">
        <v>44359</v>
      </c>
      <c r="D135" s="182">
        <v>0.93210648148148145</v>
      </c>
      <c r="E135" s="183">
        <v>-37.9762293</v>
      </c>
      <c r="F135" s="183">
        <v>145.01620467000001</v>
      </c>
      <c r="G135" s="183" t="s">
        <v>613</v>
      </c>
      <c r="H135" s="196">
        <v>1811871</v>
      </c>
      <c r="I135" s="183" t="s">
        <v>315</v>
      </c>
      <c r="J135" s="193" t="s">
        <v>82</v>
      </c>
      <c r="K135" s="183" t="s">
        <v>165</v>
      </c>
      <c r="L135" s="197" t="s">
        <v>244</v>
      </c>
      <c r="M135" s="196" t="s">
        <v>86</v>
      </c>
      <c r="N135" s="197" t="s">
        <v>68</v>
      </c>
      <c r="O135" s="194" t="s">
        <v>300</v>
      </c>
      <c r="P135" s="195">
        <v>0.2</v>
      </c>
      <c r="Q135" s="184" t="s">
        <v>161</v>
      </c>
      <c r="R135" s="185">
        <v>0.1</v>
      </c>
      <c r="S135" s="185">
        <v>2.0000000000000004E-2</v>
      </c>
      <c r="T135" s="198">
        <v>1517672</v>
      </c>
      <c r="U135" s="196" t="s">
        <v>614</v>
      </c>
      <c r="V135" s="196" t="s">
        <v>615</v>
      </c>
      <c r="W135" s="178"/>
    </row>
    <row r="136" spans="2:23" ht="25" customHeight="1" x14ac:dyDescent="0.25">
      <c r="B136" s="146">
        <f t="shared" si="2"/>
        <v>99</v>
      </c>
      <c r="C136" s="181">
        <v>44365</v>
      </c>
      <c r="D136" s="182">
        <v>0.52131944444444445</v>
      </c>
      <c r="E136" s="183">
        <v>-38.412542055000003</v>
      </c>
      <c r="F136" s="183">
        <v>144.87769496999999</v>
      </c>
      <c r="G136" s="183" t="s">
        <v>607</v>
      </c>
      <c r="H136" s="196">
        <v>1306192</v>
      </c>
      <c r="I136" s="183" t="s">
        <v>158</v>
      </c>
      <c r="J136" s="193" t="s">
        <v>84</v>
      </c>
      <c r="K136" s="183" t="s">
        <v>167</v>
      </c>
      <c r="L136" s="197" t="s">
        <v>98</v>
      </c>
      <c r="M136" s="196" t="s">
        <v>88</v>
      </c>
      <c r="N136" s="197" t="s">
        <v>68</v>
      </c>
      <c r="O136" s="194" t="s">
        <v>301</v>
      </c>
      <c r="P136" s="195">
        <v>1</v>
      </c>
      <c r="Q136" s="184" t="s">
        <v>161</v>
      </c>
      <c r="R136" s="185">
        <v>0.1</v>
      </c>
      <c r="S136" s="185">
        <v>0.1</v>
      </c>
      <c r="T136" s="198">
        <v>1519593</v>
      </c>
      <c r="U136" s="196" t="s">
        <v>609</v>
      </c>
      <c r="V136" s="196" t="s">
        <v>608</v>
      </c>
      <c r="W136" s="178"/>
    </row>
    <row r="137" spans="2:23" ht="25" customHeight="1" x14ac:dyDescent="0.25">
      <c r="B137" s="146">
        <f t="shared" si="2"/>
        <v>100</v>
      </c>
      <c r="C137" s="181">
        <v>44373</v>
      </c>
      <c r="D137" s="182">
        <v>0.38125000000000003</v>
      </c>
      <c r="E137" s="183">
        <v>-37.924644194000003</v>
      </c>
      <c r="F137" s="183">
        <v>145.08353418999999</v>
      </c>
      <c r="G137" s="183" t="s">
        <v>625</v>
      </c>
      <c r="H137" s="196">
        <v>8804245</v>
      </c>
      <c r="I137" s="183" t="s">
        <v>323</v>
      </c>
      <c r="J137" s="193" t="s">
        <v>84</v>
      </c>
      <c r="K137" s="183" t="s">
        <v>165</v>
      </c>
      <c r="L137" s="197" t="s">
        <v>98</v>
      </c>
      <c r="M137" s="196" t="s">
        <v>88</v>
      </c>
      <c r="N137" s="197" t="s">
        <v>68</v>
      </c>
      <c r="O137" s="194" t="s">
        <v>300</v>
      </c>
      <c r="P137" s="195">
        <v>0.2</v>
      </c>
      <c r="Q137" s="184" t="s">
        <v>161</v>
      </c>
      <c r="R137" s="185">
        <v>0.1</v>
      </c>
      <c r="S137" s="185">
        <v>2.0000000000000004E-2</v>
      </c>
      <c r="T137" s="198">
        <v>1522230</v>
      </c>
      <c r="U137" s="196" t="s">
        <v>627</v>
      </c>
      <c r="V137" s="196" t="s">
        <v>626</v>
      </c>
      <c r="W137" s="178"/>
    </row>
    <row r="138" spans="2:23" ht="18" customHeight="1" x14ac:dyDescent="0.25"/>
    <row r="139" spans="2:23" ht="18" customHeight="1" x14ac:dyDescent="0.25"/>
    <row r="140" spans="2:23" ht="18" customHeight="1" x14ac:dyDescent="0.25"/>
    <row r="141" spans="2:23" ht="18" customHeight="1" x14ac:dyDescent="0.25"/>
    <row r="142" spans="2:23" ht="18" customHeight="1" x14ac:dyDescent="0.25"/>
    <row r="143" spans="2:23" ht="18" customHeight="1" x14ac:dyDescent="0.25"/>
    <row r="144" spans="2:23"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826" spans="21:21" x14ac:dyDescent="0.25">
      <c r="U826" s="178">
        <f>'2. Individual fire start info'!U3</f>
        <v>0</v>
      </c>
    </row>
  </sheetData>
  <sheetProtection selectLockedCells="1"/>
  <mergeCells count="24">
    <mergeCell ref="C36:K36"/>
    <mergeCell ref="L36:N36"/>
    <mergeCell ref="T36:V36"/>
    <mergeCell ref="B27:U27"/>
    <mergeCell ref="B16:S16"/>
    <mergeCell ref="B17:S17"/>
    <mergeCell ref="B18:S18"/>
    <mergeCell ref="B19:S19"/>
    <mergeCell ref="B20:S20"/>
    <mergeCell ref="B21:S21"/>
    <mergeCell ref="B22:V22"/>
    <mergeCell ref="B23:S23"/>
    <mergeCell ref="B24:V24"/>
    <mergeCell ref="B25:S25"/>
    <mergeCell ref="B26:V26"/>
    <mergeCell ref="B28:S28"/>
    <mergeCell ref="B29:S29"/>
    <mergeCell ref="B34:E34"/>
    <mergeCell ref="B15:S15"/>
    <mergeCell ref="B7:V7"/>
    <mergeCell ref="B9:V9"/>
    <mergeCell ref="B11:C11"/>
    <mergeCell ref="B13:L13"/>
    <mergeCell ref="B14:U14"/>
  </mergeCells>
  <conditionalFormatting sqref="T70 V70 T61 K38:V38 T39:V47 T48 V48 T49:V60 T62:V63 T64:U64 V61 T78:U78 T71:V77 T65:V69 T79:V137 C38:I137 K39:S137">
    <cfRule type="containsText" dxfId="27" priority="12" operator="containsText" text="check">
      <formula>NOT(ISERROR(SEARCH("check",C38)))</formula>
    </cfRule>
  </conditionalFormatting>
  <conditionalFormatting sqref="E38:H137">
    <cfRule type="containsErrors" dxfId="26" priority="11">
      <formula>ISERROR(E38)</formula>
    </cfRule>
  </conditionalFormatting>
  <conditionalFormatting sqref="Q38:Q137">
    <cfRule type="containsErrors" dxfId="25" priority="10">
      <formula>ISERROR(Q38)</formula>
    </cfRule>
  </conditionalFormatting>
  <conditionalFormatting sqref="U48">
    <cfRule type="containsText" dxfId="24" priority="2" operator="containsText" text="check">
      <formula>NOT(ISERROR(SEARCH("check",U48)))</formula>
    </cfRule>
  </conditionalFormatting>
  <conditionalFormatting sqref="U96">
    <cfRule type="containsErrors" dxfId="23" priority="1">
      <formula>ISERROR(U96)</formula>
    </cfRule>
  </conditionalFormatting>
  <dataValidations count="1">
    <dataValidation type="list" allowBlank="1" showInputMessage="1" showErrorMessage="1" sqref="J38:J137 L38:N137" xr:uid="{00000000-0002-0000-0400-000000000000}">
      <formula1>#REF!</formula1>
    </dataValidation>
  </dataValidations>
  <pageMargins left="0.35433070866141736" right="0.35433070866141736" top="0.98425196850393704" bottom="0.98425196850393704" header="0.51181102362204722" footer="0.51181102362204722"/>
  <pageSetup paperSize="9" scale="3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817" r:id="rId4" name="Button 1">
              <controlPr defaultSize="0" print="0" autoFill="0" autoPict="0" macro="[0]!add_new_rows">
                <anchor moveWithCells="1" sizeWithCells="1">
                  <from>
                    <xdr:col>6</xdr:col>
                    <xdr:colOff>781050</xdr:colOff>
                    <xdr:row>0</xdr:row>
                    <xdr:rowOff>241300</xdr:rowOff>
                  </from>
                  <to>
                    <xdr:col>9</xdr:col>
                    <xdr:colOff>774700</xdr:colOff>
                    <xdr:row>2</xdr:row>
                    <xdr:rowOff>171450</xdr:rowOff>
                  </to>
                </anchor>
              </controlPr>
            </control>
          </mc:Choice>
        </mc:AlternateContent>
        <mc:AlternateContent xmlns:mc="http://schemas.openxmlformats.org/markup-compatibility/2006">
          <mc:Choice Requires="x14">
            <control shapeId="34818" r:id="rId5" name="Button 2">
              <controlPr defaultSize="0" print="0" autoFill="0" autoPict="0" macro="[0]!delete_extraneous_rows">
                <anchor moveWithCells="1" sizeWithCells="1">
                  <from>
                    <xdr:col>10</xdr:col>
                    <xdr:colOff>0</xdr:colOff>
                    <xdr:row>0</xdr:row>
                    <xdr:rowOff>228600</xdr:rowOff>
                  </from>
                  <to>
                    <xdr:col>11</xdr:col>
                    <xdr:colOff>469900</xdr:colOff>
                    <xdr:row>2</xdr:row>
                    <xdr:rowOff>165100</xdr:rowOff>
                  </to>
                </anchor>
              </controlPr>
            </control>
          </mc:Choice>
        </mc:AlternateContent>
      </controls>
    </mc:Choice>
  </mc:AlternateContent>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CA2065E4BD76DF4CB0AEC771E38EF71D" ma:contentTypeVersion="2" ma:contentTypeDescription="Create a new document." ma:contentTypeScope="" ma:versionID="ba9f3be4b6073a223007aec3c465a12e">
  <xsd:schema xmlns:xsd="http://www.w3.org/2001/XMLSchema" xmlns:xs="http://www.w3.org/2001/XMLSchema" xmlns:p="http://schemas.microsoft.com/office/2006/metadata/properties" xmlns:ns2="e6803e9a-56e4-4d8e-8339-71632e66235e" xmlns:ns3="3476e841-96ed-48f8-9e78-d57b87ef9c19" targetNamespace="http://schemas.microsoft.com/office/2006/metadata/properties" ma:root="true" ma:fieldsID="16b857f1d112356d26c7b46f298b65d5" ns2:_="" ns3:_="">
    <xsd:import namespace="e6803e9a-56e4-4d8e-8339-71632e66235e"/>
    <xsd:import namespace="3476e841-96ed-48f8-9e78-d57b87ef9c1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803e9a-56e4-4d8e-8339-71632e66235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476e841-96ed-48f8-9e78-d57b87ef9c1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e6803e9a-56e4-4d8e-8339-71632e66235e">UEMG-939293265-80</_dlc_DocId>
    <_dlc_DocIdUrl xmlns="e6803e9a-56e4-4d8e-8339-71632e66235e">
      <Url>https://unitedenergy.sharepoint.com/team/fieldservices/_layouts/15/DocIdRedir.aspx?ID=UEMG-939293265-80</Url>
      <Description>UEMG-939293265-80</Description>
    </_dlc_DocIdUrl>
  </documentManagement>
</p:properties>
</file>

<file path=customXml/itemProps1.xml><?xml version="1.0" encoding="utf-8"?>
<ds:datastoreItem xmlns:ds="http://schemas.openxmlformats.org/officeDocument/2006/customXml" ds:itemID="{E5A179BC-D1E7-4D6C-B177-74FD7B5ED5F8}">
  <ds:schemaRefs>
    <ds:schemaRef ds:uri="http://schemas.microsoft.com/sharepoint/v3/contenttype/forms"/>
  </ds:schemaRefs>
</ds:datastoreItem>
</file>

<file path=customXml/itemProps2.xml><?xml version="1.0" encoding="utf-8"?>
<ds:datastoreItem xmlns:ds="http://schemas.openxmlformats.org/officeDocument/2006/customXml" ds:itemID="{78B6DA5A-C777-43DD-B9CC-27CEB7BB44C1}">
  <ds:schemaRefs>
    <ds:schemaRef ds:uri="http://schemas.microsoft.com/sharepoint/events"/>
  </ds:schemaRefs>
</ds:datastoreItem>
</file>

<file path=customXml/itemProps3.xml><?xml version="1.0" encoding="utf-8"?>
<ds:datastoreItem xmlns:ds="http://schemas.openxmlformats.org/officeDocument/2006/customXml" ds:itemID="{4D240B28-9F57-4529-98D8-B3B06808B4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803e9a-56e4-4d8e-8339-71632e66235e"/>
    <ds:schemaRef ds:uri="3476e841-96ed-48f8-9e78-d57b87ef9c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21DD799-947C-416B-922C-65B3226E41A7}">
  <ds:schemaRefs>
    <ds:schemaRef ds:uri="http://purl.org/dc/elements/1.1/"/>
    <ds:schemaRef ds:uri="http://purl.org/dc/terms/"/>
    <ds:schemaRef ds:uri="http://schemas.microsoft.com/office/2006/metadata/properties"/>
    <ds:schemaRef ds:uri="3476e841-96ed-48f8-9e78-d57b87ef9c19"/>
    <ds:schemaRef ds:uri="http://www.w3.org/XML/1998/namespace"/>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e6803e9a-56e4-4d8e-8339-71632e66235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Contents</vt:lpstr>
      <vt:lpstr>Cover</vt:lpstr>
      <vt:lpstr>1. F-Factor summary</vt:lpstr>
      <vt:lpstr>3. Systems and Audit</vt:lpstr>
      <vt:lpstr>2. Individual fire start info</vt:lpstr>
      <vt:lpstr>'1. F-Factor summary'!Print_Area</vt:lpstr>
      <vt:lpstr>'2. Individual fire start info'!Print_Area</vt:lpstr>
      <vt:lpstr>'3. Systems and Audit'!Print_Area</vt:lpstr>
      <vt:lpstr>Contents!Print_Area</vt:lpstr>
      <vt:lpstr>Cover!Print_Area</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AER annual reporting template</dc:title>
  <dc:creator>anley</dc:creator>
  <cp:lastModifiedBy>Perlaki, Rachel</cp:lastModifiedBy>
  <cp:lastPrinted>2020-03-03T02:07:05Z</cp:lastPrinted>
  <dcterms:created xsi:type="dcterms:W3CDTF">2007-03-08T22:47:03Z</dcterms:created>
  <dcterms:modified xsi:type="dcterms:W3CDTF">2021-09-29T07:04:02Z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\\cbrvpwxfs01\home$\pmich\f-factor ongoing reporting rin (D2012-00004229).xls</vt:lpwstr>
  </property>
  <property fmtid="{D5CDD505-2E9C-101B-9397-08002B2CF9AE}" pid="3" name="URI">
    <vt:lpwstr>8911160</vt:lpwstr>
  </property>
  <property fmtid="{D5CDD505-2E9C-101B-9397-08002B2CF9AE}" pid="4" name="currfile">
    <vt:lpwstr>\\cdchnas-evs02\home$\dchan\final version - fire start report template under f-factor scheme 20170608 (D2017-00077683).xlsm</vt:lpwstr>
  </property>
  <property fmtid="{D5CDD505-2E9C-101B-9397-08002B2CF9AE}" pid="5" name="ContentTypeId">
    <vt:lpwstr>0x010100CA2065E4BD76DF4CB0AEC771E38EF71D</vt:lpwstr>
  </property>
  <property fmtid="{D5CDD505-2E9C-101B-9397-08002B2CF9AE}" pid="6" name="_dlc_DocIdItemGuid">
    <vt:lpwstr>39876fb2-5f70-460e-9eb9-d1e8ea266185</vt:lpwstr>
  </property>
</Properties>
</file>