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filterPrivacy="1" codeName="ThisWorkbook" defaultThemeVersion="124226"/>
  <xr:revisionPtr revIDLastSave="0" documentId="13_ncr:1_{4094721B-E94B-4585-8F16-205722380551}" xr6:coauthVersionLast="41" xr6:coauthVersionMax="41" xr10:uidLastSave="{00000000-0000-0000-0000-000000000000}"/>
  <bookViews>
    <workbookView xWindow="-120" yWindow="-120" windowWidth="29040" windowHeight="15840" tabRatio="818" activeTab="1" xr2:uid="{00000000-000D-0000-FFFF-FFFF00000000}"/>
  </bookViews>
  <sheets>
    <sheet name="Legend" sheetId="2" r:id="rId1"/>
    <sheet name="Project List" sheetId="23" r:id="rId2"/>
    <sheet name="Inflation" sheetId="9" r:id="rId3"/>
    <sheet name="Historical Expenditure" sheetId="5" r:id="rId4"/>
    <sheet name="Historical Volumes" sheetId="11" r:id="rId5"/>
    <sheet name="Unit Rates" sheetId="12" r:id="rId6"/>
    <sheet name="Forecast Volumes (unitised)" sheetId="14" r:id="rId7"/>
    <sheet name="Forecast Expenditure" sheetId="6" r:id="rId8"/>
    <sheet name="Direct Capex" sheetId="25" r:id="rId9"/>
    <sheet name="Reset RIN 2.2 Repex" sheetId="28" r:id="rId10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_______jns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______jns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______l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______l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_____jns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_____jns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_____l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_____l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____jns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____jns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____l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____l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___jns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___jns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___l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___l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__jns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__jns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__l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__l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_jns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_jns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_l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_l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123Graph_A" hidden="1">[1]SYDNEY!$S$45:$S$98</definedName>
    <definedName name="__123Graph_A5YRAVER" hidden="1">[1]SYDNEY!$T$19:$T$30</definedName>
    <definedName name="__123Graph_AAVDDAYS" hidden="1">[1]SYDNEY!$S$45:$S$98</definedName>
    <definedName name="__123Graph_B" hidden="1">[1]SYDNEY!$T$45:$T$98</definedName>
    <definedName name="__123Graph_B5YRAVER" hidden="1">[1]SYDNEY!$U$19:$U$30</definedName>
    <definedName name="__123Graph_BAVDDAYS" hidden="1">[1]SYDNEY!$T$45:$T$98</definedName>
    <definedName name="__123Graph_C" hidden="1">[1]SYDNEY!$U$45:$U$98</definedName>
    <definedName name="__123Graph_CAVDDAYS" hidden="1">[1]SYDNEY!$U$45:$U$98</definedName>
    <definedName name="__123Graph_D5YRAVER" hidden="1">[1]SYDNEY!$V$19:$V$30</definedName>
    <definedName name="__123Graph_X" hidden="1">[1]SYDNEY!$O$45:$O$98</definedName>
    <definedName name="__123Graph_X5YRAVER" hidden="1">[1]SYDNEY!$O$19:$O$30</definedName>
    <definedName name="__123Graph_XAVDDAYS" hidden="1">[1]SYDNEY!$O$45:$O$98</definedName>
    <definedName name="__jns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jns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l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l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xlnm._FilterDatabase" localSheetId="7" hidden="1">'Forecast Expenditure'!$B$7:$N$107</definedName>
    <definedName name="_xlnm._FilterDatabase" localSheetId="6" hidden="1">'Forecast Volumes (unitised)'!$B$9:$O$100</definedName>
    <definedName name="_xlnm._FilterDatabase" localSheetId="1" hidden="1">'Project List'!$C$7:$M$347</definedName>
    <definedName name="_xlnm._FilterDatabase" localSheetId="5" hidden="1">'Unit Rates'!$B$9:$O$99</definedName>
    <definedName name="_xlnm._FilterDatabase" hidden="1">[2]DataAct!#REF!</definedName>
    <definedName name="_jns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jns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Key1" hidden="1">#REF!</definedName>
    <definedName name="_l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l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Order1" hidden="1">255</definedName>
    <definedName name="_Order2" hidden="1">255</definedName>
    <definedName name="_Sort" hidden="1">#REF!</definedName>
    <definedName name="a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bba" hidden="1">{"Ownership",#N/A,FALSE,"Ownership";"Contents",#N/A,FALSE,"Contents"}</definedName>
    <definedName name="adasdfa345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dgaergfas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lt_Chk_1_Hdg" hidden="1">[3]DebtDraw_FO!$B$1</definedName>
    <definedName name="Alt_Chk_2_Hdg" hidden="1">#REF!</definedName>
    <definedName name="anscount" hidden="1">1</definedName>
    <definedName name="aria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a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a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a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a5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a6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b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b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b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b5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b6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b7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c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c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c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c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c6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c8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d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d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d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d55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d66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d76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e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e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e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e56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e77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e87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f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f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f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f3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f66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f7676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23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55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56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656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df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dfasdf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sd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sdf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sdfasd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sdff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sdff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sdff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sdfgbg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gasdf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gfag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gfasdgf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b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dfgdf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dg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DME_Dirty" hidden="1">"False"</definedName>
    <definedName name="DME_DocumentFlags" hidden="1">"1"</definedName>
    <definedName name="DME_DocumentID" hidden="1">"::ODMA\DME-MSE\LR-205172"</definedName>
    <definedName name="DME_DocumentOpened" hidden="1">"True"</definedName>
    <definedName name="DME_DocumentTitle" hidden="1">"LR-205172 - Pricing forms 8/4/03"</definedName>
    <definedName name="DME_LocalFile" hidden="1">"False"</definedName>
    <definedName name="DME_NextWindowNumber" hidden="1">"2"</definedName>
    <definedName name="Err_Chk_1_Hdg" hidden="1">[3]Board_FO!$B$1</definedName>
    <definedName name="Err_Chk_10_Hdg" hidden="1">#REF!</definedName>
    <definedName name="Err_Chk_11_Hdg" hidden="1">#REF!</definedName>
    <definedName name="Err_Chk_12_Hdg" hidden="1">[4]FTE_Summary_TO!$B$1</definedName>
    <definedName name="Err_Chk_13_Hdg" hidden="1">'[4]UED Capex-Cal Yr'!$B$1</definedName>
    <definedName name="Err_Chk_14_Hdg" hidden="1">'[4]UED Capex-Fin Yr'!$B$1</definedName>
    <definedName name="Err_Chk_15_Hdg" hidden="1">'[4]UED Capex-Qtr'!$B$1</definedName>
    <definedName name="Err_Chk_16_Hdg" hidden="1">'[4]UED Capex-Month'!$B$1</definedName>
    <definedName name="Err_Chk_17_Hdg" hidden="1">'[4]UED Balance Sheet-Month'!$B$1</definedName>
    <definedName name="Err_Chk_18_Hdg" hidden="1">'[4]MGH Capex-Cal Yr'!$B$1</definedName>
    <definedName name="Err_Chk_19_Hdg" hidden="1">'[4]MGH Capex-Fin Yr'!$B$1</definedName>
    <definedName name="Err_Chk_2_Hdg" hidden="1">[3]Board_FO!$B$1</definedName>
    <definedName name="Err_Chk_20_Hdg" hidden="1">'[4]MGH Capex-Qtr'!$B$1</definedName>
    <definedName name="Err_Chk_21_Hdg" hidden="1">'[4]MGH Capex-Month'!$B$1</definedName>
    <definedName name="Err_Chk_22_Hdg" hidden="1">'[4]MGH Balance Sheet-Month'!$B$1</definedName>
    <definedName name="Err_Chk_23_Hdg" hidden="1">'[4]UED Sum by Function'!$B$1</definedName>
    <definedName name="Err_Chk_24_Hdg" hidden="1">'[4]UED Sum by Function'!$B$1</definedName>
    <definedName name="Err_Chk_25_Hdg" hidden="1">'[4]UED Sum by Account'!$B$1</definedName>
    <definedName name="Err_Chk_26_Hdg" hidden="1">'[4]MGH Sum by Function'!$B$1</definedName>
    <definedName name="Err_Chk_27_Hdg" hidden="1">'[4]MGH Sum by Function'!$B$1</definedName>
    <definedName name="Err_Chk_28_Hdg" hidden="1">'[4]MGH Sum by Account'!$B$1</definedName>
    <definedName name="Err_Chk_29_Hdg" hidden="1">'[4]AD Report'!$B$1</definedName>
    <definedName name="Err_Chk_3_Hdg" hidden="1">[3]Board_FO!$B$1</definedName>
    <definedName name="Err_Chk_30_Hdg" hidden="1">'[4]Asset Management Report'!$B$1</definedName>
    <definedName name="Err_Chk_31_Hdg" hidden="1">'[4]CEO Report'!$B$1</definedName>
    <definedName name="Err_Chk_32_Hdg" hidden="1">'[4]CMM Report'!$B$1</definedName>
    <definedName name="Err_Chk_33_Hdg" hidden="1">'[4]COM Report'!$B$1</definedName>
    <definedName name="Err_Chk_34_Hdg" hidden="1">'[4]FIN Report'!$B$1</definedName>
    <definedName name="Err_Chk_35_Hdg" hidden="1">'[4]HR Report'!$B$1</definedName>
    <definedName name="Err_Chk_36_Hdg" hidden="1">'[4]IT Report'!$B$1</definedName>
    <definedName name="Err_Chk_37_Hdg" hidden="1">'[4]NIT Report'!$B$1</definedName>
    <definedName name="Err_Chk_38_Hdg" hidden="1">'[4]OHS Report'!$B$1</definedName>
    <definedName name="Err_Chk_39_Hdg" hidden="1">'[4]REG Report'!$B$1</definedName>
    <definedName name="Err_Chk_4_Hdg" hidden="1">[3]Tax_FO!$B$1</definedName>
    <definedName name="Err_Chk_40_Hdg" hidden="1">'[4]RISK Report'!$B$1</definedName>
    <definedName name="Err_Chk_41_Hdg" hidden="1">'[4]SDN Report'!$B$1</definedName>
    <definedName name="Err_Chk_42_Hdg" hidden="1">'[4]SDS Report'!$B$1</definedName>
    <definedName name="Err_Chk_5_Hdg" hidden="1">[3]Hist_Fin_Stmt_FA!$B$1</definedName>
    <definedName name="Err_Chk_6_Hdg" hidden="1">[3]Tax_FO!$B$1</definedName>
    <definedName name="Err_Chk_7_Hdg" hidden="1">#REF!</definedName>
    <definedName name="Err_Chk_8_Hdg" hidden="1">#REF!</definedName>
    <definedName name="Err_Chk_9_Hdg" hidden="1">#REF!</definedName>
    <definedName name="fasd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fasd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fasd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fasdasdf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fasdasdf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fasdasdf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FAX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fgh" hidden="1">[2]DataAct!#REF!</definedName>
    <definedName name="FY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FYPriceVolume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HL_Alt_Chk_1" hidden="1">[3]DebtDraw_FO!$I$156</definedName>
    <definedName name="HL_Alt_Chk_2" hidden="1">[3]Reg_Capex_FA!$H$83</definedName>
    <definedName name="HL_Err_Chk_1" hidden="1">[3]Board_FO!$I$309</definedName>
    <definedName name="HL_Err_Chk_10" hidden="1">#REF!</definedName>
    <definedName name="HL_Err_Chk_11" hidden="1">#REF!</definedName>
    <definedName name="HL_Err_Chk_12" hidden="1">[4]FTE_Summary_TO!$I$127</definedName>
    <definedName name="HL_Err_Chk_13" hidden="1">'[4]UED Capex-Cal Yr'!$F$87</definedName>
    <definedName name="HL_Err_Chk_14" hidden="1">'[4]UED Capex-Fin Yr'!$F$87</definedName>
    <definedName name="HL_Err_Chk_15" hidden="1">'[4]UED Capex-Qtr'!$F$87</definedName>
    <definedName name="HL_Err_Chk_16" hidden="1">'[4]UED Capex-Month'!$F$96</definedName>
    <definedName name="HL_Err_Chk_17" hidden="1">'[4]UED Balance Sheet-Month'!$F$90</definedName>
    <definedName name="HL_Err_Chk_18" hidden="1">'[4]MGH Capex-Cal Yr'!$F$69</definedName>
    <definedName name="HL_Err_Chk_19" hidden="1">'[4]MGH Capex-Fin Yr'!$F$69</definedName>
    <definedName name="HL_Err_Chk_2" hidden="1">[3]Board_FO!$I$389</definedName>
    <definedName name="HL_Err_Chk_20" hidden="1">'[4]MGH Capex-Qtr'!$F$69</definedName>
    <definedName name="HL_Err_Chk_21" hidden="1">'[4]MGH Capex-Month'!$F$78</definedName>
    <definedName name="HL_Err_Chk_22" hidden="1">'[4]MGH Balance Sheet-Month'!$F$70</definedName>
    <definedName name="HL_Err_Chk_23" hidden="1">'[4]UED Sum by Function'!$F$170</definedName>
    <definedName name="HL_Err_Chk_24" hidden="1">'[4]UED Sum by Function'!$F$171</definedName>
    <definedName name="HL_Err_Chk_25" hidden="1">'[4]UED Sum by Account'!$F$414</definedName>
    <definedName name="HL_Err_Chk_26" hidden="1">'[4]MGH Sum by Function'!$F$166</definedName>
    <definedName name="HL_Err_Chk_27" hidden="1">'[4]MGH Sum by Function'!$F$167</definedName>
    <definedName name="HL_Err_Chk_28" hidden="1">'[4]MGH Sum by Account'!$F$328</definedName>
    <definedName name="HL_Err_Chk_29" hidden="1">'[4]AD Report'!$P$1110</definedName>
    <definedName name="HL_Err_Chk_3" hidden="1">[3]Board_FO!$I$420</definedName>
    <definedName name="HL_Err_Chk_30" hidden="1">'[4]Asset Management Report'!$G$255</definedName>
    <definedName name="HL_Err_Chk_31" hidden="1">'[4]CEO Report'!$G$255</definedName>
    <definedName name="HL_Err_Chk_32" hidden="1">'[4]CMM Report'!$G$255</definedName>
    <definedName name="HL_Err_Chk_33" hidden="1">'[4]COM Report'!$G$255</definedName>
    <definedName name="HL_Err_Chk_34" hidden="1">'[4]FIN Report'!$G$255</definedName>
    <definedName name="HL_Err_Chk_35" hidden="1">'[4]HR Report'!$G$237</definedName>
    <definedName name="HL_Err_Chk_36" hidden="1">'[4]IT Report'!$G$237</definedName>
    <definedName name="HL_Err_Chk_37" hidden="1">'[4]NIT Report'!$G$255</definedName>
    <definedName name="HL_Err_Chk_38" hidden="1">'[4]OHS Report'!$G$255</definedName>
    <definedName name="HL_Err_Chk_39" hidden="1">'[4]REG Report'!$G$255</definedName>
    <definedName name="HL_Err_Chk_4" hidden="1">[3]Tax_FO!$I$208</definedName>
    <definedName name="HL_Err_Chk_40" hidden="1">'[4]RISK Report'!$G$255</definedName>
    <definedName name="HL_Err_Chk_41" hidden="1">'[4]SDN Report'!$G$255</definedName>
    <definedName name="HL_Err_Chk_42" hidden="1">'[4]SDS Report'!$G$255</definedName>
    <definedName name="HL_Err_Chk_5" hidden="1">[3]Hist_Fin_Stmt_FA!$I$310</definedName>
    <definedName name="HL_Err_Chk_6" hidden="1">[3]Tax_FO!$I$191</definedName>
    <definedName name="HL_Err_Chk_7" hidden="1">#REF!</definedName>
    <definedName name="HL_Err_Chk_8" hidden="1">#REF!</definedName>
    <definedName name="HL_Err_Chk_9" hidden="1">#REF!</definedName>
    <definedName name="HL_Sheet_Main" hidden="1">#REF!</definedName>
    <definedName name="HL_Sheet_Main_14" hidden="1">'[5]A4. BudgetForecastAssump'!#REF!</definedName>
    <definedName name="HL_Sheet_Main_16" hidden="1">#REF!</definedName>
    <definedName name="HL_Sheet_Main_2" hidden="1">#REF!</definedName>
    <definedName name="HL_Sheet_Main_6" hidden="1">#REF!</definedName>
    <definedName name="HL_Sheet_Main_7" hidden="1">#REF!</definedName>
    <definedName name="hugh" hidden="1">[6]DataAct!#REF!</definedName>
    <definedName name="IQ_ADDIN" hidden="1">"AUTO"</definedName>
    <definedName name="IQ_CH" hidden="1">110000</definedName>
    <definedName name="IQ_CQ" hidden="1">5000</definedName>
    <definedName name="IQ_CY" hidden="1">10000</definedName>
    <definedName name="IQ_DAILY" hidden="1">500000</definedName>
    <definedName name="IQ_DNTM" hidden="1">700000</definedName>
    <definedName name="IQ_FH" hidden="1">100000</definedName>
    <definedName name="IQ_FQ" hidden="1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 hidden="1">1000</definedName>
    <definedName name="IQ_LATESTK" hidden="1">1000</definedName>
    <definedName name="IQ_LATESTQ" hidden="1">500</definedName>
    <definedName name="IQ_LTM" hidden="1">2000</definedName>
    <definedName name="IQ_LTMMONTH" hidden="1">120000</definedName>
    <definedName name="IQ_MONTH" hidden="1">15000</definedName>
    <definedName name="IQ_MTD" hidden="1">800000</definedName>
    <definedName name="IQ_NAMES_REVISION_DATE_" hidden="1">40970.780625</definedName>
    <definedName name="IQ_NTM" hidden="1">6000</definedName>
    <definedName name="IQ_QTD" hidden="1">750000</definedName>
    <definedName name="IQ_TODAY" hidden="1">0</definedName>
    <definedName name="IQ_WEEK" hidden="1">50000</definedName>
    <definedName name="IQ_YTD" hidden="1">3000</definedName>
    <definedName name="IQ_YTDMONTH" hidden="1">130000</definedName>
    <definedName name="jns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jo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JOSE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kj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L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LAN" hidden="1">{"Ownership",#N/A,FALSE,"Ownership";"Contents",#N/A,FALSE,"Contents"}</definedName>
    <definedName name="limcount" hidden="1">2</definedName>
    <definedName name="m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MATRIX_PROJECT">#REF!</definedName>
    <definedName name="MATRIX_UNITISED">#REF!</definedName>
    <definedName name="o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p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pwq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sbvsdf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sdaf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sdfgagf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sdfgagrdfa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sencount" hidden="1">2</definedName>
    <definedName name="teest" hidden="1">{"Ownership",#N/A,FALSE,"Ownership";"Contents",#N/A,FALSE,"Contents"}</definedName>
    <definedName name="test" hidden="1">{"Ownership",#N/A,FALSE,"Ownership";"Contents",#N/A,FALSE,"Contents"}</definedName>
    <definedName name="testc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testd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TOC_Hdg_3" hidden="1">[4]Checks_BO!$B$7</definedName>
    <definedName name="TOC_Hdg_4" hidden="1">[4]Checks_BO!$B$66</definedName>
    <definedName name="TOC_Hdg_5" hidden="1">[4]Checks_BO!$B$82</definedName>
    <definedName name="UNIT_MATRIX_COLS">#REF!</definedName>
    <definedName name="UNIT_MATRIX_ROWS">#REF!</definedName>
    <definedName name="v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wrn.App._.Custodians." hidden="1">{"Ownership",#N/A,FALSE,"Ownership";"Contents",#N/A,FALSE,"Contents"}</definedName>
    <definedName name="wrn.Print._.Summary." hidden="1">{#N/A,#N/A,FALSE,"Credit Ratios";#N/A,#N/A,FALSE,"UEL Consolidated";#N/A,#N/A,FALSE,"Distribution";#N/A,#N/A,FALSE,"IS";#N/A,#N/A,FALSE,"UEComm";#N/A,#N/A,FALSE,"Utilimode";#N/A,#N/A,FALSE,"NPS";#N/A,#N/A,FALSE,"Corporate";#N/A,#N/A,FALSE,"Consolidations";#N/A,#N/A,FALSE,"Amort'n Book";#N/A,#N/A,FALSE,"Dep'n Book";#N/A,#N/A,FALSE,"Dep'n Tax";#N/A,#N/A,FALSE,"InterCo Loans";#N/A,#N/A,FALSE,"Debt"}</definedName>
    <definedName name="wrn.Summary." hidden="1">{#N/A,#N/A,FALSE,"Credit Ratios";#N/A,#N/A,FALSE,"Debt";#N/A,#N/A,FALSE,"UEL Consolidated";#N/A,#N/A,FALSE,"UEComm";#N/A,#N/A,FALSE,"NPS";#N/A,#N/A,FALSE,"UED Total";#N/A,#N/A,FALSE,"Distribution";#N/A,#N/A,FALSE,"Utilimode";#N/A,#N/A,FALSE,"UEHL";#N/A,#N/A,FALSE,"IS";#N/A,#N/A,FALSE,"Corporate";#N/A,#N/A,FALSE,"Consolidations - UED";#N/A,#N/A,FALSE,"Consolidations - UEL"}</definedName>
    <definedName name="wrn.TEST." hidden="1">{#N/A,#N/A,FALSE,"MGH income-Support";#N/A,#N/A,FALSE,"MGN balance sheet-Support"}</definedName>
    <definedName name="wrn.UEG._.Operating._.Report.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wrn.ueg._.Operating._.Report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wrn.ueg._.operating._report.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x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z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Z_194E5B9A_53B1_414D_85B4_862268EA3FD8_.wvu.Cols" hidden="1">#REF!,#REF!</definedName>
    <definedName name="Z_457C99E0_B489_11D4_9586_D18A69491E44_.wvu.FilterData" hidden="1">[2]DataAct!#REF!</definedName>
    <definedName name="Z_4A79B72B_DC22_4363_885C_85183B73F539_.wvu.Cols" hidden="1">'[7]Inputs II'!$D$1:$F$65536,'[7]Inputs II'!$G$1:$I$65536</definedName>
    <definedName name="Z_6664BF98_58A8_4AA7_B274_16B63D099514_.wvu.PrintTitles" hidden="1">#REF!</definedName>
    <definedName name="Z_6664BF98_58A8_4AA7_B274_16B63D099514_.wvu.Rows" hidden="1">#REF!</definedName>
    <definedName name="Z_7BA556F5_54D8_11D5_A01A_F3F642D11487_.wvu.PrintTitles" hidden="1">#REF!</definedName>
    <definedName name="Z_82A713E0_6943_11D4_BE9F_0010A4B0D9C7_.wvu.Cols" hidden="1">#REF!</definedName>
    <definedName name="Z_82A713E0_6943_11D4_BE9F_0010A4B0D9C7_.wvu.Rows" hidden="1">#REF!,#REF!</definedName>
    <definedName name="Z_86D17A40_67AF_11D4_BE9F_0010A4C47286_.wvu.FilterData" hidden="1">[2]DataAct!#REF!</definedName>
    <definedName name="Z_86D17A4F_67AF_11D4_BE9F_0010A4C47286_.wvu.FilterData" hidden="1">[2]DataAct!#REF!</definedName>
    <definedName name="Z_954171C1_B0CF_11D4_9586_C4C4470EA652_.wvu.FilterData" hidden="1">[2]DataAct!#REF!</definedName>
    <definedName name="Z_954171C6_B0CF_11D4_9586_C4C4470EA652_.wvu.FilterData" hidden="1">[2]DataAct!#REF!</definedName>
    <definedName name="Z_B353C461_E47E_11D3_9F17_9F7735ADF445_.wvu.PrintArea" hidden="1">#REF!</definedName>
    <definedName name="Z_B6615E22_B0C4_11D4_9586_D4E81DC95A44_.wvu.FilterData" hidden="1">[2]DataAct!#REF!</definedName>
    <definedName name="Z_CFB7B7F4_1D0A_11D5_9586_DD7024B77949_.wvu.FilterData" hidden="1">[2]DataAct!#REF!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8" i="9" l="1"/>
  <c r="K18" i="9" s="1"/>
  <c r="J18" i="9" s="1"/>
  <c r="D16" i="9"/>
  <c r="E16" i="9" s="1"/>
  <c r="F16" i="9" s="1"/>
  <c r="G16" i="9" s="1"/>
  <c r="H16" i="9" s="1"/>
  <c r="I16" i="9" s="1"/>
  <c r="J16" i="9" s="1"/>
  <c r="K16" i="9" s="1"/>
  <c r="L16" i="9" s="1"/>
  <c r="M16" i="9" s="1"/>
  <c r="L14" i="9"/>
  <c r="K14" i="9" s="1"/>
  <c r="J14" i="9" s="1"/>
  <c r="I14" i="9" s="1"/>
  <c r="H14" i="9" s="1"/>
  <c r="G14" i="9" s="1"/>
  <c r="F14" i="9" s="1"/>
  <c r="E14" i="9" s="1"/>
  <c r="D14" i="9" s="1"/>
  <c r="C14" i="9" s="1"/>
  <c r="D12" i="9"/>
  <c r="E12" i="9" s="1"/>
  <c r="F12" i="9" s="1"/>
  <c r="G12" i="9" s="1"/>
  <c r="H12" i="9" s="1"/>
  <c r="I12" i="9" s="1"/>
  <c r="J12" i="9" s="1"/>
  <c r="K12" i="9" s="1"/>
  <c r="L12" i="9" s="1"/>
  <c r="M12" i="9" s="1"/>
  <c r="M10" i="9"/>
  <c r="B10" i="9"/>
  <c r="M9" i="9"/>
  <c r="L9" i="9"/>
  <c r="K9" i="9"/>
  <c r="J9" i="9"/>
  <c r="I9" i="9"/>
  <c r="H9" i="9"/>
  <c r="G9" i="9"/>
  <c r="F9" i="9"/>
  <c r="E9" i="9"/>
  <c r="D9" i="9"/>
  <c r="C9" i="9"/>
  <c r="D8" i="9"/>
  <c r="E8" i="9" s="1"/>
  <c r="F8" i="9" s="1"/>
  <c r="G8" i="9" s="1"/>
  <c r="H8" i="9" s="1"/>
  <c r="I8" i="9" s="1"/>
  <c r="J8" i="9" s="1"/>
  <c r="K8" i="9" s="1"/>
  <c r="L8" i="9" s="1"/>
  <c r="M8" i="9" s="1"/>
  <c r="L10" i="9" l="1"/>
  <c r="I18" i="9"/>
  <c r="J10" i="9"/>
  <c r="G208" i="6" s="1"/>
  <c r="K10" i="9"/>
  <c r="G200" i="6"/>
  <c r="G196" i="6"/>
  <c r="G168" i="6"/>
  <c r="G164" i="6"/>
  <c r="G136" i="6"/>
  <c r="G132" i="6"/>
  <c r="G94" i="6"/>
  <c r="G90" i="6"/>
  <c r="G74" i="6"/>
  <c r="G66" i="6"/>
  <c r="G50" i="6"/>
  <c r="G46" i="6"/>
  <c r="G42" i="6"/>
  <c r="G30" i="6"/>
  <c r="G26" i="6"/>
  <c r="G18" i="6"/>
  <c r="G10" i="6"/>
  <c r="G14" i="6" l="1"/>
  <c r="G34" i="6"/>
  <c r="G58" i="6"/>
  <c r="G78" i="6"/>
  <c r="G116" i="6"/>
  <c r="G148" i="6"/>
  <c r="G180" i="6"/>
  <c r="G212" i="6"/>
  <c r="G62" i="6"/>
  <c r="G82" i="6"/>
  <c r="G120" i="6"/>
  <c r="G152" i="6"/>
  <c r="G184" i="6"/>
  <c r="G216" i="6"/>
  <c r="G98" i="6"/>
  <c r="G124" i="6"/>
  <c r="G140" i="6"/>
  <c r="G156" i="6"/>
  <c r="G172" i="6"/>
  <c r="G188" i="6"/>
  <c r="G204" i="6"/>
  <c r="G220" i="6"/>
  <c r="G22" i="6"/>
  <c r="G38" i="6"/>
  <c r="G54" i="6"/>
  <c r="G70" i="6"/>
  <c r="G86" i="6"/>
  <c r="G112" i="6"/>
  <c r="G128" i="6"/>
  <c r="G144" i="6"/>
  <c r="G160" i="6"/>
  <c r="G176" i="6"/>
  <c r="G192" i="6"/>
  <c r="G8" i="6"/>
  <c r="G12" i="6"/>
  <c r="G16" i="6"/>
  <c r="G20" i="6"/>
  <c r="G24" i="6"/>
  <c r="G28" i="6"/>
  <c r="G32" i="6"/>
  <c r="G36" i="6"/>
  <c r="G40" i="6"/>
  <c r="G44" i="6"/>
  <c r="G48" i="6"/>
  <c r="G52" i="6"/>
  <c r="G56" i="6"/>
  <c r="G60" i="6"/>
  <c r="G64" i="6"/>
  <c r="G68" i="6"/>
  <c r="G72" i="6"/>
  <c r="G76" i="6"/>
  <c r="G80" i="6"/>
  <c r="G84" i="6"/>
  <c r="G88" i="6"/>
  <c r="G92" i="6"/>
  <c r="G96" i="6"/>
  <c r="G110" i="6"/>
  <c r="G114" i="6"/>
  <c r="G118" i="6"/>
  <c r="G122" i="6"/>
  <c r="G126" i="6"/>
  <c r="G130" i="6"/>
  <c r="G134" i="6"/>
  <c r="G138" i="6"/>
  <c r="G142" i="6"/>
  <c r="G146" i="6"/>
  <c r="G150" i="6"/>
  <c r="G154" i="6"/>
  <c r="G158" i="6"/>
  <c r="G162" i="6"/>
  <c r="G166" i="6"/>
  <c r="G170" i="6"/>
  <c r="G174" i="6"/>
  <c r="G178" i="6"/>
  <c r="G182" i="6"/>
  <c r="G186" i="6"/>
  <c r="G190" i="6"/>
  <c r="G194" i="6"/>
  <c r="G198" i="6"/>
  <c r="G202" i="6"/>
  <c r="G206" i="6"/>
  <c r="G210" i="6"/>
  <c r="G214" i="6"/>
  <c r="G218" i="6"/>
  <c r="G222" i="6"/>
  <c r="G9" i="6"/>
  <c r="G13" i="6"/>
  <c r="G17" i="6"/>
  <c r="G21" i="6"/>
  <c r="G25" i="6"/>
  <c r="G29" i="6"/>
  <c r="G33" i="6"/>
  <c r="G37" i="6"/>
  <c r="G41" i="6"/>
  <c r="G45" i="6"/>
  <c r="G49" i="6"/>
  <c r="G53" i="6"/>
  <c r="G57" i="6"/>
  <c r="G61" i="6"/>
  <c r="G65" i="6"/>
  <c r="G69" i="6"/>
  <c r="G73" i="6"/>
  <c r="G77" i="6"/>
  <c r="G81" i="6"/>
  <c r="G85" i="6"/>
  <c r="G89" i="6"/>
  <c r="G93" i="6"/>
  <c r="G97" i="6"/>
  <c r="G111" i="6"/>
  <c r="G115" i="6"/>
  <c r="G119" i="6"/>
  <c r="G123" i="6"/>
  <c r="G127" i="6"/>
  <c r="G131" i="6"/>
  <c r="G135" i="6"/>
  <c r="G139" i="6"/>
  <c r="G143" i="6"/>
  <c r="G147" i="6"/>
  <c r="G151" i="6"/>
  <c r="G155" i="6"/>
  <c r="G159" i="6"/>
  <c r="G163" i="6"/>
  <c r="G167" i="6"/>
  <c r="G171" i="6"/>
  <c r="G175" i="6"/>
  <c r="G179" i="6"/>
  <c r="G183" i="6"/>
  <c r="G187" i="6"/>
  <c r="G191" i="6"/>
  <c r="G195" i="6"/>
  <c r="G199" i="6"/>
  <c r="G203" i="6"/>
  <c r="G207" i="6"/>
  <c r="G211" i="6"/>
  <c r="G215" i="6"/>
  <c r="G219" i="6"/>
  <c r="G223" i="6"/>
  <c r="G11" i="6"/>
  <c r="G15" i="6"/>
  <c r="G19" i="6"/>
  <c r="G23" i="6"/>
  <c r="G27" i="6"/>
  <c r="G31" i="6"/>
  <c r="G35" i="6"/>
  <c r="G39" i="6"/>
  <c r="G43" i="6"/>
  <c r="G47" i="6"/>
  <c r="G51" i="6"/>
  <c r="G55" i="6"/>
  <c r="G59" i="6"/>
  <c r="G63" i="6"/>
  <c r="G67" i="6"/>
  <c r="G71" i="6"/>
  <c r="G75" i="6"/>
  <c r="G79" i="6"/>
  <c r="G83" i="6"/>
  <c r="G87" i="6"/>
  <c r="G91" i="6"/>
  <c r="G95" i="6"/>
  <c r="G99" i="6"/>
  <c r="G113" i="6"/>
  <c r="G117" i="6"/>
  <c r="G121" i="6"/>
  <c r="G125" i="6"/>
  <c r="G129" i="6"/>
  <c r="G133" i="6"/>
  <c r="G137" i="6"/>
  <c r="G141" i="6"/>
  <c r="G145" i="6"/>
  <c r="G149" i="6"/>
  <c r="G153" i="6"/>
  <c r="G157" i="6"/>
  <c r="G161" i="6"/>
  <c r="G165" i="6"/>
  <c r="G169" i="6"/>
  <c r="G173" i="6"/>
  <c r="G177" i="6"/>
  <c r="G181" i="6"/>
  <c r="G185" i="6"/>
  <c r="G189" i="6"/>
  <c r="G193" i="6"/>
  <c r="G197" i="6"/>
  <c r="G201" i="6"/>
  <c r="G205" i="6"/>
  <c r="G209" i="6"/>
  <c r="G213" i="6"/>
  <c r="G217" i="6"/>
  <c r="G221" i="6"/>
  <c r="H18" i="9"/>
  <c r="I10" i="9"/>
  <c r="F223" i="6" l="1"/>
  <c r="F222" i="6"/>
  <c r="F221" i="6"/>
  <c r="F220" i="6"/>
  <c r="F219" i="6"/>
  <c r="F218" i="6"/>
  <c r="F217" i="6"/>
  <c r="F216" i="6"/>
  <c r="F215" i="6"/>
  <c r="F214" i="6"/>
  <c r="F213" i="6"/>
  <c r="F212" i="6"/>
  <c r="F211" i="6"/>
  <c r="F210" i="6"/>
  <c r="F209" i="6"/>
  <c r="F208" i="6"/>
  <c r="F207" i="6"/>
  <c r="F206" i="6"/>
  <c r="F205" i="6"/>
  <c r="F204" i="6"/>
  <c r="F203" i="6"/>
  <c r="F202" i="6"/>
  <c r="F201" i="6"/>
  <c r="F200" i="6"/>
  <c r="F199" i="6"/>
  <c r="F198" i="6"/>
  <c r="F197" i="6"/>
  <c r="F196" i="6"/>
  <c r="F195" i="6"/>
  <c r="F194" i="6"/>
  <c r="F193" i="6"/>
  <c r="F192" i="6"/>
  <c r="F191" i="6"/>
  <c r="F190" i="6"/>
  <c r="F189" i="6"/>
  <c r="F188" i="6"/>
  <c r="F187" i="6"/>
  <c r="F186" i="6"/>
  <c r="F185" i="6"/>
  <c r="F184" i="6"/>
  <c r="F183" i="6"/>
  <c r="F182" i="6"/>
  <c r="F181" i="6"/>
  <c r="F180" i="6"/>
  <c r="F179" i="6"/>
  <c r="F178" i="6"/>
  <c r="F177" i="6"/>
  <c r="F176" i="6"/>
  <c r="F175" i="6"/>
  <c r="F174" i="6"/>
  <c r="F173" i="6"/>
  <c r="F172" i="6"/>
  <c r="F171" i="6"/>
  <c r="F170" i="6"/>
  <c r="F169" i="6"/>
  <c r="F168" i="6"/>
  <c r="F167" i="6"/>
  <c r="F163" i="6"/>
  <c r="F159" i="6"/>
  <c r="F155" i="6"/>
  <c r="F151" i="6"/>
  <c r="F147" i="6"/>
  <c r="F143" i="6"/>
  <c r="F139" i="6"/>
  <c r="F135" i="6"/>
  <c r="F131" i="6"/>
  <c r="F127" i="6"/>
  <c r="F123" i="6"/>
  <c r="F119" i="6"/>
  <c r="F115" i="6"/>
  <c r="F111" i="6"/>
  <c r="F92" i="6"/>
  <c r="F88" i="6"/>
  <c r="F84" i="6"/>
  <c r="F80" i="6"/>
  <c r="F76" i="6"/>
  <c r="F75" i="6"/>
  <c r="F74" i="6"/>
  <c r="F73" i="6"/>
  <c r="F72" i="6"/>
  <c r="F71" i="6"/>
  <c r="F70" i="6"/>
  <c r="F69" i="6"/>
  <c r="F68" i="6"/>
  <c r="F67" i="6"/>
  <c r="F66" i="6"/>
  <c r="F65" i="6"/>
  <c r="F64" i="6"/>
  <c r="F63" i="6"/>
  <c r="F62" i="6"/>
  <c r="F61" i="6"/>
  <c r="F60" i="6"/>
  <c r="F59" i="6"/>
  <c r="F58" i="6"/>
  <c r="F57" i="6"/>
  <c r="F56" i="6"/>
  <c r="F55" i="6"/>
  <c r="F54" i="6"/>
  <c r="F53" i="6"/>
  <c r="F52" i="6"/>
  <c r="F51" i="6"/>
  <c r="F50" i="6"/>
  <c r="F49" i="6"/>
  <c r="F48" i="6"/>
  <c r="F47" i="6"/>
  <c r="F46" i="6"/>
  <c r="F45" i="6"/>
  <c r="F44" i="6"/>
  <c r="F43" i="6"/>
  <c r="F42" i="6"/>
  <c r="F40" i="6"/>
  <c r="F39" i="6"/>
  <c r="F37" i="6"/>
  <c r="F35" i="6"/>
  <c r="F33" i="6"/>
  <c r="F31" i="6"/>
  <c r="F29" i="6"/>
  <c r="F164" i="6"/>
  <c r="F160" i="6"/>
  <c r="F156" i="6"/>
  <c r="F152" i="6"/>
  <c r="F148" i="6"/>
  <c r="F144" i="6"/>
  <c r="F140" i="6"/>
  <c r="F136" i="6"/>
  <c r="F132" i="6"/>
  <c r="F128" i="6"/>
  <c r="F124" i="6"/>
  <c r="F120" i="6"/>
  <c r="F116" i="6"/>
  <c r="F112" i="6"/>
  <c r="F93" i="6"/>
  <c r="F89" i="6"/>
  <c r="F85" i="6"/>
  <c r="F81" i="6"/>
  <c r="F77" i="6"/>
  <c r="F165" i="6"/>
  <c r="F161" i="6"/>
  <c r="F157" i="6"/>
  <c r="F153" i="6"/>
  <c r="F149" i="6"/>
  <c r="F145" i="6"/>
  <c r="F141" i="6"/>
  <c r="F137" i="6"/>
  <c r="F133" i="6"/>
  <c r="F129" i="6"/>
  <c r="F125" i="6"/>
  <c r="F121" i="6"/>
  <c r="F117" i="6"/>
  <c r="F113" i="6"/>
  <c r="F110" i="6"/>
  <c r="F98" i="6"/>
  <c r="F94" i="6"/>
  <c r="F90" i="6"/>
  <c r="F86" i="6"/>
  <c r="F82" i="6"/>
  <c r="F78" i="6"/>
  <c r="F166" i="6"/>
  <c r="F162" i="6"/>
  <c r="F158" i="6"/>
  <c r="F154" i="6"/>
  <c r="F150" i="6"/>
  <c r="F146" i="6"/>
  <c r="F142" i="6"/>
  <c r="F138" i="6"/>
  <c r="F134" i="6"/>
  <c r="F130" i="6"/>
  <c r="F126" i="6"/>
  <c r="F122" i="6"/>
  <c r="F118" i="6"/>
  <c r="F114" i="6"/>
  <c r="F99" i="6"/>
  <c r="F91" i="6"/>
  <c r="F87" i="6"/>
  <c r="F83" i="6"/>
  <c r="F79" i="6"/>
  <c r="F8" i="6"/>
  <c r="F41" i="6"/>
  <c r="F38" i="6"/>
  <c r="F36" i="6"/>
  <c r="F34" i="6"/>
  <c r="F32" i="6"/>
  <c r="F30" i="6"/>
  <c r="F28" i="6"/>
  <c r="F19" i="6"/>
  <c r="F16" i="6"/>
  <c r="F14" i="6"/>
  <c r="F12" i="6"/>
  <c r="F11" i="6"/>
  <c r="F9" i="6"/>
  <c r="F27" i="6"/>
  <c r="F26" i="6"/>
  <c r="F25" i="6"/>
  <c r="F24" i="6"/>
  <c r="F23" i="6"/>
  <c r="F22" i="6"/>
  <c r="F21" i="6"/>
  <c r="F20" i="6"/>
  <c r="F18" i="6"/>
  <c r="F17" i="6"/>
  <c r="F15" i="6"/>
  <c r="F13" i="6"/>
  <c r="F10" i="6"/>
  <c r="G18" i="9"/>
  <c r="H10" i="9"/>
  <c r="F18" i="9" l="1"/>
  <c r="G10" i="9"/>
  <c r="E223" i="6"/>
  <c r="E222" i="6"/>
  <c r="E221" i="6"/>
  <c r="E220" i="6"/>
  <c r="E219" i="6"/>
  <c r="E218" i="6"/>
  <c r="E217" i="6"/>
  <c r="E216" i="6"/>
  <c r="E215" i="6"/>
  <c r="E214" i="6"/>
  <c r="E213" i="6"/>
  <c r="E212" i="6"/>
  <c r="E211" i="6"/>
  <c r="E210" i="6"/>
  <c r="E209" i="6"/>
  <c r="E208" i="6"/>
  <c r="E207" i="6"/>
  <c r="E206" i="6"/>
  <c r="E205" i="6"/>
  <c r="E204" i="6"/>
  <c r="E203" i="6"/>
  <c r="E202" i="6"/>
  <c r="E201" i="6"/>
  <c r="E200" i="6"/>
  <c r="E199" i="6"/>
  <c r="E198" i="6"/>
  <c r="E197" i="6"/>
  <c r="E196" i="6"/>
  <c r="E195" i="6"/>
  <c r="E194" i="6"/>
  <c r="E193" i="6"/>
  <c r="E192" i="6"/>
  <c r="E191" i="6"/>
  <c r="E190" i="6"/>
  <c r="E189" i="6"/>
  <c r="E188" i="6"/>
  <c r="E187" i="6"/>
  <c r="E186" i="6"/>
  <c r="E185" i="6"/>
  <c r="E184" i="6"/>
  <c r="E183" i="6"/>
  <c r="E182" i="6"/>
  <c r="E181" i="6"/>
  <c r="E180" i="6"/>
  <c r="E179" i="6"/>
  <c r="E178" i="6"/>
  <c r="E177" i="6"/>
  <c r="E176" i="6"/>
  <c r="E174" i="6"/>
  <c r="E172" i="6"/>
  <c r="E170" i="6"/>
  <c r="E168" i="6"/>
  <c r="E175" i="6"/>
  <c r="E166" i="6"/>
  <c r="E162" i="6"/>
  <c r="E158" i="6"/>
  <c r="E154" i="6"/>
  <c r="E150" i="6"/>
  <c r="E146" i="6"/>
  <c r="E142" i="6"/>
  <c r="E138" i="6"/>
  <c r="E134" i="6"/>
  <c r="E130" i="6"/>
  <c r="E126" i="6"/>
  <c r="E122" i="6"/>
  <c r="E118" i="6"/>
  <c r="E114" i="6"/>
  <c r="E99" i="6"/>
  <c r="E91" i="6"/>
  <c r="E87" i="6"/>
  <c r="E83" i="6"/>
  <c r="E79" i="6"/>
  <c r="E169" i="6"/>
  <c r="E167" i="6"/>
  <c r="E163" i="6"/>
  <c r="E159" i="6"/>
  <c r="E155" i="6"/>
  <c r="E151" i="6"/>
  <c r="E147" i="6"/>
  <c r="E143" i="6"/>
  <c r="E139" i="6"/>
  <c r="E135" i="6"/>
  <c r="E131" i="6"/>
  <c r="E127" i="6"/>
  <c r="E123" i="6"/>
  <c r="E119" i="6"/>
  <c r="E115" i="6"/>
  <c r="E111" i="6"/>
  <c r="E92" i="6"/>
  <c r="E88" i="6"/>
  <c r="E84" i="6"/>
  <c r="E80" i="6"/>
  <c r="E76" i="6"/>
  <c r="E75" i="6"/>
  <c r="E74" i="6"/>
  <c r="E73" i="6"/>
  <c r="E72" i="6"/>
  <c r="E71" i="6"/>
  <c r="E70" i="6"/>
  <c r="E69" i="6"/>
  <c r="E68" i="6"/>
  <c r="E67" i="6"/>
  <c r="E66" i="6"/>
  <c r="E65" i="6"/>
  <c r="E64" i="6"/>
  <c r="E63" i="6"/>
  <c r="E62" i="6"/>
  <c r="E61" i="6"/>
  <c r="E60" i="6"/>
  <c r="E59" i="6"/>
  <c r="E58" i="6"/>
  <c r="E57" i="6"/>
  <c r="E56" i="6"/>
  <c r="E55" i="6"/>
  <c r="E54" i="6"/>
  <c r="E53" i="6"/>
  <c r="E52" i="6"/>
  <c r="E51" i="6"/>
  <c r="E50" i="6"/>
  <c r="E49" i="6"/>
  <c r="E48" i="6"/>
  <c r="E47" i="6"/>
  <c r="E44" i="6"/>
  <c r="E43" i="6"/>
  <c r="E42" i="6"/>
  <c r="E41" i="6"/>
  <c r="E40" i="6"/>
  <c r="E39" i="6"/>
  <c r="E38" i="6"/>
  <c r="E37" i="6"/>
  <c r="E36" i="6"/>
  <c r="E35" i="6"/>
  <c r="E34" i="6"/>
  <c r="E33" i="6"/>
  <c r="E171" i="6"/>
  <c r="E164" i="6"/>
  <c r="E160" i="6"/>
  <c r="E156" i="6"/>
  <c r="E152" i="6"/>
  <c r="E148" i="6"/>
  <c r="E144" i="6"/>
  <c r="E140" i="6"/>
  <c r="E136" i="6"/>
  <c r="E132" i="6"/>
  <c r="E128" i="6"/>
  <c r="E124" i="6"/>
  <c r="E120" i="6"/>
  <c r="E116" i="6"/>
  <c r="E112" i="6"/>
  <c r="E93" i="6"/>
  <c r="E89" i="6"/>
  <c r="E85" i="6"/>
  <c r="E81" i="6"/>
  <c r="E77" i="6"/>
  <c r="E173" i="6"/>
  <c r="E165" i="6"/>
  <c r="E161" i="6"/>
  <c r="E157" i="6"/>
  <c r="E153" i="6"/>
  <c r="E149" i="6"/>
  <c r="E145" i="6"/>
  <c r="E141" i="6"/>
  <c r="E137" i="6"/>
  <c r="E133" i="6"/>
  <c r="E129" i="6"/>
  <c r="E125" i="6"/>
  <c r="E121" i="6"/>
  <c r="E117" i="6"/>
  <c r="E113" i="6"/>
  <c r="E110" i="6"/>
  <c r="E98" i="6"/>
  <c r="E94" i="6"/>
  <c r="E90" i="6"/>
  <c r="E86" i="6"/>
  <c r="E82" i="6"/>
  <c r="E78" i="6"/>
  <c r="E29" i="6"/>
  <c r="E32" i="6"/>
  <c r="E30" i="6"/>
  <c r="E8" i="6"/>
  <c r="E31" i="6"/>
  <c r="E28" i="6"/>
  <c r="E27" i="6"/>
  <c r="E26" i="6"/>
  <c r="E25" i="6"/>
  <c r="E24" i="6"/>
  <c r="E23" i="6"/>
  <c r="E22" i="6"/>
  <c r="E21" i="6"/>
  <c r="E20" i="6"/>
  <c r="E19" i="6"/>
  <c r="E18" i="6"/>
  <c r="E17" i="6"/>
  <c r="E16" i="6"/>
  <c r="E15" i="6"/>
  <c r="E14" i="6"/>
  <c r="E13" i="6"/>
  <c r="E12" i="6"/>
  <c r="E11" i="6"/>
  <c r="E10" i="6"/>
  <c r="E9" i="6"/>
  <c r="D223" i="6" l="1"/>
  <c r="D222" i="6"/>
  <c r="D221" i="6"/>
  <c r="D220" i="6"/>
  <c r="D219" i="6"/>
  <c r="D218" i="6"/>
  <c r="D217" i="6"/>
  <c r="D216" i="6"/>
  <c r="D215" i="6"/>
  <c r="D214" i="6"/>
  <c r="D213" i="6"/>
  <c r="D212" i="6"/>
  <c r="D211" i="6"/>
  <c r="D210" i="6"/>
  <c r="D209" i="6"/>
  <c r="D208" i="6"/>
  <c r="D207" i="6"/>
  <c r="D206" i="6"/>
  <c r="D205" i="6"/>
  <c r="D204" i="6"/>
  <c r="D203" i="6"/>
  <c r="D202" i="6"/>
  <c r="D201" i="6"/>
  <c r="D200" i="6"/>
  <c r="D199" i="6"/>
  <c r="D198" i="6"/>
  <c r="D197" i="6"/>
  <c r="D196" i="6"/>
  <c r="D195" i="6"/>
  <c r="D194" i="6"/>
  <c r="D193" i="6"/>
  <c r="D192" i="6"/>
  <c r="D191" i="6"/>
  <c r="D190" i="6"/>
  <c r="D189" i="6"/>
  <c r="D188" i="6"/>
  <c r="D187" i="6"/>
  <c r="D186" i="6"/>
  <c r="D185" i="6"/>
  <c r="D184" i="6"/>
  <c r="D183" i="6"/>
  <c r="D182" i="6"/>
  <c r="D181" i="6"/>
  <c r="D180" i="6"/>
  <c r="D179" i="6"/>
  <c r="D178" i="6"/>
  <c r="D177" i="6"/>
  <c r="D176" i="6"/>
  <c r="D175" i="6"/>
  <c r="D174" i="6"/>
  <c r="D173" i="6"/>
  <c r="D172" i="6"/>
  <c r="D171" i="6"/>
  <c r="D170" i="6"/>
  <c r="D169" i="6"/>
  <c r="D167" i="6"/>
  <c r="D166" i="6"/>
  <c r="D165" i="6"/>
  <c r="D164" i="6"/>
  <c r="D163" i="6"/>
  <c r="D162" i="6"/>
  <c r="D161" i="6"/>
  <c r="D160" i="6"/>
  <c r="D159" i="6"/>
  <c r="D158" i="6"/>
  <c r="D157" i="6"/>
  <c r="D156" i="6"/>
  <c r="D155" i="6"/>
  <c r="D154" i="6"/>
  <c r="D153" i="6"/>
  <c r="D152" i="6"/>
  <c r="D151" i="6"/>
  <c r="D150" i="6"/>
  <c r="D149" i="6"/>
  <c r="D148" i="6"/>
  <c r="D147" i="6"/>
  <c r="D146" i="6"/>
  <c r="D145" i="6"/>
  <c r="D144" i="6"/>
  <c r="D143" i="6"/>
  <c r="D142" i="6"/>
  <c r="D141" i="6"/>
  <c r="D140" i="6"/>
  <c r="D139" i="6"/>
  <c r="D138" i="6"/>
  <c r="D137" i="6"/>
  <c r="D136" i="6"/>
  <c r="D135" i="6"/>
  <c r="D134" i="6"/>
  <c r="D133" i="6"/>
  <c r="D132" i="6"/>
  <c r="D131" i="6"/>
  <c r="D130" i="6"/>
  <c r="D129" i="6"/>
  <c r="D128" i="6"/>
  <c r="D127" i="6"/>
  <c r="D126" i="6"/>
  <c r="D125" i="6"/>
  <c r="D124" i="6"/>
  <c r="D123" i="6"/>
  <c r="D122" i="6"/>
  <c r="D121" i="6"/>
  <c r="D120" i="6"/>
  <c r="D119" i="6"/>
  <c r="D118" i="6"/>
  <c r="D117" i="6"/>
  <c r="D116" i="6"/>
  <c r="D115" i="6"/>
  <c r="D114" i="6"/>
  <c r="D113" i="6"/>
  <c r="D112" i="6"/>
  <c r="D111" i="6"/>
  <c r="D99" i="6"/>
  <c r="D98" i="6"/>
  <c r="D97" i="6"/>
  <c r="D96" i="6"/>
  <c r="D95" i="6"/>
  <c r="D94" i="6"/>
  <c r="D93" i="6"/>
  <c r="D92" i="6"/>
  <c r="D91" i="6"/>
  <c r="D90" i="6"/>
  <c r="D89" i="6"/>
  <c r="D88" i="6"/>
  <c r="D87" i="6"/>
  <c r="D86" i="6"/>
  <c r="D85" i="6"/>
  <c r="D84" i="6"/>
  <c r="D83" i="6"/>
  <c r="D82" i="6"/>
  <c r="D81" i="6"/>
  <c r="D80" i="6"/>
  <c r="D79" i="6"/>
  <c r="D78" i="6"/>
  <c r="D77" i="6"/>
  <c r="D110" i="6"/>
  <c r="D76" i="6"/>
  <c r="D75" i="6"/>
  <c r="D74" i="6"/>
  <c r="D73" i="6"/>
  <c r="D72" i="6"/>
  <c r="D71" i="6"/>
  <c r="D70" i="6"/>
  <c r="D69" i="6"/>
  <c r="D68" i="6"/>
  <c r="D67" i="6"/>
  <c r="D66" i="6"/>
  <c r="D65" i="6"/>
  <c r="D64" i="6"/>
  <c r="D63" i="6"/>
  <c r="D62" i="6"/>
  <c r="D61" i="6"/>
  <c r="D60" i="6"/>
  <c r="D59" i="6"/>
  <c r="D58" i="6"/>
  <c r="D57" i="6"/>
  <c r="D56" i="6"/>
  <c r="D55" i="6"/>
  <c r="D54" i="6"/>
  <c r="D53" i="6"/>
  <c r="D52" i="6"/>
  <c r="D51" i="6"/>
  <c r="D50" i="6"/>
  <c r="D49" i="6"/>
  <c r="D48" i="6"/>
  <c r="D47" i="6"/>
  <c r="D44" i="6"/>
  <c r="D43" i="6"/>
  <c r="D42" i="6"/>
  <c r="D41" i="6"/>
  <c r="D40" i="6"/>
  <c r="D39" i="6"/>
  <c r="D38" i="6"/>
  <c r="D37" i="6"/>
  <c r="D36" i="6"/>
  <c r="D35" i="6"/>
  <c r="D34" i="6"/>
  <c r="D33" i="6"/>
  <c r="D32" i="6"/>
  <c r="D31" i="6"/>
  <c r="D168" i="6"/>
  <c r="D27" i="6"/>
  <c r="D26" i="6"/>
  <c r="D25" i="6"/>
  <c r="D24" i="6"/>
  <c r="D23" i="6"/>
  <c r="D22" i="6"/>
  <c r="D21" i="6"/>
  <c r="D20" i="6"/>
  <c r="D19" i="6"/>
  <c r="D18" i="6"/>
  <c r="D17" i="6"/>
  <c r="D16" i="6"/>
  <c r="D15" i="6"/>
  <c r="D14" i="6"/>
  <c r="D12" i="6"/>
  <c r="D9" i="6"/>
  <c r="D29" i="6"/>
  <c r="D13" i="6"/>
  <c r="D10" i="6"/>
  <c r="D30" i="6"/>
  <c r="D8" i="6"/>
  <c r="D11" i="6"/>
  <c r="D28" i="6"/>
  <c r="E18" i="9"/>
  <c r="F10" i="9"/>
  <c r="D18" i="9" l="1"/>
  <c r="E10" i="9"/>
  <c r="C18" i="9" l="1"/>
  <c r="C10" i="9" s="1"/>
  <c r="D10" i="9"/>
  <c r="D6" i="6"/>
  <c r="E46" i="6" l="1"/>
  <c r="E45" i="6"/>
  <c r="D45" i="6" l="1"/>
  <c r="D46" i="6"/>
  <c r="G68" i="14" l="1"/>
  <c r="F68" i="14"/>
  <c r="E68" i="14"/>
  <c r="E97" i="6" l="1"/>
  <c r="E96" i="6"/>
  <c r="E95" i="6"/>
  <c r="F95" i="6" l="1"/>
  <c r="F96" i="6"/>
  <c r="F97" i="6"/>
  <c r="G99" i="14" l="1"/>
  <c r="F99" i="14"/>
  <c r="E99" i="14"/>
  <c r="G98" i="14"/>
  <c r="F98" i="14"/>
  <c r="E98" i="14"/>
  <c r="G97" i="14"/>
  <c r="F97" i="14"/>
  <c r="E97" i="14"/>
  <c r="G96" i="14"/>
  <c r="F96" i="14"/>
  <c r="E96" i="14"/>
  <c r="G95" i="14"/>
  <c r="F95" i="14"/>
  <c r="E95" i="14"/>
  <c r="G93" i="14"/>
  <c r="F93" i="14"/>
  <c r="E93" i="14"/>
  <c r="G92" i="14"/>
  <c r="F92" i="14"/>
  <c r="E92" i="14"/>
  <c r="G91" i="14"/>
  <c r="F91" i="14"/>
  <c r="E91" i="14"/>
  <c r="G90" i="14"/>
  <c r="F90" i="14"/>
  <c r="E90" i="14"/>
  <c r="G89" i="14"/>
  <c r="F89" i="14"/>
  <c r="E89" i="14"/>
  <c r="G88" i="14"/>
  <c r="F88" i="14"/>
  <c r="E88" i="14"/>
  <c r="G87" i="14"/>
  <c r="F87" i="14"/>
  <c r="E87" i="14"/>
  <c r="G86" i="14"/>
  <c r="F86" i="14"/>
  <c r="E86" i="14"/>
  <c r="G85" i="14"/>
  <c r="F85" i="14"/>
  <c r="E85" i="14"/>
  <c r="G84" i="14"/>
  <c r="F84" i="14"/>
  <c r="E84" i="14"/>
  <c r="G83" i="14"/>
  <c r="F83" i="14"/>
  <c r="E83" i="14"/>
  <c r="G82" i="14"/>
  <c r="F82" i="14"/>
  <c r="E82" i="14"/>
  <c r="G81" i="14"/>
  <c r="F81" i="14"/>
  <c r="E81" i="14"/>
  <c r="G80" i="14"/>
  <c r="F80" i="14"/>
  <c r="E80" i="14"/>
  <c r="G79" i="14"/>
  <c r="F79" i="14"/>
  <c r="E79" i="14"/>
  <c r="G78" i="14"/>
  <c r="F78" i="14"/>
  <c r="E78" i="14"/>
  <c r="G76" i="14"/>
  <c r="F76" i="14"/>
  <c r="E76" i="14"/>
  <c r="F73" i="14"/>
  <c r="E73" i="14"/>
  <c r="G72" i="14"/>
  <c r="F72" i="14"/>
  <c r="E72" i="14"/>
  <c r="F71" i="14"/>
  <c r="E71" i="14"/>
  <c r="G70" i="14"/>
  <c r="F70" i="14"/>
  <c r="E70" i="14"/>
  <c r="G67" i="14"/>
  <c r="F67" i="14"/>
  <c r="E67" i="14"/>
  <c r="G66" i="14"/>
  <c r="F66" i="14"/>
  <c r="E66" i="14"/>
  <c r="G64" i="14"/>
  <c r="F64" i="14"/>
  <c r="E64" i="14"/>
  <c r="G63" i="14"/>
  <c r="F63" i="14"/>
  <c r="E63" i="14"/>
  <c r="G62" i="14"/>
  <c r="F62" i="14"/>
  <c r="E62" i="14"/>
  <c r="G61" i="14"/>
  <c r="F61" i="14"/>
  <c r="E61" i="14"/>
  <c r="G60" i="14"/>
  <c r="F60" i="14"/>
  <c r="E60" i="14"/>
  <c r="G59" i="14"/>
  <c r="F59" i="14"/>
  <c r="E59" i="14"/>
  <c r="G58" i="14"/>
  <c r="F58" i="14"/>
  <c r="E58" i="14"/>
  <c r="G57" i="14"/>
  <c r="F57" i="14"/>
  <c r="E57" i="14"/>
  <c r="G56" i="14"/>
  <c r="F56" i="14"/>
  <c r="E56" i="14"/>
  <c r="G55" i="14"/>
  <c r="F55" i="14"/>
  <c r="E55" i="14"/>
  <c r="G54" i="14"/>
  <c r="F54" i="14"/>
  <c r="E54" i="14"/>
  <c r="G53" i="14"/>
  <c r="F53" i="14"/>
  <c r="E53" i="14"/>
  <c r="G51" i="14"/>
  <c r="F51" i="14"/>
  <c r="E51" i="14"/>
  <c r="G49" i="14"/>
  <c r="F49" i="14"/>
  <c r="E49" i="14"/>
  <c r="G48" i="14"/>
  <c r="F48" i="14"/>
  <c r="E48" i="14"/>
  <c r="G47" i="14"/>
  <c r="F47" i="14"/>
  <c r="E47" i="14"/>
  <c r="G46" i="14"/>
  <c r="F46" i="14"/>
  <c r="E46" i="14"/>
  <c r="G45" i="14"/>
  <c r="F45" i="14"/>
  <c r="E45" i="14"/>
  <c r="G44" i="14"/>
  <c r="F44" i="14"/>
  <c r="E44" i="14"/>
  <c r="G43" i="14"/>
  <c r="F43" i="14"/>
  <c r="E43" i="14"/>
  <c r="G41" i="14"/>
  <c r="F41" i="14"/>
  <c r="E41" i="14"/>
  <c r="G40" i="14"/>
  <c r="F40" i="14"/>
  <c r="E40" i="14"/>
  <c r="G39" i="14"/>
  <c r="F39" i="14"/>
  <c r="E39" i="14"/>
  <c r="G38" i="14"/>
  <c r="F38" i="14"/>
  <c r="E38" i="14"/>
  <c r="G37" i="14"/>
  <c r="F37" i="14"/>
  <c r="E37" i="14"/>
  <c r="G36" i="14"/>
  <c r="F36" i="14"/>
  <c r="E36" i="14"/>
  <c r="G35" i="14"/>
  <c r="F35" i="14"/>
  <c r="E35" i="14"/>
  <c r="G34" i="14"/>
  <c r="F34" i="14"/>
  <c r="E34" i="14"/>
  <c r="G33" i="14"/>
  <c r="F33" i="14"/>
  <c r="E33" i="14"/>
  <c r="G32" i="14"/>
  <c r="F32" i="14"/>
  <c r="E32" i="14"/>
  <c r="G31" i="14"/>
  <c r="F31" i="14"/>
  <c r="E31" i="14"/>
  <c r="G30" i="14"/>
  <c r="F30" i="14"/>
  <c r="E30" i="14"/>
  <c r="G29" i="14"/>
  <c r="F29" i="14"/>
  <c r="E29" i="14"/>
  <c r="G28" i="14"/>
  <c r="F28" i="14"/>
  <c r="E28" i="14"/>
  <c r="G26" i="14"/>
  <c r="F26" i="14"/>
  <c r="E26" i="14"/>
  <c r="G25" i="14"/>
  <c r="F25" i="14"/>
  <c r="E25" i="14"/>
  <c r="G24" i="14"/>
  <c r="F24" i="14"/>
  <c r="E24" i="14"/>
  <c r="G23" i="14"/>
  <c r="F23" i="14"/>
  <c r="E23" i="14"/>
  <c r="E22" i="14"/>
  <c r="G21" i="14"/>
  <c r="F21" i="14"/>
  <c r="E21" i="14"/>
  <c r="G19" i="14"/>
  <c r="F19" i="14"/>
  <c r="E19" i="14"/>
  <c r="G18" i="14"/>
  <c r="F18" i="14"/>
  <c r="E18" i="14"/>
  <c r="G17" i="14"/>
  <c r="F17" i="14"/>
  <c r="E17" i="14"/>
  <c r="G16" i="14"/>
  <c r="F16" i="14"/>
  <c r="E16" i="14"/>
  <c r="G14" i="14"/>
  <c r="F14" i="14"/>
  <c r="E14" i="14"/>
  <c r="F13" i="14"/>
  <c r="E13" i="14"/>
  <c r="G12" i="14"/>
  <c r="F12" i="14"/>
  <c r="E12" i="14"/>
  <c r="G69" i="14" l="1"/>
  <c r="G65" i="14"/>
  <c r="F65" i="14"/>
  <c r="F22" i="14"/>
  <c r="F69" i="14"/>
  <c r="G73" i="14" l="1"/>
  <c r="G22" i="14"/>
  <c r="E65" i="14"/>
  <c r="E69" i="14"/>
  <c r="G71" i="14"/>
  <c r="F102" i="11"/>
  <c r="G13" i="14"/>
  <c r="G102" i="5" l="1"/>
  <c r="E226" i="11" l="1"/>
  <c r="F226" i="11"/>
  <c r="F103" i="11" s="1"/>
  <c r="D226" i="11"/>
  <c r="C98" i="6" l="1"/>
  <c r="C99" i="6"/>
  <c r="E102" i="5" l="1"/>
  <c r="F102" i="5"/>
  <c r="L102" i="23" l="1"/>
  <c r="B68" i="14"/>
  <c r="B10" i="12"/>
  <c r="B12" i="12"/>
  <c r="B13" i="12"/>
  <c r="B14" i="12"/>
  <c r="B15" i="12"/>
  <c r="B16" i="12"/>
  <c r="B17" i="12"/>
  <c r="B18" i="12"/>
  <c r="B19" i="12"/>
  <c r="B20" i="12"/>
  <c r="B21" i="12"/>
  <c r="B22" i="12"/>
  <c r="B23" i="12"/>
  <c r="B24" i="12"/>
  <c r="B25" i="12"/>
  <c r="B26" i="12"/>
  <c r="B27" i="12"/>
  <c r="B28" i="12"/>
  <c r="B29" i="12"/>
  <c r="B30" i="12"/>
  <c r="B31" i="12"/>
  <c r="B32" i="12"/>
  <c r="B33" i="12"/>
  <c r="B34" i="12"/>
  <c r="B35" i="12"/>
  <c r="B36" i="12"/>
  <c r="B37" i="12"/>
  <c r="B38" i="12"/>
  <c r="B39" i="12"/>
  <c r="B40" i="12"/>
  <c r="B41" i="12"/>
  <c r="B42" i="12"/>
  <c r="B43" i="12"/>
  <c r="B44" i="12"/>
  <c r="B45" i="12"/>
  <c r="B46" i="12"/>
  <c r="B47" i="12"/>
  <c r="B48" i="12"/>
  <c r="B49" i="12"/>
  <c r="B52" i="12"/>
  <c r="B53" i="12"/>
  <c r="B54" i="12"/>
  <c r="B55" i="12"/>
  <c r="B56" i="12"/>
  <c r="B57" i="12"/>
  <c r="B58" i="12"/>
  <c r="B59" i="12"/>
  <c r="B60" i="12"/>
  <c r="B61" i="12"/>
  <c r="B62" i="12"/>
  <c r="B63" i="12"/>
  <c r="B64" i="12"/>
  <c r="B65" i="12"/>
  <c r="B66" i="12"/>
  <c r="B67" i="12"/>
  <c r="B68" i="12"/>
  <c r="B69" i="12"/>
  <c r="B70" i="12"/>
  <c r="B71" i="12"/>
  <c r="B72" i="12"/>
  <c r="B73" i="12"/>
  <c r="B74" i="12"/>
  <c r="B75" i="12"/>
  <c r="B76" i="12"/>
  <c r="B77" i="12"/>
  <c r="B78" i="12"/>
  <c r="B79" i="12"/>
  <c r="B80" i="12"/>
  <c r="B81" i="12"/>
  <c r="B82" i="12"/>
  <c r="B83" i="12"/>
  <c r="B84" i="12"/>
  <c r="B85" i="12"/>
  <c r="B86" i="12"/>
  <c r="B87" i="12"/>
  <c r="B88" i="12"/>
  <c r="B89" i="12"/>
  <c r="B90" i="12"/>
  <c r="B91" i="12"/>
  <c r="B92" i="12"/>
  <c r="B93" i="12"/>
  <c r="B94" i="12"/>
  <c r="B95" i="12"/>
  <c r="B96" i="12"/>
  <c r="B97" i="12"/>
  <c r="B98" i="12"/>
  <c r="B99" i="12"/>
  <c r="B13" i="14"/>
  <c r="B14" i="14"/>
  <c r="B15" i="14"/>
  <c r="B17" i="14"/>
  <c r="B18" i="14"/>
  <c r="B19" i="14"/>
  <c r="B20" i="14"/>
  <c r="B22" i="14"/>
  <c r="B23" i="14"/>
  <c r="B24" i="14"/>
  <c r="B25" i="14"/>
  <c r="B26" i="14"/>
  <c r="B27" i="14"/>
  <c r="B29" i="14"/>
  <c r="B30" i="14"/>
  <c r="B31" i="14"/>
  <c r="B32" i="14"/>
  <c r="B33" i="14"/>
  <c r="B34" i="14"/>
  <c r="B35" i="14"/>
  <c r="B36" i="14"/>
  <c r="B37" i="14"/>
  <c r="B38" i="14"/>
  <c r="B39" i="14"/>
  <c r="B40" i="14"/>
  <c r="B41" i="14"/>
  <c r="B42" i="14"/>
  <c r="B44" i="14"/>
  <c r="B45" i="14"/>
  <c r="B46" i="14"/>
  <c r="B47" i="14"/>
  <c r="B48" i="14"/>
  <c r="B49" i="14"/>
  <c r="B52" i="14"/>
  <c r="B54" i="14"/>
  <c r="B55" i="14"/>
  <c r="B56" i="14"/>
  <c r="B57" i="14"/>
  <c r="B58" i="14"/>
  <c r="B59" i="14"/>
  <c r="B60" i="14"/>
  <c r="B61" i="14"/>
  <c r="B62" i="14"/>
  <c r="B63" i="14"/>
  <c r="B64" i="14"/>
  <c r="B65" i="14"/>
  <c r="B66" i="14"/>
  <c r="B67" i="14"/>
  <c r="B69" i="14"/>
  <c r="B70" i="14"/>
  <c r="B71" i="14"/>
  <c r="B72" i="14"/>
  <c r="B73" i="14"/>
  <c r="B74" i="14"/>
  <c r="B77" i="14"/>
  <c r="B79" i="14"/>
  <c r="B80" i="14"/>
  <c r="B81" i="14"/>
  <c r="B82" i="14"/>
  <c r="B83" i="14"/>
  <c r="B84" i="14"/>
  <c r="B85" i="14"/>
  <c r="B86" i="14"/>
  <c r="B87" i="14"/>
  <c r="B88" i="14"/>
  <c r="B89" i="14"/>
  <c r="B90" i="14"/>
  <c r="B91" i="14"/>
  <c r="B92" i="14"/>
  <c r="B93" i="14"/>
  <c r="B94" i="14"/>
  <c r="B96" i="14"/>
  <c r="B97" i="14"/>
  <c r="B98" i="14"/>
  <c r="B99" i="14"/>
  <c r="B12" i="14"/>
  <c r="B16" i="14"/>
  <c r="B21" i="14"/>
  <c r="B28" i="14"/>
  <c r="B43" i="14"/>
  <c r="B53" i="14"/>
  <c r="B76" i="14"/>
  <c r="B78" i="14"/>
  <c r="B95" i="14"/>
  <c r="B10" i="14"/>
  <c r="B75" i="14"/>
  <c r="E226" i="5"/>
  <c r="E103" i="5" s="1"/>
  <c r="F226" i="5"/>
  <c r="F103" i="5" s="1"/>
  <c r="D224" i="6"/>
  <c r="E224" i="6"/>
  <c r="F224" i="6"/>
  <c r="G224" i="6"/>
  <c r="F100" i="6"/>
  <c r="F102" i="6" s="1"/>
  <c r="G100" i="6"/>
  <c r="G102" i="6" s="1"/>
  <c r="L9" i="23"/>
  <c r="L10" i="23"/>
  <c r="L11" i="23"/>
  <c r="L12" i="23"/>
  <c r="L13" i="23"/>
  <c r="L14" i="23"/>
  <c r="L15" i="23"/>
  <c r="L16" i="23"/>
  <c r="L17" i="23"/>
  <c r="L18" i="23"/>
  <c r="L19" i="23"/>
  <c r="L20" i="23"/>
  <c r="L21" i="23"/>
  <c r="L22" i="23"/>
  <c r="L23" i="23"/>
  <c r="L24" i="23"/>
  <c r="L25" i="23"/>
  <c r="L26" i="23"/>
  <c r="L27" i="23"/>
  <c r="L28" i="23"/>
  <c r="L29" i="23"/>
  <c r="L30" i="23"/>
  <c r="L31" i="23"/>
  <c r="L32" i="23"/>
  <c r="L33" i="23"/>
  <c r="L34" i="23"/>
  <c r="L35" i="23"/>
  <c r="L36" i="23"/>
  <c r="L37" i="23"/>
  <c r="L38" i="23"/>
  <c r="L39" i="23"/>
  <c r="L40" i="23"/>
  <c r="L41" i="23"/>
  <c r="L42" i="23"/>
  <c r="L43" i="23"/>
  <c r="L44" i="23"/>
  <c r="L45" i="23"/>
  <c r="L46" i="23"/>
  <c r="L47" i="23"/>
  <c r="L48" i="23"/>
  <c r="L49" i="23"/>
  <c r="L50" i="23"/>
  <c r="L51" i="23"/>
  <c r="L52" i="23"/>
  <c r="L53" i="23"/>
  <c r="L54" i="23"/>
  <c r="L55" i="23"/>
  <c r="L56" i="23"/>
  <c r="L57" i="23"/>
  <c r="L58" i="23"/>
  <c r="L59" i="23"/>
  <c r="L60" i="23"/>
  <c r="L61" i="23"/>
  <c r="L62" i="23"/>
  <c r="L63" i="23"/>
  <c r="L64" i="23"/>
  <c r="L65" i="23"/>
  <c r="L66" i="23"/>
  <c r="L67" i="23"/>
  <c r="L68" i="23"/>
  <c r="L69" i="23"/>
  <c r="L70" i="23"/>
  <c r="L71" i="23"/>
  <c r="L72" i="23"/>
  <c r="L73" i="23"/>
  <c r="L74" i="23"/>
  <c r="L75" i="23"/>
  <c r="L76" i="23"/>
  <c r="L77" i="23"/>
  <c r="L78" i="23"/>
  <c r="L79" i="23"/>
  <c r="L80" i="23"/>
  <c r="L81" i="23"/>
  <c r="L82" i="23"/>
  <c r="L83" i="23"/>
  <c r="L84" i="23"/>
  <c r="L85" i="23"/>
  <c r="L86" i="23"/>
  <c r="L87" i="23"/>
  <c r="L88" i="23"/>
  <c r="L89" i="23"/>
  <c r="L90" i="23"/>
  <c r="L91" i="23"/>
  <c r="L92" i="23"/>
  <c r="L93" i="23"/>
  <c r="L94" i="23"/>
  <c r="L95" i="23"/>
  <c r="L96" i="23"/>
  <c r="L97" i="23"/>
  <c r="L98" i="23"/>
  <c r="L99" i="23"/>
  <c r="L100" i="23"/>
  <c r="L101" i="23"/>
  <c r="L103" i="23"/>
  <c r="L104" i="23"/>
  <c r="L105" i="23"/>
  <c r="L106" i="23"/>
  <c r="L107" i="23"/>
  <c r="L108" i="23"/>
  <c r="L109" i="23"/>
  <c r="L110" i="23"/>
  <c r="L111" i="23"/>
  <c r="L112" i="23"/>
  <c r="L113" i="23"/>
  <c r="L114" i="23"/>
  <c r="L115" i="23"/>
  <c r="L116" i="23"/>
  <c r="L117" i="23"/>
  <c r="L118" i="23"/>
  <c r="L119" i="23"/>
  <c r="L120" i="23"/>
  <c r="L121" i="23"/>
  <c r="L122" i="23"/>
  <c r="L123" i="23"/>
  <c r="L124" i="23"/>
  <c r="L125" i="23"/>
  <c r="L126" i="23"/>
  <c r="L127" i="23"/>
  <c r="L128" i="23"/>
  <c r="L129" i="23"/>
  <c r="L130" i="23"/>
  <c r="L131" i="23"/>
  <c r="L132" i="23"/>
  <c r="L133" i="23"/>
  <c r="L134" i="23"/>
  <c r="L135" i="23"/>
  <c r="L136" i="23"/>
  <c r="L137" i="23"/>
  <c r="L138" i="23"/>
  <c r="L139" i="23"/>
  <c r="L140" i="23"/>
  <c r="L141" i="23"/>
  <c r="L142" i="23"/>
  <c r="L143" i="23"/>
  <c r="L144" i="23"/>
  <c r="L145" i="23"/>
  <c r="L146" i="23"/>
  <c r="L147" i="23"/>
  <c r="L148" i="23"/>
  <c r="L149" i="23"/>
  <c r="L150" i="23"/>
  <c r="L151" i="23"/>
  <c r="L152" i="23"/>
  <c r="L153" i="23"/>
  <c r="L154" i="23"/>
  <c r="L155" i="23"/>
  <c r="L156" i="23"/>
  <c r="L157" i="23"/>
  <c r="L158" i="23"/>
  <c r="L159" i="23"/>
  <c r="L160" i="23"/>
  <c r="L161" i="23"/>
  <c r="L162" i="23"/>
  <c r="L163" i="23"/>
  <c r="L164" i="23"/>
  <c r="L165" i="23"/>
  <c r="L166" i="23"/>
  <c r="L167" i="23"/>
  <c r="L168" i="23"/>
  <c r="L169" i="23"/>
  <c r="L170" i="23"/>
  <c r="L171" i="23"/>
  <c r="L172" i="23"/>
  <c r="L173" i="23"/>
  <c r="L174" i="23"/>
  <c r="L175" i="23"/>
  <c r="L176" i="23"/>
  <c r="L177" i="23"/>
  <c r="L178" i="23"/>
  <c r="L179" i="23"/>
  <c r="L180" i="23"/>
  <c r="L181" i="23"/>
  <c r="L182" i="23"/>
  <c r="L183" i="23"/>
  <c r="L184" i="23"/>
  <c r="L185" i="23"/>
  <c r="L186" i="23"/>
  <c r="L187" i="23"/>
  <c r="L188" i="23"/>
  <c r="L189" i="23"/>
  <c r="L190" i="23"/>
  <c r="L191" i="23"/>
  <c r="L192" i="23"/>
  <c r="L193" i="23"/>
  <c r="L194" i="23"/>
  <c r="L195" i="23"/>
  <c r="L196" i="23"/>
  <c r="L197" i="23"/>
  <c r="L198" i="23"/>
  <c r="L199" i="23"/>
  <c r="L200" i="23"/>
  <c r="L201" i="23"/>
  <c r="L202" i="23"/>
  <c r="L203" i="23"/>
  <c r="L204" i="23"/>
  <c r="L205" i="23"/>
  <c r="L206" i="23"/>
  <c r="L207" i="23"/>
  <c r="L208" i="23"/>
  <c r="L209" i="23"/>
  <c r="L210" i="23"/>
  <c r="L211" i="23"/>
  <c r="L212" i="23"/>
  <c r="L213" i="23"/>
  <c r="L214" i="23"/>
  <c r="L215" i="23"/>
  <c r="L216" i="23"/>
  <c r="L217" i="23"/>
  <c r="L218" i="23"/>
  <c r="L219" i="23"/>
  <c r="L220" i="23"/>
  <c r="L221" i="23"/>
  <c r="L222" i="23"/>
  <c r="L223" i="23"/>
  <c r="L224" i="23"/>
  <c r="L225" i="23"/>
  <c r="L226" i="23"/>
  <c r="L227" i="23"/>
  <c r="L228" i="23"/>
  <c r="L229" i="23"/>
  <c r="L230" i="23"/>
  <c r="L231" i="23"/>
  <c r="L232" i="23"/>
  <c r="L233" i="23"/>
  <c r="L234" i="23"/>
  <c r="L235" i="23"/>
  <c r="L236" i="23"/>
  <c r="L237" i="23"/>
  <c r="L238" i="23"/>
  <c r="L239" i="23"/>
  <c r="L240" i="23"/>
  <c r="L241" i="23"/>
  <c r="L242" i="23"/>
  <c r="L243" i="23"/>
  <c r="L244" i="23"/>
  <c r="L245" i="23"/>
  <c r="L246" i="23"/>
  <c r="L247" i="23"/>
  <c r="L248" i="23"/>
  <c r="L249" i="23"/>
  <c r="L250" i="23"/>
  <c r="L251" i="23"/>
  <c r="L252" i="23"/>
  <c r="L253" i="23"/>
  <c r="L254" i="23"/>
  <c r="L255" i="23"/>
  <c r="L256" i="23"/>
  <c r="L257" i="23"/>
  <c r="L258" i="23"/>
  <c r="L259" i="23"/>
  <c r="L260" i="23"/>
  <c r="L261" i="23"/>
  <c r="L262" i="23"/>
  <c r="L263" i="23"/>
  <c r="L264" i="23"/>
  <c r="L265" i="23"/>
  <c r="L266" i="23"/>
  <c r="L267" i="23"/>
  <c r="L268" i="23"/>
  <c r="L269" i="23"/>
  <c r="L270" i="23"/>
  <c r="L271" i="23"/>
  <c r="L272" i="23"/>
  <c r="L273" i="23"/>
  <c r="L274" i="23"/>
  <c r="L275" i="23"/>
  <c r="L276" i="23"/>
  <c r="L277" i="23"/>
  <c r="L278" i="23"/>
  <c r="L279" i="23"/>
  <c r="L280" i="23"/>
  <c r="L281" i="23"/>
  <c r="L282" i="23"/>
  <c r="L283" i="23"/>
  <c r="L284" i="23"/>
  <c r="L285" i="23"/>
  <c r="L286" i="23"/>
  <c r="L287" i="23"/>
  <c r="L288" i="23"/>
  <c r="L289" i="23"/>
  <c r="L290" i="23"/>
  <c r="L291" i="23"/>
  <c r="L292" i="23"/>
  <c r="L293" i="23"/>
  <c r="L294" i="23"/>
  <c r="L295" i="23"/>
  <c r="L296" i="23"/>
  <c r="L297" i="23"/>
  <c r="L298" i="23"/>
  <c r="L299" i="23"/>
  <c r="L300" i="23"/>
  <c r="L301" i="23"/>
  <c r="L302" i="23"/>
  <c r="L303" i="23"/>
  <c r="L304" i="23"/>
  <c r="L305" i="23"/>
  <c r="L306" i="23"/>
  <c r="L307" i="23"/>
  <c r="L308" i="23"/>
  <c r="L309" i="23"/>
  <c r="L310" i="23"/>
  <c r="L311" i="23"/>
  <c r="L312" i="23"/>
  <c r="L313" i="23"/>
  <c r="L314" i="23"/>
  <c r="L315" i="23"/>
  <c r="L316" i="23"/>
  <c r="L317" i="23"/>
  <c r="L318" i="23"/>
  <c r="L319" i="23"/>
  <c r="L320" i="23"/>
  <c r="L321" i="23"/>
  <c r="L322" i="23"/>
  <c r="L323" i="23"/>
  <c r="L324" i="23"/>
  <c r="L325" i="23"/>
  <c r="L326" i="23"/>
  <c r="L327" i="23"/>
  <c r="L328" i="23"/>
  <c r="L329" i="23"/>
  <c r="L330" i="23"/>
  <c r="L331" i="23"/>
  <c r="L332" i="23"/>
  <c r="L333" i="23"/>
  <c r="L334" i="23"/>
  <c r="L335" i="23"/>
  <c r="L336" i="23"/>
  <c r="L337" i="23"/>
  <c r="L338" i="23"/>
  <c r="L339" i="23"/>
  <c r="L340" i="23"/>
  <c r="L341" i="23"/>
  <c r="L342" i="23"/>
  <c r="L343" i="23"/>
  <c r="L344" i="23"/>
  <c r="L345" i="23"/>
  <c r="L346" i="23"/>
  <c r="L8" i="23"/>
  <c r="C293" i="28"/>
  <c r="C292" i="28"/>
  <c r="C291" i="28"/>
  <c r="C290" i="28"/>
  <c r="C289" i="28"/>
  <c r="C288" i="28"/>
  <c r="C287" i="28"/>
  <c r="K148" i="28"/>
  <c r="J148" i="28"/>
  <c r="I148" i="28"/>
  <c r="H148" i="28"/>
  <c r="G148" i="28"/>
  <c r="F148" i="28"/>
  <c r="E148" i="28"/>
  <c r="A2" i="28"/>
  <c r="G226" i="5"/>
  <c r="G103" i="5" s="1"/>
  <c r="C223" i="6"/>
  <c r="C155" i="28" s="1"/>
  <c r="I8" i="12"/>
  <c r="C97" i="6"/>
  <c r="B97" i="6"/>
  <c r="C96" i="6"/>
  <c r="B96" i="6"/>
  <c r="C95" i="6"/>
  <c r="B95" i="6"/>
  <c r="C94" i="6"/>
  <c r="B94" i="6"/>
  <c r="C93" i="6"/>
  <c r="B93" i="6"/>
  <c r="C92" i="6"/>
  <c r="B92" i="6"/>
  <c r="C91" i="6"/>
  <c r="B91" i="6"/>
  <c r="C90" i="6"/>
  <c r="B90" i="6"/>
  <c r="C89" i="6"/>
  <c r="B89" i="6"/>
  <c r="C88" i="6"/>
  <c r="B88" i="6"/>
  <c r="C87" i="6"/>
  <c r="B87" i="6"/>
  <c r="C86" i="6"/>
  <c r="B86" i="6"/>
  <c r="C85" i="6"/>
  <c r="B85" i="6"/>
  <c r="C84" i="6"/>
  <c r="B84" i="6"/>
  <c r="C83" i="6"/>
  <c r="B83" i="6"/>
  <c r="C82" i="6"/>
  <c r="B82" i="6"/>
  <c r="C81" i="6"/>
  <c r="B81" i="6"/>
  <c r="C80" i="6"/>
  <c r="B80" i="6"/>
  <c r="C79" i="6"/>
  <c r="B79" i="6"/>
  <c r="C78" i="6"/>
  <c r="B78" i="6"/>
  <c r="C77" i="6"/>
  <c r="B77" i="6"/>
  <c r="C76" i="6"/>
  <c r="B76" i="6"/>
  <c r="C75" i="6"/>
  <c r="B75" i="6"/>
  <c r="C74" i="6"/>
  <c r="B74" i="6"/>
  <c r="C73" i="6"/>
  <c r="B73" i="6"/>
  <c r="C72" i="6"/>
  <c r="B72" i="6"/>
  <c r="C71" i="6"/>
  <c r="B71" i="6"/>
  <c r="C70" i="6"/>
  <c r="B70" i="6"/>
  <c r="C69" i="6"/>
  <c r="B69" i="6"/>
  <c r="C68" i="6"/>
  <c r="B68" i="6"/>
  <c r="C67" i="6"/>
  <c r="B67" i="6"/>
  <c r="C66" i="6"/>
  <c r="B66" i="6"/>
  <c r="C65" i="6"/>
  <c r="B65" i="6"/>
  <c r="C64" i="6"/>
  <c r="B64" i="6"/>
  <c r="C63" i="6"/>
  <c r="B63" i="6"/>
  <c r="C62" i="6"/>
  <c r="B62" i="6"/>
  <c r="C61" i="6"/>
  <c r="B61" i="6"/>
  <c r="C60" i="6"/>
  <c r="B60" i="6"/>
  <c r="C59" i="6"/>
  <c r="B59" i="6"/>
  <c r="C58" i="6"/>
  <c r="B58" i="6"/>
  <c r="C57" i="6"/>
  <c r="B57" i="6"/>
  <c r="C56" i="6"/>
  <c r="B56" i="6"/>
  <c r="C55" i="6"/>
  <c r="B55" i="6"/>
  <c r="C54" i="6"/>
  <c r="B54" i="6"/>
  <c r="C53" i="6"/>
  <c r="B53" i="6"/>
  <c r="C52" i="6"/>
  <c r="B52" i="6"/>
  <c r="C51" i="6"/>
  <c r="B51" i="6"/>
  <c r="C50" i="6"/>
  <c r="B50" i="6"/>
  <c r="C49" i="6"/>
  <c r="B49" i="6"/>
  <c r="C48" i="6"/>
  <c r="B48" i="6"/>
  <c r="C47" i="6"/>
  <c r="B47" i="6"/>
  <c r="C46" i="6"/>
  <c r="B46" i="6"/>
  <c r="C45" i="6"/>
  <c r="B45" i="6"/>
  <c r="C44" i="6"/>
  <c r="B44" i="6"/>
  <c r="C43" i="6"/>
  <c r="B43" i="6"/>
  <c r="C42" i="6"/>
  <c r="B42" i="6"/>
  <c r="C41" i="6"/>
  <c r="B41" i="6"/>
  <c r="C40" i="6"/>
  <c r="B40" i="6"/>
  <c r="C39" i="6"/>
  <c r="B39" i="6"/>
  <c r="C38" i="6"/>
  <c r="B38" i="6"/>
  <c r="C37" i="6"/>
  <c r="B37" i="6"/>
  <c r="C36" i="6"/>
  <c r="B36" i="6"/>
  <c r="C35" i="6"/>
  <c r="B35" i="6"/>
  <c r="C34" i="6"/>
  <c r="B34" i="6"/>
  <c r="C33" i="6"/>
  <c r="B33" i="6"/>
  <c r="C32" i="6"/>
  <c r="B32" i="6"/>
  <c r="C31" i="6"/>
  <c r="B31" i="6"/>
  <c r="C30" i="6"/>
  <c r="B30" i="6"/>
  <c r="C29" i="6"/>
  <c r="B29" i="6"/>
  <c r="C28" i="6"/>
  <c r="B28" i="6"/>
  <c r="C27" i="6"/>
  <c r="B27" i="6"/>
  <c r="C26" i="6"/>
  <c r="B26" i="6"/>
  <c r="C25" i="6"/>
  <c r="B25" i="6"/>
  <c r="C24" i="6"/>
  <c r="B24" i="6"/>
  <c r="C23" i="6"/>
  <c r="B23" i="6"/>
  <c r="C22" i="6"/>
  <c r="B22" i="6"/>
  <c r="C21" i="6"/>
  <c r="B21" i="6"/>
  <c r="C20" i="6"/>
  <c r="B20" i="6"/>
  <c r="C19" i="6"/>
  <c r="B19" i="6"/>
  <c r="C18" i="6"/>
  <c r="B18" i="6"/>
  <c r="C17" i="6"/>
  <c r="B17" i="6"/>
  <c r="C16" i="6"/>
  <c r="B16" i="6"/>
  <c r="C15" i="6"/>
  <c r="B15" i="6"/>
  <c r="C14" i="6"/>
  <c r="B14" i="6"/>
  <c r="C13" i="6"/>
  <c r="B13" i="6"/>
  <c r="C12" i="6"/>
  <c r="B12" i="6"/>
  <c r="C11" i="6"/>
  <c r="B11" i="6"/>
  <c r="C10" i="6"/>
  <c r="B10" i="6"/>
  <c r="C9" i="6"/>
  <c r="B9" i="6"/>
  <c r="C8" i="6"/>
  <c r="B8" i="6"/>
  <c r="B6" i="9"/>
  <c r="C99" i="12"/>
  <c r="C98" i="12"/>
  <c r="C97" i="12"/>
  <c r="C96" i="12"/>
  <c r="C95" i="12"/>
  <c r="C94" i="12"/>
  <c r="C92" i="12"/>
  <c r="C90" i="12"/>
  <c r="C11" i="12"/>
  <c r="A2" i="25"/>
  <c r="D226" i="5"/>
  <c r="A2" i="23"/>
  <c r="C91" i="12"/>
  <c r="C10" i="12"/>
  <c r="C93" i="12"/>
  <c r="C89" i="12"/>
  <c r="C88" i="12"/>
  <c r="C87" i="12"/>
  <c r="A2" i="14"/>
  <c r="C221" i="6"/>
  <c r="C153" i="28" s="1"/>
  <c r="C218" i="6"/>
  <c r="C150" i="28" s="1"/>
  <c r="C219" i="6"/>
  <c r="C151" i="28" s="1"/>
  <c r="C49" i="12"/>
  <c r="C52" i="12"/>
  <c r="C53" i="12"/>
  <c r="C54" i="12"/>
  <c r="C55" i="12"/>
  <c r="C56" i="12"/>
  <c r="C57" i="12"/>
  <c r="C58" i="12"/>
  <c r="C59" i="12"/>
  <c r="C60" i="12"/>
  <c r="C61" i="12"/>
  <c r="C62" i="12"/>
  <c r="C63" i="12"/>
  <c r="C64" i="12"/>
  <c r="C65" i="12"/>
  <c r="C66" i="12"/>
  <c r="C67" i="12"/>
  <c r="C68" i="12"/>
  <c r="C69" i="12"/>
  <c r="C70" i="12"/>
  <c r="C71" i="12"/>
  <c r="C72" i="12"/>
  <c r="C73" i="12"/>
  <c r="C74" i="12"/>
  <c r="C75" i="12"/>
  <c r="C76" i="12"/>
  <c r="C77" i="12"/>
  <c r="C78" i="12"/>
  <c r="C79" i="12"/>
  <c r="C80" i="12"/>
  <c r="C81" i="12"/>
  <c r="C82" i="12"/>
  <c r="C83" i="12"/>
  <c r="C84" i="12"/>
  <c r="C85" i="12"/>
  <c r="C86" i="12"/>
  <c r="C27" i="12"/>
  <c r="C28" i="12"/>
  <c r="C29" i="12"/>
  <c r="C30" i="12"/>
  <c r="C31" i="12"/>
  <c r="C32" i="12"/>
  <c r="C33" i="12"/>
  <c r="C34" i="12"/>
  <c r="C35" i="12"/>
  <c r="C36" i="12"/>
  <c r="C37" i="12"/>
  <c r="C38" i="12"/>
  <c r="C39" i="12"/>
  <c r="C40" i="12"/>
  <c r="C41" i="12"/>
  <c r="C42" i="12"/>
  <c r="C43" i="12"/>
  <c r="C44" i="12"/>
  <c r="C45" i="12"/>
  <c r="C46" i="12"/>
  <c r="C47" i="12"/>
  <c r="C48" i="12"/>
  <c r="C26" i="12"/>
  <c r="C25" i="12"/>
  <c r="C24" i="12"/>
  <c r="C23" i="12"/>
  <c r="C22" i="12"/>
  <c r="C21" i="12"/>
  <c r="C20" i="12"/>
  <c r="C19" i="12"/>
  <c r="C18" i="12"/>
  <c r="C17" i="12"/>
  <c r="C16" i="12"/>
  <c r="C15" i="12"/>
  <c r="C14" i="12"/>
  <c r="C13" i="12"/>
  <c r="C12" i="12"/>
  <c r="A2" i="12"/>
  <c r="A2" i="11"/>
  <c r="A2" i="9"/>
  <c r="A2" i="6"/>
  <c r="A2" i="5"/>
  <c r="E347" i="23"/>
  <c r="F347" i="23"/>
  <c r="C216" i="6"/>
  <c r="C148" i="28" s="1"/>
  <c r="C217" i="6"/>
  <c r="C149" i="28" s="1"/>
  <c r="C222" i="6"/>
  <c r="C154" i="28" s="1"/>
  <c r="C220" i="6"/>
  <c r="C152" i="28" s="1"/>
  <c r="K347" i="23"/>
  <c r="J347" i="23"/>
  <c r="H347" i="23"/>
  <c r="I347" i="23"/>
  <c r="G347" i="23"/>
  <c r="L99" i="6" l="1"/>
  <c r="N99" i="6"/>
  <c r="K99" i="6"/>
  <c r="M99" i="6"/>
  <c r="I99" i="6"/>
  <c r="H99" i="6"/>
  <c r="J99" i="6"/>
  <c r="K98" i="6"/>
  <c r="M98" i="6"/>
  <c r="I98" i="6"/>
  <c r="L98" i="6"/>
  <c r="N98" i="6"/>
  <c r="J98" i="6"/>
  <c r="L347" i="23"/>
  <c r="E100" i="6"/>
  <c r="H98" i="6"/>
  <c r="L25" i="6"/>
  <c r="K49" i="25"/>
  <c r="K176" i="25"/>
  <c r="H70" i="25"/>
  <c r="G18" i="25"/>
  <c r="J38" i="25"/>
  <c r="K53" i="25"/>
  <c r="G58" i="25"/>
  <c r="G82" i="25"/>
  <c r="I170" i="25"/>
  <c r="F181" i="25"/>
  <c r="I146" i="25"/>
  <c r="G30" i="25"/>
  <c r="K47" i="25"/>
  <c r="H64" i="25"/>
  <c r="G70" i="25"/>
  <c r="L121" i="25"/>
  <c r="L174" i="25"/>
  <c r="K187" i="25"/>
  <c r="F10" i="25"/>
  <c r="F22" i="25"/>
  <c r="H30" i="25"/>
  <c r="J41" i="25"/>
  <c r="K170" i="25"/>
  <c r="F66" i="25"/>
  <c r="F188" i="25"/>
  <c r="F144" i="25"/>
  <c r="H60" i="25"/>
  <c r="K182" i="25"/>
  <c r="F106" i="25"/>
  <c r="G54" i="25"/>
  <c r="K111" i="25"/>
  <c r="K9" i="25"/>
  <c r="F18" i="25"/>
  <c r="F26" i="25"/>
  <c r="G34" i="25"/>
  <c r="I41" i="25"/>
  <c r="I47" i="25"/>
  <c r="L51" i="25"/>
  <c r="L55" i="25"/>
  <c r="L59" i="25"/>
  <c r="F64" i="25"/>
  <c r="F68" i="25"/>
  <c r="F77" i="25"/>
  <c r="L105" i="25"/>
  <c r="K121" i="25"/>
  <c r="I168" i="25"/>
  <c r="J172" i="25"/>
  <c r="J176" i="25"/>
  <c r="J180" i="25"/>
  <c r="K185" i="25"/>
  <c r="K189" i="25"/>
  <c r="F186" i="25"/>
  <c r="L178" i="25"/>
  <c r="I174" i="25"/>
  <c r="K168" i="25"/>
  <c r="G109" i="25"/>
  <c r="F82" i="25"/>
  <c r="H68" i="25"/>
  <c r="G62" i="25"/>
  <c r="F58" i="25"/>
  <c r="F52" i="25"/>
  <c r="J44" i="25"/>
  <c r="G38" i="25"/>
  <c r="H26" i="25"/>
  <c r="G14" i="25"/>
  <c r="L145" i="25"/>
  <c r="F190" i="25"/>
  <c r="L182" i="25"/>
  <c r="K178" i="25"/>
  <c r="K172" i="25"/>
  <c r="F145" i="25"/>
  <c r="K107" i="25"/>
  <c r="I77" i="25"/>
  <c r="H66" i="25"/>
  <c r="F62" i="25"/>
  <c r="F56" i="25"/>
  <c r="F50" i="25"/>
  <c r="I44" i="25"/>
  <c r="H34" i="25"/>
  <c r="G22" i="25"/>
  <c r="K13" i="25"/>
  <c r="I115" i="25"/>
  <c r="J72" i="6"/>
  <c r="N72" i="6"/>
  <c r="G101" i="6"/>
  <c r="L73" i="6"/>
  <c r="I40" i="6"/>
  <c r="L72" i="6"/>
  <c r="L18" i="6"/>
  <c r="M13" i="6"/>
  <c r="J18" i="6"/>
  <c r="I75" i="6"/>
  <c r="H48" i="6"/>
  <c r="K25" i="6"/>
  <c r="L50" i="6"/>
  <c r="K109" i="25"/>
  <c r="J110" i="25"/>
  <c r="I111" i="25"/>
  <c r="H115" i="25"/>
  <c r="L115" i="25"/>
  <c r="K126" i="25"/>
  <c r="H144" i="25"/>
  <c r="L144" i="25"/>
  <c r="H146" i="25"/>
  <c r="L146" i="25"/>
  <c r="J160" i="25"/>
  <c r="G8" i="25"/>
  <c r="K8" i="25"/>
  <c r="H9" i="25"/>
  <c r="L9" i="25"/>
  <c r="I10" i="25"/>
  <c r="F11" i="25"/>
  <c r="J11" i="25"/>
  <c r="G12" i="25"/>
  <c r="K12" i="25"/>
  <c r="H13" i="25"/>
  <c r="L13" i="25"/>
  <c r="I14" i="25"/>
  <c r="F15" i="25"/>
  <c r="J15" i="25"/>
  <c r="G16" i="25"/>
  <c r="K16" i="25"/>
  <c r="H17" i="25"/>
  <c r="L17" i="25"/>
  <c r="I18" i="25"/>
  <c r="F19" i="25"/>
  <c r="J19" i="25"/>
  <c r="G20" i="25"/>
  <c r="K20" i="25"/>
  <c r="H21" i="25"/>
  <c r="L21" i="25"/>
  <c r="I22" i="25"/>
  <c r="F23" i="25"/>
  <c r="J23" i="25"/>
  <c r="G24" i="25"/>
  <c r="K24" i="25"/>
  <c r="H25" i="25"/>
  <c r="L25" i="25"/>
  <c r="I26" i="25"/>
  <c r="F27" i="25"/>
  <c r="J27" i="25"/>
  <c r="G28" i="25"/>
  <c r="K28" i="25"/>
  <c r="H29" i="25"/>
  <c r="L29" i="25"/>
  <c r="I30" i="25"/>
  <c r="F31" i="25"/>
  <c r="J31" i="25"/>
  <c r="G32" i="25"/>
  <c r="K32" i="25"/>
  <c r="H33" i="25"/>
  <c r="L33" i="25"/>
  <c r="I34" i="25"/>
  <c r="F35" i="25"/>
  <c r="J35" i="25"/>
  <c r="G36" i="25"/>
  <c r="K36" i="25"/>
  <c r="H37" i="25"/>
  <c r="L37" i="25"/>
  <c r="I38" i="25"/>
  <c r="L109" i="25"/>
  <c r="L110" i="25"/>
  <c r="L111" i="25"/>
  <c r="H126" i="25"/>
  <c r="I144" i="25"/>
  <c r="K145" i="25"/>
  <c r="K146" i="25"/>
  <c r="L160" i="25"/>
  <c r="J8" i="25"/>
  <c r="I9" i="25"/>
  <c r="G10" i="25"/>
  <c r="L10" i="25"/>
  <c r="K11" i="25"/>
  <c r="I12" i="25"/>
  <c r="G13" i="25"/>
  <c r="F14" i="25"/>
  <c r="K14" i="25"/>
  <c r="I15" i="25"/>
  <c r="H16" i="25"/>
  <c r="F17" i="25"/>
  <c r="K17" i="25"/>
  <c r="J18" i="25"/>
  <c r="H19" i="25"/>
  <c r="F20" i="25"/>
  <c r="L20" i="25"/>
  <c r="J21" i="25"/>
  <c r="H22" i="25"/>
  <c r="G23" i="25"/>
  <c r="L23" i="25"/>
  <c r="J24" i="25"/>
  <c r="I25" i="25"/>
  <c r="G26" i="25"/>
  <c r="L26" i="25"/>
  <c r="K27" i="25"/>
  <c r="I28" i="25"/>
  <c r="G29" i="25"/>
  <c r="F30" i="25"/>
  <c r="K30" i="25"/>
  <c r="I31" i="25"/>
  <c r="H32" i="25"/>
  <c r="F33" i="25"/>
  <c r="K33" i="25"/>
  <c r="J34" i="25"/>
  <c r="H35" i="25"/>
  <c r="F36" i="25"/>
  <c r="L36" i="25"/>
  <c r="J37" i="25"/>
  <c r="H38" i="25"/>
  <c r="F39" i="25"/>
  <c r="J39" i="25"/>
  <c r="G40" i="25"/>
  <c r="K40" i="25"/>
  <c r="H41" i="25"/>
  <c r="L41" i="25"/>
  <c r="I42" i="25"/>
  <c r="F43" i="25"/>
  <c r="J43" i="25"/>
  <c r="G44" i="25"/>
  <c r="K44" i="25"/>
  <c r="H45" i="25"/>
  <c r="L45" i="25"/>
  <c r="I46" i="25"/>
  <c r="F47" i="25"/>
  <c r="J47" i="25"/>
  <c r="G48" i="25"/>
  <c r="K48" i="25"/>
  <c r="H49" i="25"/>
  <c r="L49" i="25"/>
  <c r="I50" i="25"/>
  <c r="F51" i="25"/>
  <c r="J51" i="25"/>
  <c r="G52" i="25"/>
  <c r="K52" i="25"/>
  <c r="H53" i="25"/>
  <c r="L53" i="25"/>
  <c r="I54" i="25"/>
  <c r="F55" i="25"/>
  <c r="J55" i="25"/>
  <c r="G56" i="25"/>
  <c r="K56" i="25"/>
  <c r="H57" i="25"/>
  <c r="L57" i="25"/>
  <c r="I58" i="25"/>
  <c r="F59" i="25"/>
  <c r="J59" i="25"/>
  <c r="G60" i="25"/>
  <c r="K60" i="25"/>
  <c r="H61" i="25"/>
  <c r="L61" i="25"/>
  <c r="I62" i="25"/>
  <c r="F63" i="25"/>
  <c r="J63" i="25"/>
  <c r="G64" i="25"/>
  <c r="K64" i="25"/>
  <c r="H65" i="25"/>
  <c r="L65" i="25"/>
  <c r="I66" i="25"/>
  <c r="F67" i="25"/>
  <c r="J67" i="25"/>
  <c r="G68" i="25"/>
  <c r="K68" i="25"/>
  <c r="H69" i="25"/>
  <c r="L69" i="25"/>
  <c r="I70" i="25"/>
  <c r="F75" i="25"/>
  <c r="J75" i="25"/>
  <c r="G77" i="25"/>
  <c r="K77" i="25"/>
  <c r="G81" i="25"/>
  <c r="K81" i="25"/>
  <c r="H82" i="25"/>
  <c r="L82" i="25"/>
  <c r="G105" i="25"/>
  <c r="K105" i="25"/>
  <c r="H106" i="25"/>
  <c r="L106" i="25"/>
  <c r="I107" i="25"/>
  <c r="F109" i="25"/>
  <c r="F111" i="25"/>
  <c r="F121" i="25"/>
  <c r="J121" i="25"/>
  <c r="G122" i="25"/>
  <c r="K122" i="25"/>
  <c r="G144" i="25"/>
  <c r="J145" i="25"/>
  <c r="G160" i="25"/>
  <c r="H168" i="25"/>
  <c r="L168" i="25"/>
  <c r="I169" i="25"/>
  <c r="F170" i="25"/>
  <c r="J170" i="25"/>
  <c r="G171" i="25"/>
  <c r="K171" i="25"/>
  <c r="H172" i="25"/>
  <c r="L172" i="25"/>
  <c r="I173" i="25"/>
  <c r="F174" i="25"/>
  <c r="J174" i="25"/>
  <c r="G175" i="25"/>
  <c r="K175" i="25"/>
  <c r="H176" i="25"/>
  <c r="L176" i="25"/>
  <c r="I177" i="25"/>
  <c r="F178" i="25"/>
  <c r="J178" i="25"/>
  <c r="G179" i="25"/>
  <c r="K179" i="25"/>
  <c r="H180" i="25"/>
  <c r="L180" i="25"/>
  <c r="I181" i="25"/>
  <c r="F182" i="25"/>
  <c r="J182" i="25"/>
  <c r="G184" i="25"/>
  <c r="K184" i="25"/>
  <c r="H185" i="25"/>
  <c r="L185" i="25"/>
  <c r="I186" i="25"/>
  <c r="F187" i="25"/>
  <c r="J187" i="25"/>
  <c r="G188" i="25"/>
  <c r="K188" i="25"/>
  <c r="H189" i="25"/>
  <c r="L189" i="25"/>
  <c r="J109" i="25"/>
  <c r="H111" i="25"/>
  <c r="J115" i="25"/>
  <c r="L126" i="25"/>
  <c r="K144" i="25"/>
  <c r="J146" i="25"/>
  <c r="H8" i="25"/>
  <c r="G9" i="25"/>
  <c r="H10" i="25"/>
  <c r="H11" i="25"/>
  <c r="H12" i="25"/>
  <c r="I13" i="25"/>
  <c r="H14" i="25"/>
  <c r="H15" i="25"/>
  <c r="I16" i="25"/>
  <c r="I17" i="25"/>
  <c r="H18" i="25"/>
  <c r="I19" i="25"/>
  <c r="I20" i="25"/>
  <c r="I21" i="25"/>
  <c r="J22" i="25"/>
  <c r="I23" i="25"/>
  <c r="I24" i="25"/>
  <c r="J25" i="25"/>
  <c r="J26" i="25"/>
  <c r="I27" i="25"/>
  <c r="J28" i="25"/>
  <c r="J29" i="25"/>
  <c r="J30" i="25"/>
  <c r="K31" i="25"/>
  <c r="J32" i="25"/>
  <c r="J33" i="25"/>
  <c r="K34" i="25"/>
  <c r="K35" i="25"/>
  <c r="J36" i="25"/>
  <c r="K37" i="25"/>
  <c r="K38" i="25"/>
  <c r="I39" i="25"/>
  <c r="H40" i="25"/>
  <c r="F41" i="25"/>
  <c r="K41" i="25"/>
  <c r="J42" i="25"/>
  <c r="H43" i="25"/>
  <c r="F44" i="25"/>
  <c r="L44" i="25"/>
  <c r="J45" i="25"/>
  <c r="H46" i="25"/>
  <c r="G47" i="25"/>
  <c r="L47" i="25"/>
  <c r="J48" i="25"/>
  <c r="I49" i="25"/>
  <c r="G50" i="25"/>
  <c r="L50" i="25"/>
  <c r="K51" i="25"/>
  <c r="I52" i="25"/>
  <c r="G53" i="25"/>
  <c r="F54" i="25"/>
  <c r="K54" i="25"/>
  <c r="I55" i="25"/>
  <c r="H56" i="25"/>
  <c r="F57" i="25"/>
  <c r="K57" i="25"/>
  <c r="J58" i="25"/>
  <c r="H59" i="25"/>
  <c r="F60" i="25"/>
  <c r="L60" i="25"/>
  <c r="J61" i="25"/>
  <c r="H62" i="25"/>
  <c r="G63" i="25"/>
  <c r="L63" i="25"/>
  <c r="J64" i="25"/>
  <c r="I65" i="25"/>
  <c r="G66" i="25"/>
  <c r="L66" i="25"/>
  <c r="K67" i="25"/>
  <c r="I68" i="25"/>
  <c r="G69" i="25"/>
  <c r="F70" i="25"/>
  <c r="K70" i="25"/>
  <c r="I75" i="25"/>
  <c r="H77" i="25"/>
  <c r="J81" i="25"/>
  <c r="I82" i="25"/>
  <c r="J105" i="25"/>
  <c r="I106" i="25"/>
  <c r="G107" i="25"/>
  <c r="L107" i="25"/>
  <c r="G111" i="25"/>
  <c r="H121" i="25"/>
  <c r="F122" i="25"/>
  <c r="L122" i="25"/>
  <c r="H145" i="25"/>
  <c r="K160" i="25"/>
  <c r="J168" i="25"/>
  <c r="H169" i="25"/>
  <c r="G170" i="25"/>
  <c r="L170" i="25"/>
  <c r="J171" i="25"/>
  <c r="I172" i="25"/>
  <c r="G173" i="25"/>
  <c r="L173" i="25"/>
  <c r="K174" i="25"/>
  <c r="I175" i="25"/>
  <c r="G176" i="25"/>
  <c r="F177" i="25"/>
  <c r="K177" i="25"/>
  <c r="I178" i="25"/>
  <c r="H179" i="25"/>
  <c r="F180" i="25"/>
  <c r="K180" i="25"/>
  <c r="J181" i="25"/>
  <c r="H182" i="25"/>
  <c r="F184" i="25"/>
  <c r="L184" i="25"/>
  <c r="J185" i="25"/>
  <c r="H186" i="25"/>
  <c r="G187" i="25"/>
  <c r="L187" i="25"/>
  <c r="J188" i="25"/>
  <c r="I189" i="25"/>
  <c r="G190" i="25"/>
  <c r="K190" i="25"/>
  <c r="H110" i="25"/>
  <c r="J111" i="25"/>
  <c r="K115" i="25"/>
  <c r="I145" i="25"/>
  <c r="I8" i="25"/>
  <c r="J9" i="25"/>
  <c r="J10" i="25"/>
  <c r="I11" i="25"/>
  <c r="J12" i="25"/>
  <c r="J13" i="25"/>
  <c r="J14" i="25"/>
  <c r="K15" i="25"/>
  <c r="J16" i="25"/>
  <c r="J17" i="25"/>
  <c r="K18" i="25"/>
  <c r="K19" i="25"/>
  <c r="J20" i="25"/>
  <c r="K21" i="25"/>
  <c r="K22" i="25"/>
  <c r="K23" i="25"/>
  <c r="L24" i="25"/>
  <c r="K25" i="25"/>
  <c r="K26" i="25"/>
  <c r="L27" i="25"/>
  <c r="L28" i="25"/>
  <c r="K29" i="25"/>
  <c r="L30" i="25"/>
  <c r="L31" i="25"/>
  <c r="L32" i="25"/>
  <c r="F34" i="25"/>
  <c r="L34" i="25"/>
  <c r="L35" i="25"/>
  <c r="F37" i="25"/>
  <c r="F38" i="25"/>
  <c r="L38" i="25"/>
  <c r="K39" i="25"/>
  <c r="I40" i="25"/>
  <c r="G41" i="25"/>
  <c r="F42" i="25"/>
  <c r="K42" i="25"/>
  <c r="I43" i="25"/>
  <c r="H44" i="25"/>
  <c r="F45" i="25"/>
  <c r="K45" i="25"/>
  <c r="J46" i="25"/>
  <c r="H47" i="25"/>
  <c r="F48" i="25"/>
  <c r="I110" i="25"/>
  <c r="I126" i="25"/>
  <c r="H160" i="25"/>
  <c r="L8" i="25"/>
  <c r="K10" i="25"/>
  <c r="L12" i="25"/>
  <c r="L14" i="25"/>
  <c r="L16" i="25"/>
  <c r="L18" i="25"/>
  <c r="F21" i="25"/>
  <c r="L22" i="25"/>
  <c r="F25" i="25"/>
  <c r="G27" i="25"/>
  <c r="F29" i="25"/>
  <c r="G31" i="25"/>
  <c r="G33" i="25"/>
  <c r="G35" i="25"/>
  <c r="G37" i="25"/>
  <c r="G39" i="25"/>
  <c r="J40" i="25"/>
  <c r="G42" i="25"/>
  <c r="K43" i="25"/>
  <c r="G45" i="25"/>
  <c r="K46" i="25"/>
  <c r="H48" i="25"/>
  <c r="G49" i="25"/>
  <c r="H50" i="25"/>
  <c r="H51" i="25"/>
  <c r="H52" i="25"/>
  <c r="I53" i="25"/>
  <c r="H54" i="25"/>
  <c r="H55" i="25"/>
  <c r="I56" i="25"/>
  <c r="I57" i="25"/>
  <c r="H58" i="25"/>
  <c r="I59" i="25"/>
  <c r="I60" i="25"/>
  <c r="I61" i="25"/>
  <c r="J62" i="25"/>
  <c r="I63" i="25"/>
  <c r="I64" i="25"/>
  <c r="J65" i="25"/>
  <c r="J66" i="25"/>
  <c r="I67" i="25"/>
  <c r="J68" i="25"/>
  <c r="J69" i="25"/>
  <c r="J70" i="25"/>
  <c r="K75" i="25"/>
  <c r="J77" i="25"/>
  <c r="I81" i="25"/>
  <c r="J82" i="25"/>
  <c r="H105" i="25"/>
  <c r="G106" i="25"/>
  <c r="H107" i="25"/>
  <c r="F110" i="25"/>
  <c r="G121" i="25"/>
  <c r="H122" i="25"/>
  <c r="G126" i="25"/>
  <c r="G145" i="25"/>
  <c r="F168" i="25"/>
  <c r="F169" i="25"/>
  <c r="L169" i="25"/>
  <c r="F171" i="25"/>
  <c r="F172" i="25"/>
  <c r="F173" i="25"/>
  <c r="G174" i="25"/>
  <c r="F175" i="25"/>
  <c r="F176" i="25"/>
  <c r="G177" i="25"/>
  <c r="G178" i="25"/>
  <c r="F179" i="25"/>
  <c r="G180" i="25"/>
  <c r="G181" i="25"/>
  <c r="G182" i="25"/>
  <c r="H184" i="25"/>
  <c r="G185" i="25"/>
  <c r="G186" i="25"/>
  <c r="H187" i="25"/>
  <c r="H188" i="25"/>
  <c r="G189" i="25"/>
  <c r="H190" i="25"/>
  <c r="K110" i="25"/>
  <c r="J126" i="25"/>
  <c r="J144" i="25"/>
  <c r="I160" i="25"/>
  <c r="F9" i="25"/>
  <c r="G11" i="25"/>
  <c r="F13" i="25"/>
  <c r="G15" i="25"/>
  <c r="G17" i="25"/>
  <c r="G19" i="25"/>
  <c r="G21" i="25"/>
  <c r="H23" i="25"/>
  <c r="G25" i="25"/>
  <c r="H27" i="25"/>
  <c r="I29" i="25"/>
  <c r="H31" i="25"/>
  <c r="I33" i="25"/>
  <c r="I35" i="25"/>
  <c r="I37" i="25"/>
  <c r="H39" i="25"/>
  <c r="L40" i="25"/>
  <c r="H42" i="25"/>
  <c r="L43" i="25"/>
  <c r="I45" i="25"/>
  <c r="L46" i="25"/>
  <c r="I48" i="25"/>
  <c r="J49" i="25"/>
  <c r="J50" i="25"/>
  <c r="I51" i="25"/>
  <c r="J52" i="25"/>
  <c r="J53" i="25"/>
  <c r="J54" i="25"/>
  <c r="K55" i="25"/>
  <c r="J56" i="25"/>
  <c r="J57" i="25"/>
  <c r="K58" i="25"/>
  <c r="K59" i="25"/>
  <c r="J60" i="25"/>
  <c r="K61" i="25"/>
  <c r="K62" i="25"/>
  <c r="K63" i="25"/>
  <c r="L64" i="25"/>
  <c r="K65" i="25"/>
  <c r="K66" i="25"/>
  <c r="L67" i="25"/>
  <c r="L68" i="25"/>
  <c r="K69" i="25"/>
  <c r="L70" i="25"/>
  <c r="L75" i="25"/>
  <c r="L77" i="25"/>
  <c r="L81" i="25"/>
  <c r="K82" i="25"/>
  <c r="I105" i="25"/>
  <c r="J106" i="25"/>
  <c r="J107" i="25"/>
  <c r="G110" i="25"/>
  <c r="I121" i="25"/>
  <c r="I122" i="25"/>
  <c r="F146" i="25"/>
  <c r="G168" i="25"/>
  <c r="G169" i="25"/>
  <c r="H170" i="25"/>
  <c r="H171" i="25"/>
  <c r="G172" i="25"/>
  <c r="H173" i="25"/>
  <c r="H174" i="25"/>
  <c r="H175" i="25"/>
  <c r="I176" i="25"/>
  <c r="H177" i="25"/>
  <c r="H178" i="25"/>
  <c r="I179" i="25"/>
  <c r="I180" i="25"/>
  <c r="H181" i="25"/>
  <c r="I182" i="25"/>
  <c r="I184" i="25"/>
  <c r="I185" i="25"/>
  <c r="J186" i="25"/>
  <c r="I187" i="25"/>
  <c r="I188" i="25"/>
  <c r="J189" i="25"/>
  <c r="I190" i="25"/>
  <c r="J50" i="6"/>
  <c r="N50" i="6"/>
  <c r="H72" i="6"/>
  <c r="H25" i="6"/>
  <c r="I48" i="6"/>
  <c r="N48" i="6"/>
  <c r="K72" i="6"/>
  <c r="J48" i="6"/>
  <c r="L190" i="25"/>
  <c r="F189" i="25"/>
  <c r="L186" i="25"/>
  <c r="F185" i="25"/>
  <c r="L181" i="25"/>
  <c r="L179" i="25"/>
  <c r="L177" i="25"/>
  <c r="L175" i="25"/>
  <c r="K173" i="25"/>
  <c r="L171" i="25"/>
  <c r="K169" i="25"/>
  <c r="F160" i="25"/>
  <c r="F126" i="25"/>
  <c r="G115" i="25"/>
  <c r="F107" i="25"/>
  <c r="F105" i="25"/>
  <c r="H81" i="25"/>
  <c r="H75" i="25"/>
  <c r="I69" i="25"/>
  <c r="H67" i="25"/>
  <c r="G65" i="25"/>
  <c r="H63" i="25"/>
  <c r="G61" i="25"/>
  <c r="G59" i="25"/>
  <c r="G57" i="25"/>
  <c r="G55" i="25"/>
  <c r="F53" i="25"/>
  <c r="G51" i="25"/>
  <c r="F49" i="25"/>
  <c r="G46" i="25"/>
  <c r="G43" i="25"/>
  <c r="F40" i="25"/>
  <c r="I36" i="25"/>
  <c r="I32" i="25"/>
  <c r="H28" i="25"/>
  <c r="H24" i="25"/>
  <c r="H20" i="25"/>
  <c r="F16" i="25"/>
  <c r="F12" i="25"/>
  <c r="F8" i="25"/>
  <c r="I109" i="25"/>
  <c r="M25" i="6"/>
  <c r="M8" i="6"/>
  <c r="I25" i="6"/>
  <c r="J190" i="25"/>
  <c r="L188" i="25"/>
  <c r="K186" i="25"/>
  <c r="J184" i="25"/>
  <c r="K181" i="25"/>
  <c r="J179" i="25"/>
  <c r="J177" i="25"/>
  <c r="J175" i="25"/>
  <c r="J173" i="25"/>
  <c r="I171" i="25"/>
  <c r="J169" i="25"/>
  <c r="G146" i="25"/>
  <c r="J122" i="25"/>
  <c r="F115" i="25"/>
  <c r="K106" i="25"/>
  <c r="F81" i="25"/>
  <c r="G75" i="25"/>
  <c r="F69" i="25"/>
  <c r="G67" i="25"/>
  <c r="F65" i="25"/>
  <c r="L62" i="25"/>
  <c r="F61" i="25"/>
  <c r="L58" i="25"/>
  <c r="L56" i="25"/>
  <c r="L54" i="25"/>
  <c r="L52" i="25"/>
  <c r="K50" i="25"/>
  <c r="L48" i="25"/>
  <c r="F46" i="25"/>
  <c r="L42" i="25"/>
  <c r="L39" i="25"/>
  <c r="H36" i="25"/>
  <c r="F32" i="25"/>
  <c r="F28" i="25"/>
  <c r="F24" i="25"/>
  <c r="L19" i="25"/>
  <c r="L15" i="25"/>
  <c r="L11" i="25"/>
  <c r="N92" i="6"/>
  <c r="H109" i="25"/>
  <c r="F101" i="6"/>
  <c r="H9" i="6"/>
  <c r="H18" i="6"/>
  <c r="H50" i="6"/>
  <c r="H73" i="6"/>
  <c r="H92" i="6"/>
  <c r="N73" i="6"/>
  <c r="N40" i="6"/>
  <c r="N9" i="6"/>
  <c r="M73" i="6"/>
  <c r="M40" i="6"/>
  <c r="M9" i="6"/>
  <c r="L40" i="6"/>
  <c r="L9" i="6"/>
  <c r="K73" i="6"/>
  <c r="K40" i="6"/>
  <c r="K9" i="6"/>
  <c r="J73" i="6"/>
  <c r="J40" i="6"/>
  <c r="J9" i="6"/>
  <c r="I72" i="6"/>
  <c r="N13" i="6"/>
  <c r="M75" i="6"/>
  <c r="M48" i="6"/>
  <c r="L48" i="6"/>
  <c r="L13" i="6"/>
  <c r="K48" i="6"/>
  <c r="J75" i="6"/>
  <c r="L75" i="6"/>
  <c r="I9" i="6"/>
  <c r="I92" i="6"/>
  <c r="N8" i="6"/>
  <c r="K8" i="6"/>
  <c r="J25" i="6"/>
  <c r="J8" i="6"/>
  <c r="E101" i="6" l="1"/>
  <c r="E102" i="6"/>
  <c r="E102" i="11"/>
  <c r="E103" i="11" s="1"/>
  <c r="K132" i="25"/>
  <c r="G157" i="25"/>
  <c r="K83" i="25"/>
  <c r="H78" i="25"/>
  <c r="L154" i="25"/>
  <c r="J132" i="25"/>
  <c r="M92" i="6"/>
  <c r="N25" i="6"/>
  <c r="N18" i="6"/>
  <c r="I8" i="6"/>
  <c r="L8" i="6"/>
  <c r="K92" i="6"/>
  <c r="L92" i="6"/>
  <c r="M18" i="6"/>
  <c r="G100" i="14"/>
  <c r="F100" i="14"/>
  <c r="K18" i="6"/>
  <c r="J154" i="25"/>
  <c r="H75" i="6"/>
  <c r="F78" i="25"/>
  <c r="I50" i="6"/>
  <c r="M72" i="6"/>
  <c r="F132" i="25"/>
  <c r="L80" i="25"/>
  <c r="L191" i="25"/>
  <c r="I132" i="25"/>
  <c r="J13" i="6"/>
  <c r="H40" i="6"/>
  <c r="K75" i="6"/>
  <c r="J92" i="6"/>
  <c r="J98" i="25"/>
  <c r="L78" i="25"/>
  <c r="H80" i="25"/>
  <c r="J80" i="25"/>
  <c r="I13" i="6"/>
  <c r="H98" i="25"/>
  <c r="G132" i="25"/>
  <c r="G78" i="25"/>
  <c r="K50" i="6"/>
  <c r="I73" i="6"/>
  <c r="H154" i="25"/>
  <c r="I154" i="25"/>
  <c r="F154" i="25"/>
  <c r="M50" i="6"/>
  <c r="H8" i="6"/>
  <c r="H13" i="6"/>
  <c r="I18" i="6"/>
  <c r="N75" i="6"/>
  <c r="G148" i="25"/>
  <c r="K13" i="6"/>
  <c r="H132" i="25"/>
  <c r="I83" i="25"/>
  <c r="J157" i="25"/>
  <c r="H157" i="25"/>
  <c r="K92" i="25"/>
  <c r="G86" i="25"/>
  <c r="I78" i="25"/>
  <c r="J78" i="25"/>
  <c r="L92" i="25"/>
  <c r="H83" i="25"/>
  <c r="K78" i="25"/>
  <c r="L83" i="25"/>
  <c r="G191" i="25"/>
  <c r="H148" i="25"/>
  <c r="L155" i="25"/>
  <c r="F155" i="25"/>
  <c r="G154" i="25"/>
  <c r="H86" i="25"/>
  <c r="I148" i="25"/>
  <c r="J148" i="25"/>
  <c r="K148" i="25"/>
  <c r="J92" i="25"/>
  <c r="K157" i="25"/>
  <c r="H155" i="25"/>
  <c r="K155" i="25"/>
  <c r="L148" i="25"/>
  <c r="F191" i="25"/>
  <c r="F80" i="25"/>
  <c r="F98" i="25"/>
  <c r="I86" i="25"/>
  <c r="I155" i="25"/>
  <c r="J86" i="25"/>
  <c r="J155" i="25"/>
  <c r="K86" i="25"/>
  <c r="L86" i="25"/>
  <c r="F86" i="25"/>
  <c r="F157" i="25" l="1"/>
  <c r="J83" i="25"/>
  <c r="L132" i="25"/>
  <c r="L98" i="25"/>
  <c r="G83" i="25"/>
  <c r="K98" i="25"/>
  <c r="K191" i="25"/>
  <c r="I191" i="25"/>
  <c r="J191" i="25"/>
  <c r="I98" i="25"/>
  <c r="I92" i="25"/>
  <c r="L157" i="25"/>
  <c r="F92" i="25"/>
  <c r="H191" i="25"/>
  <c r="F148" i="25"/>
  <c r="F83" i="25"/>
  <c r="K80" i="25"/>
  <c r="K154" i="25"/>
  <c r="G98" i="25"/>
  <c r="I80" i="25"/>
  <c r="G92" i="25"/>
  <c r="I157" i="25"/>
  <c r="H92" i="25"/>
  <c r="G155" i="25"/>
  <c r="G80" i="25"/>
  <c r="D102" i="5" l="1"/>
  <c r="D103" i="5" s="1"/>
  <c r="D100" i="6"/>
  <c r="E100" i="14"/>
  <c r="D102" i="11"/>
  <c r="D103" i="11" s="1"/>
  <c r="D101" i="6" l="1"/>
  <c r="D102" i="6"/>
  <c r="G2" i="5"/>
  <c r="H33" i="14" l="1"/>
  <c r="L33" i="12"/>
  <c r="J33" i="12"/>
  <c r="K33" i="12"/>
  <c r="M33" i="12"/>
  <c r="N33" i="12"/>
  <c r="O33" i="12"/>
  <c r="I33" i="12"/>
  <c r="H59" i="14"/>
  <c r="J59" i="12"/>
  <c r="N59" i="12"/>
  <c r="I59" i="12"/>
  <c r="K59" i="12"/>
  <c r="L59" i="12"/>
  <c r="M59" i="12"/>
  <c r="O59" i="12"/>
  <c r="H53" i="14"/>
  <c r="M53" i="12"/>
  <c r="N53" i="12"/>
  <c r="I53" i="12"/>
  <c r="J53" i="12"/>
  <c r="L53" i="12"/>
  <c r="O53" i="12"/>
  <c r="K53" i="12"/>
  <c r="H91" i="14"/>
  <c r="K91" i="12"/>
  <c r="O91" i="12"/>
  <c r="N91" i="12"/>
  <c r="J91" i="12"/>
  <c r="L91" i="12"/>
  <c r="M91" i="12"/>
  <c r="I91" i="12"/>
  <c r="H22" i="14"/>
  <c r="K22" i="12"/>
  <c r="J22" i="12"/>
  <c r="I22" i="12"/>
  <c r="O22" i="12"/>
  <c r="N22" i="12"/>
  <c r="L22" i="12"/>
  <c r="M22" i="12"/>
  <c r="H29" i="14"/>
  <c r="L29" i="12"/>
  <c r="J29" i="12"/>
  <c r="K29" i="12"/>
  <c r="M29" i="12"/>
  <c r="N29" i="12"/>
  <c r="O29" i="12"/>
  <c r="I29" i="12"/>
  <c r="H79" i="14"/>
  <c r="O79" i="12"/>
  <c r="L79" i="12"/>
  <c r="M79" i="12"/>
  <c r="N79" i="12"/>
  <c r="I79" i="12"/>
  <c r="J79" i="12"/>
  <c r="K79" i="12"/>
  <c r="H23" i="14"/>
  <c r="N23" i="12"/>
  <c r="J23" i="12"/>
  <c r="I23" i="12"/>
  <c r="K23" i="12"/>
  <c r="L23" i="12"/>
  <c r="M23" i="12"/>
  <c r="O23" i="12"/>
  <c r="H83" i="14"/>
  <c r="N83" i="12"/>
  <c r="O83" i="12"/>
  <c r="I83" i="12"/>
  <c r="K83" i="12"/>
  <c r="L83" i="12"/>
  <c r="M83" i="12"/>
  <c r="J83" i="12"/>
  <c r="H57" i="14"/>
  <c r="K57" i="12"/>
  <c r="M57" i="12"/>
  <c r="N57" i="12"/>
  <c r="I57" i="12"/>
  <c r="J57" i="12"/>
  <c r="L57" i="12"/>
  <c r="O57" i="12"/>
  <c r="H89" i="14"/>
  <c r="L89" i="12"/>
  <c r="J89" i="12"/>
  <c r="K89" i="12"/>
  <c r="M89" i="12"/>
  <c r="N89" i="12"/>
  <c r="O89" i="12"/>
  <c r="I89" i="12"/>
  <c r="H68" i="14"/>
  <c r="L68" i="12"/>
  <c r="I68" i="12"/>
  <c r="J68" i="12"/>
  <c r="K68" i="12"/>
  <c r="M68" i="12"/>
  <c r="N68" i="12"/>
  <c r="O68" i="12"/>
  <c r="H28" i="14"/>
  <c r="N28" i="12"/>
  <c r="J28" i="12"/>
  <c r="I28" i="12"/>
  <c r="K28" i="12"/>
  <c r="L28" i="12"/>
  <c r="M28" i="12"/>
  <c r="O28" i="12"/>
  <c r="H96" i="14"/>
  <c r="N96" i="12"/>
  <c r="J96" i="12"/>
  <c r="O96" i="12"/>
  <c r="L96" i="12"/>
  <c r="M96" i="12"/>
  <c r="I96" i="12"/>
  <c r="K96" i="12"/>
  <c r="H92" i="14"/>
  <c r="N92" i="12"/>
  <c r="K92" i="12"/>
  <c r="I92" i="12"/>
  <c r="O92" i="12"/>
  <c r="J92" i="12"/>
  <c r="L92" i="12"/>
  <c r="M92" i="12"/>
  <c r="H72" i="14"/>
  <c r="M72" i="12"/>
  <c r="I72" i="12"/>
  <c r="J72" i="12"/>
  <c r="L72" i="12"/>
  <c r="N72" i="12"/>
  <c r="O72" i="12"/>
  <c r="K72" i="12"/>
  <c r="H30" i="14"/>
  <c r="J30" i="12"/>
  <c r="N30" i="12"/>
  <c r="K30" i="12"/>
  <c r="L30" i="12"/>
  <c r="I30" i="12"/>
  <c r="M30" i="12"/>
  <c r="O30" i="12"/>
  <c r="H21" i="14"/>
  <c r="I21" i="12"/>
  <c r="M21" i="12"/>
  <c r="J21" i="12"/>
  <c r="K21" i="12"/>
  <c r="L21" i="12"/>
  <c r="N21" i="12"/>
  <c r="O21" i="12"/>
  <c r="H38" i="14"/>
  <c r="N38" i="12"/>
  <c r="O38" i="12"/>
  <c r="J38" i="12"/>
  <c r="K38" i="12"/>
  <c r="L38" i="12"/>
  <c r="M38" i="12"/>
  <c r="I38" i="12"/>
  <c r="H93" i="14"/>
  <c r="I93" i="12"/>
  <c r="N93" i="12"/>
  <c r="L93" i="12"/>
  <c r="M93" i="12"/>
  <c r="J93" i="12"/>
  <c r="K93" i="12"/>
  <c r="O93" i="12"/>
  <c r="H25" i="14"/>
  <c r="N25" i="12"/>
  <c r="O25" i="12"/>
  <c r="L25" i="12"/>
  <c r="K25" i="12"/>
  <c r="M25" i="12"/>
  <c r="I25" i="12"/>
  <c r="J25" i="12"/>
  <c r="H16" i="14"/>
  <c r="I16" i="12"/>
  <c r="O16" i="12"/>
  <c r="L16" i="12"/>
  <c r="N16" i="12"/>
  <c r="M16" i="12"/>
  <c r="K16" i="12"/>
  <c r="J16" i="12"/>
  <c r="H32" i="14"/>
  <c r="N32" i="12"/>
  <c r="J32" i="12"/>
  <c r="L32" i="12"/>
  <c r="M32" i="12"/>
  <c r="O32" i="12"/>
  <c r="I32" i="12"/>
  <c r="K32" i="12"/>
  <c r="H45" i="14"/>
  <c r="I45" i="12"/>
  <c r="J45" i="12"/>
  <c r="L45" i="12"/>
  <c r="M45" i="12"/>
  <c r="N45" i="12"/>
  <c r="K45" i="12"/>
  <c r="O45" i="12"/>
  <c r="H71" i="14"/>
  <c r="M71" i="12"/>
  <c r="J71" i="12"/>
  <c r="N71" i="12"/>
  <c r="K71" i="12"/>
  <c r="L71" i="12"/>
  <c r="I71" i="12"/>
  <c r="O71" i="12"/>
  <c r="H86" i="14"/>
  <c r="K86" i="12"/>
  <c r="L86" i="12"/>
  <c r="N86" i="12"/>
  <c r="O86" i="12"/>
  <c r="M86" i="12"/>
  <c r="I86" i="12"/>
  <c r="J86" i="12"/>
  <c r="H84" i="14"/>
  <c r="O84" i="12"/>
  <c r="I84" i="12"/>
  <c r="J84" i="12"/>
  <c r="N84" i="12"/>
  <c r="M84" i="12"/>
  <c r="K84" i="12"/>
  <c r="L84" i="12"/>
  <c r="H81" i="14"/>
  <c r="M81" i="12"/>
  <c r="N81" i="12"/>
  <c r="O81" i="12"/>
  <c r="L81" i="12"/>
  <c r="K81" i="12"/>
  <c r="J81" i="12"/>
  <c r="I81" i="12"/>
  <c r="H80" i="14"/>
  <c r="M80" i="12"/>
  <c r="N80" i="12"/>
  <c r="I80" i="12"/>
  <c r="J80" i="12"/>
  <c r="O80" i="12"/>
  <c r="K80" i="12"/>
  <c r="L80" i="12"/>
  <c r="H26" i="14"/>
  <c r="K26" i="12"/>
  <c r="O26" i="12"/>
  <c r="I26" i="12"/>
  <c r="J26" i="12"/>
  <c r="L26" i="12"/>
  <c r="M26" i="12"/>
  <c r="N26" i="12"/>
  <c r="H78" i="14" l="1"/>
  <c r="O78" i="12"/>
  <c r="M78" i="12"/>
  <c r="L78" i="12"/>
  <c r="I78" i="12"/>
  <c r="K78" i="12"/>
  <c r="N78" i="12"/>
  <c r="J78" i="12"/>
  <c r="H19" i="14"/>
  <c r="O19" i="12"/>
  <c r="J19" i="12"/>
  <c r="N19" i="12"/>
  <c r="I19" i="12"/>
  <c r="K19" i="12"/>
  <c r="L19" i="12"/>
  <c r="M19" i="12"/>
  <c r="H39" i="14"/>
  <c r="N39" i="12"/>
  <c r="I39" i="12"/>
  <c r="J39" i="12"/>
  <c r="O39" i="12"/>
  <c r="K39" i="12"/>
  <c r="M39" i="12"/>
  <c r="L39" i="12"/>
  <c r="H17" i="14"/>
  <c r="J17" i="12"/>
  <c r="N17" i="12"/>
  <c r="M17" i="12"/>
  <c r="O17" i="12"/>
  <c r="K17" i="12"/>
  <c r="I17" i="12"/>
  <c r="L17" i="12"/>
  <c r="H58" i="14"/>
  <c r="I58" i="12"/>
  <c r="M58" i="12"/>
  <c r="L58" i="12"/>
  <c r="N58" i="12"/>
  <c r="J58" i="12"/>
  <c r="O58" i="12"/>
  <c r="K58" i="12"/>
  <c r="H18" i="14"/>
  <c r="N18" i="12"/>
  <c r="L18" i="12"/>
  <c r="M18" i="12"/>
  <c r="O18" i="12"/>
  <c r="I18" i="12"/>
  <c r="K18" i="12"/>
  <c r="J18" i="12"/>
  <c r="H34" i="14"/>
  <c r="L34" i="12"/>
  <c r="K34" i="12"/>
  <c r="O34" i="12"/>
  <c r="N34" i="12"/>
  <c r="I34" i="12"/>
  <c r="M34" i="12"/>
  <c r="J34" i="12"/>
  <c r="H41" i="14"/>
  <c r="N41" i="12"/>
  <c r="J41" i="12"/>
  <c r="K41" i="12"/>
  <c r="O41" i="12"/>
  <c r="L41" i="12"/>
  <c r="I41" i="12"/>
  <c r="M41" i="12"/>
  <c r="H82" i="14"/>
  <c r="L82" i="12"/>
  <c r="K82" i="12"/>
  <c r="O82" i="12"/>
  <c r="I82" i="12"/>
  <c r="M82" i="12"/>
  <c r="J82" i="12"/>
  <c r="N82" i="12"/>
  <c r="H46" i="14"/>
  <c r="J46" i="12"/>
  <c r="N46" i="12"/>
  <c r="O46" i="12"/>
  <c r="K46" i="12"/>
  <c r="I46" i="12"/>
  <c r="L46" i="12"/>
  <c r="M46" i="12"/>
  <c r="H61" i="14"/>
  <c r="M61" i="12"/>
  <c r="I61" i="12"/>
  <c r="K61" i="12"/>
  <c r="L61" i="12"/>
  <c r="J61" i="12"/>
  <c r="O61" i="12"/>
  <c r="N61" i="12"/>
  <c r="H76" i="14"/>
  <c r="J76" i="12"/>
  <c r="I76" i="12"/>
  <c r="M76" i="12"/>
  <c r="N76" i="12"/>
  <c r="O76" i="12"/>
  <c r="K76" i="12"/>
  <c r="L76" i="12"/>
  <c r="H36" i="14"/>
  <c r="K36" i="12"/>
  <c r="O36" i="12"/>
  <c r="N36" i="12"/>
  <c r="J36" i="12"/>
  <c r="L36" i="12"/>
  <c r="I36" i="12"/>
  <c r="M36" i="12"/>
  <c r="H49" i="14"/>
  <c r="M49" i="12"/>
  <c r="I49" i="12"/>
  <c r="O49" i="12"/>
  <c r="L49" i="12"/>
  <c r="J49" i="12"/>
  <c r="N49" i="12"/>
  <c r="K49" i="12"/>
  <c r="H43" i="14"/>
  <c r="O43" i="12"/>
  <c r="J43" i="12"/>
  <c r="K43" i="12"/>
  <c r="L43" i="12"/>
  <c r="M43" i="12"/>
  <c r="N43" i="12"/>
  <c r="I43" i="12"/>
  <c r="H87" i="14"/>
  <c r="L87" i="12"/>
  <c r="M87" i="12"/>
  <c r="O87" i="12"/>
  <c r="K87" i="12"/>
  <c r="I87" i="12"/>
  <c r="J87" i="12"/>
  <c r="N87" i="12"/>
  <c r="H40" i="14"/>
  <c r="I40" i="12"/>
  <c r="O40" i="12"/>
  <c r="L40" i="12"/>
  <c r="M40" i="12"/>
  <c r="N40" i="12"/>
  <c r="J40" i="12"/>
  <c r="K40" i="12"/>
  <c r="H98" i="14"/>
  <c r="L98" i="12"/>
  <c r="M98" i="12"/>
  <c r="J98" i="12"/>
  <c r="K98" i="12"/>
  <c r="O98" i="12"/>
  <c r="N98" i="12"/>
  <c r="I98" i="12"/>
  <c r="H37" i="14"/>
  <c r="J37" i="12"/>
  <c r="K37" i="12"/>
  <c r="M37" i="12"/>
  <c r="O37" i="12"/>
  <c r="L37" i="12"/>
  <c r="N37" i="12"/>
  <c r="I37" i="12"/>
  <c r="H47" i="14"/>
  <c r="K47" i="12"/>
  <c r="O47" i="12"/>
  <c r="L47" i="12"/>
  <c r="M47" i="12"/>
  <c r="N47" i="12"/>
  <c r="I47" i="12"/>
  <c r="J47" i="12"/>
  <c r="M57" i="6"/>
  <c r="N57" i="6"/>
  <c r="I90" i="6"/>
  <c r="K94" i="6"/>
  <c r="N94" i="6"/>
  <c r="J31" i="6"/>
  <c r="L31" i="6"/>
  <c r="J24" i="6"/>
  <c r="K24" i="6"/>
  <c r="M78" i="6"/>
  <c r="H79" i="6"/>
  <c r="N79" i="6"/>
  <c r="I82" i="6"/>
  <c r="H82" i="6"/>
  <c r="L84" i="6"/>
  <c r="K84" i="6"/>
  <c r="K69" i="6"/>
  <c r="K43" i="6"/>
  <c r="L43" i="6"/>
  <c r="J30" i="6"/>
  <c r="K30" i="6"/>
  <c r="N14" i="6"/>
  <c r="J14" i="6"/>
  <c r="N23" i="6"/>
  <c r="L91" i="6"/>
  <c r="K91" i="6"/>
  <c r="L26" i="6"/>
  <c r="J66" i="6"/>
  <c r="H66" i="6"/>
  <c r="J87" i="6"/>
  <c r="N87" i="6"/>
  <c r="M55" i="6"/>
  <c r="K55" i="6"/>
  <c r="I81" i="6"/>
  <c r="H21" i="6"/>
  <c r="I21" i="6"/>
  <c r="M36" i="6"/>
  <c r="H36" i="6"/>
  <c r="K19" i="6"/>
  <c r="H19" i="6"/>
  <c r="N28" i="6"/>
  <c r="K28" i="6"/>
  <c r="I27" i="6"/>
  <c r="J27" i="6"/>
  <c r="L20" i="6"/>
  <c r="H20" i="6"/>
  <c r="K89" i="6"/>
  <c r="N51" i="6"/>
  <c r="L51" i="6"/>
  <c r="K70" i="6"/>
  <c r="N70" i="6"/>
  <c r="H57" i="6"/>
  <c r="J90" i="6"/>
  <c r="N90" i="6"/>
  <c r="M94" i="6"/>
  <c r="H94" i="6"/>
  <c r="H31" i="6"/>
  <c r="K31" i="6"/>
  <c r="I24" i="6"/>
  <c r="J78" i="6"/>
  <c r="N78" i="6"/>
  <c r="L79" i="6"/>
  <c r="K79" i="6"/>
  <c r="J82" i="6"/>
  <c r="L82" i="6"/>
  <c r="J84" i="6"/>
  <c r="J69" i="6"/>
  <c r="N69" i="6"/>
  <c r="M43" i="6"/>
  <c r="J43" i="6"/>
  <c r="I30" i="6"/>
  <c r="H30" i="6"/>
  <c r="L14" i="6"/>
  <c r="L23" i="6"/>
  <c r="J23" i="6"/>
  <c r="I91" i="6"/>
  <c r="J91" i="6"/>
  <c r="J26" i="6"/>
  <c r="I26" i="6"/>
  <c r="I66" i="6"/>
  <c r="K66" i="6"/>
  <c r="K87" i="6"/>
  <c r="H87" i="6"/>
  <c r="H55" i="6"/>
  <c r="N81" i="6"/>
  <c r="J81" i="6"/>
  <c r="K21" i="6"/>
  <c r="L21" i="6"/>
  <c r="L36" i="6"/>
  <c r="K36" i="6"/>
  <c r="M19" i="6"/>
  <c r="J28" i="6"/>
  <c r="H28" i="6"/>
  <c r="M27" i="6"/>
  <c r="N27" i="6"/>
  <c r="J20" i="6"/>
  <c r="H89" i="6"/>
  <c r="I89" i="6"/>
  <c r="H51" i="6"/>
  <c r="K51" i="6"/>
  <c r="L70" i="6"/>
  <c r="J70" i="6"/>
  <c r="I57" i="6"/>
  <c r="J57" i="6"/>
  <c r="L90" i="6"/>
  <c r="M90" i="6"/>
  <c r="I94" i="6"/>
  <c r="L94" i="6"/>
  <c r="M31" i="6"/>
  <c r="M24" i="6"/>
  <c r="L24" i="6"/>
  <c r="I78" i="6"/>
  <c r="L78" i="6"/>
  <c r="J79" i="6"/>
  <c r="M79" i="6"/>
  <c r="M82" i="6"/>
  <c r="N84" i="6"/>
  <c r="H84" i="6"/>
  <c r="H69" i="6"/>
  <c r="M69" i="6"/>
  <c r="N43" i="6"/>
  <c r="I43" i="6"/>
  <c r="M30" i="6"/>
  <c r="I14" i="6"/>
  <c r="H14" i="6"/>
  <c r="H23" i="6"/>
  <c r="K23" i="6"/>
  <c r="M91" i="6"/>
  <c r="H91" i="6"/>
  <c r="H26" i="6"/>
  <c r="M26" i="6"/>
  <c r="L66" i="6"/>
  <c r="M66" i="6"/>
  <c r="M87" i="6"/>
  <c r="J55" i="6"/>
  <c r="I55" i="6"/>
  <c r="L81" i="6"/>
  <c r="H81" i="6"/>
  <c r="J21" i="6"/>
  <c r="M21" i="6"/>
  <c r="J36" i="6"/>
  <c r="L19" i="6"/>
  <c r="J19" i="6"/>
  <c r="L28" i="6"/>
  <c r="M28" i="6"/>
  <c r="K27" i="6"/>
  <c r="N20" i="6"/>
  <c r="K20" i="6"/>
  <c r="L89" i="6"/>
  <c r="J89" i="6"/>
  <c r="J51" i="6"/>
  <c r="M51" i="6"/>
  <c r="M70" i="6"/>
  <c r="L57" i="6"/>
  <c r="K57" i="6"/>
  <c r="K90" i="6"/>
  <c r="H90" i="6"/>
  <c r="J94" i="6"/>
  <c r="N31" i="6"/>
  <c r="I31" i="6"/>
  <c r="H24" i="6"/>
  <c r="N24" i="6"/>
  <c r="K78" i="6"/>
  <c r="H78" i="6"/>
  <c r="I79" i="6"/>
  <c r="K82" i="6"/>
  <c r="N82" i="6"/>
  <c r="I84" i="6"/>
  <c r="M84" i="6"/>
  <c r="L69" i="6"/>
  <c r="I69" i="6"/>
  <c r="H43" i="6"/>
  <c r="L30" i="6"/>
  <c r="N30" i="6"/>
  <c r="M14" i="6"/>
  <c r="K14" i="6"/>
  <c r="I23" i="6"/>
  <c r="M23" i="6"/>
  <c r="N91" i="6"/>
  <c r="N26" i="6"/>
  <c r="K26" i="6"/>
  <c r="N66" i="6"/>
  <c r="L87" i="6"/>
  <c r="I87" i="6"/>
  <c r="L55" i="6"/>
  <c r="N55" i="6"/>
  <c r="M81" i="6"/>
  <c r="K81" i="6"/>
  <c r="N21" i="6"/>
  <c r="N36" i="6"/>
  <c r="I36" i="6"/>
  <c r="N19" i="6"/>
  <c r="I19" i="6"/>
  <c r="I28" i="6"/>
  <c r="H27" i="6"/>
  <c r="L27" i="6"/>
  <c r="I20" i="6"/>
  <c r="M20" i="6"/>
  <c r="M89" i="6"/>
  <c r="N89" i="6"/>
  <c r="I51" i="6"/>
  <c r="I70" i="6"/>
  <c r="H70" i="6"/>
  <c r="N100" i="14"/>
  <c r="O100" i="14"/>
  <c r="H56" i="14" l="1"/>
  <c r="M56" i="12"/>
  <c r="N56" i="12"/>
  <c r="I56" i="12"/>
  <c r="J56" i="12"/>
  <c r="O56" i="12"/>
  <c r="K56" i="12"/>
  <c r="L56" i="12"/>
  <c r="H88" i="14"/>
  <c r="O88" i="12"/>
  <c r="K88" i="12"/>
  <c r="I88" i="12"/>
  <c r="J88" i="12"/>
  <c r="L88" i="12"/>
  <c r="M88" i="12"/>
  <c r="N88" i="12"/>
  <c r="H31" i="14"/>
  <c r="J31" i="12"/>
  <c r="I31" i="12"/>
  <c r="M31" i="12"/>
  <c r="N31" i="12"/>
  <c r="O31" i="12"/>
  <c r="L31" i="12"/>
  <c r="K31" i="12"/>
  <c r="H44" i="14"/>
  <c r="K44" i="12"/>
  <c r="O44" i="12"/>
  <c r="N44" i="12"/>
  <c r="M44" i="12"/>
  <c r="L44" i="12"/>
  <c r="I44" i="12"/>
  <c r="J44" i="12"/>
  <c r="H48" i="14"/>
  <c r="I48" i="12"/>
  <c r="N48" i="12"/>
  <c r="J48" i="12"/>
  <c r="M48" i="12"/>
  <c r="O48" i="12"/>
  <c r="K48" i="12"/>
  <c r="L48" i="12"/>
  <c r="H14" i="14"/>
  <c r="J14" i="12"/>
  <c r="O14" i="12"/>
  <c r="M14" i="12"/>
  <c r="N14" i="12"/>
  <c r="K14" i="12"/>
  <c r="L14" i="12"/>
  <c r="I14" i="12"/>
  <c r="H13" i="14"/>
  <c r="L13" i="12"/>
  <c r="J13" i="12"/>
  <c r="I13" i="12"/>
  <c r="M13" i="12"/>
  <c r="K13" i="12"/>
  <c r="O13" i="12"/>
  <c r="N13" i="12"/>
  <c r="H55" i="14"/>
  <c r="J55" i="12"/>
  <c r="O55" i="12"/>
  <c r="N55" i="12"/>
  <c r="K55" i="12"/>
  <c r="L55" i="12"/>
  <c r="I55" i="12"/>
  <c r="M55" i="12"/>
  <c r="H24" i="14"/>
  <c r="J24" i="12"/>
  <c r="N24" i="12"/>
  <c r="M24" i="12"/>
  <c r="I24" i="12"/>
  <c r="K24" i="12"/>
  <c r="L24" i="12"/>
  <c r="O24" i="12"/>
  <c r="H97" i="14"/>
  <c r="J97" i="12"/>
  <c r="I97" i="12"/>
  <c r="K97" i="12"/>
  <c r="M97" i="12"/>
  <c r="L97" i="12"/>
  <c r="O97" i="12"/>
  <c r="N97" i="12"/>
  <c r="H85" i="14"/>
  <c r="J85" i="12"/>
  <c r="K85" i="12"/>
  <c r="M85" i="12"/>
  <c r="N85" i="12"/>
  <c r="O85" i="12"/>
  <c r="I85" i="12"/>
  <c r="L85" i="12"/>
  <c r="H62" i="14"/>
  <c r="N62" i="12"/>
  <c r="I62" i="12"/>
  <c r="J62" i="12"/>
  <c r="O62" i="12"/>
  <c r="K62" i="12"/>
  <c r="L62" i="12"/>
  <c r="M62" i="12"/>
  <c r="H70" i="14"/>
  <c r="L70" i="12"/>
  <c r="M70" i="12"/>
  <c r="O70" i="12"/>
  <c r="I70" i="12"/>
  <c r="J70" i="12"/>
  <c r="K70" i="12"/>
  <c r="N70" i="12"/>
  <c r="H99" i="14"/>
  <c r="J99" i="12"/>
  <c r="N99" i="12"/>
  <c r="K99" i="12"/>
  <c r="M99" i="12"/>
  <c r="O99" i="12"/>
  <c r="L99" i="12"/>
  <c r="I99" i="12"/>
  <c r="H90" i="14"/>
  <c r="M90" i="12"/>
  <c r="N90" i="12"/>
  <c r="I90" i="12"/>
  <c r="J90" i="12"/>
  <c r="K90" i="12"/>
  <c r="O90" i="12"/>
  <c r="L90" i="12"/>
  <c r="H60" i="14"/>
  <c r="J60" i="12"/>
  <c r="K60" i="12"/>
  <c r="M60" i="12"/>
  <c r="N60" i="12"/>
  <c r="O60" i="12"/>
  <c r="L60" i="12"/>
  <c r="I60" i="12"/>
  <c r="H35" i="14"/>
  <c r="J35" i="12"/>
  <c r="O35" i="12"/>
  <c r="M35" i="12"/>
  <c r="N35" i="12"/>
  <c r="K35" i="12"/>
  <c r="L35" i="12"/>
  <c r="I35" i="12"/>
  <c r="H64" i="14"/>
  <c r="N64" i="12"/>
  <c r="J64" i="12"/>
  <c r="I64" i="12"/>
  <c r="M64" i="12"/>
  <c r="K64" i="12"/>
  <c r="O64" i="12"/>
  <c r="L64" i="12"/>
  <c r="H73" i="14"/>
  <c r="K73" i="12"/>
  <c r="L73" i="12"/>
  <c r="N73" i="12"/>
  <c r="M73" i="12"/>
  <c r="O73" i="12"/>
  <c r="I73" i="12"/>
  <c r="J73" i="12"/>
  <c r="H67" i="14"/>
  <c r="K67" i="12"/>
  <c r="O67" i="12"/>
  <c r="N67" i="12"/>
  <c r="L67" i="12"/>
  <c r="M67" i="12"/>
  <c r="J67" i="12"/>
  <c r="I67" i="12"/>
  <c r="H51" i="14"/>
  <c r="M51" i="12"/>
  <c r="I51" i="12"/>
  <c r="O51" i="12"/>
  <c r="J51" i="12"/>
  <c r="K51" i="12"/>
  <c r="L51" i="12"/>
  <c r="N51" i="12"/>
  <c r="N12" i="12"/>
  <c r="O12" i="12"/>
  <c r="J12" i="12"/>
  <c r="I12" i="12"/>
  <c r="L12" i="12"/>
  <c r="M12" i="12"/>
  <c r="K12" i="12"/>
  <c r="H63" i="14"/>
  <c r="I63" i="12"/>
  <c r="L63" i="12"/>
  <c r="M63" i="12"/>
  <c r="O63" i="12"/>
  <c r="K63" i="12"/>
  <c r="J63" i="12"/>
  <c r="N63" i="12"/>
  <c r="H66" i="14"/>
  <c r="M66" i="12"/>
  <c r="L66" i="12"/>
  <c r="K66" i="12"/>
  <c r="O66" i="12"/>
  <c r="J66" i="12"/>
  <c r="I66" i="12"/>
  <c r="N66" i="12"/>
  <c r="H54" i="14"/>
  <c r="K54" i="12"/>
  <c r="L54" i="12"/>
  <c r="N54" i="12"/>
  <c r="O54" i="12"/>
  <c r="I54" i="12"/>
  <c r="M54" i="12"/>
  <c r="J54" i="12"/>
  <c r="H95" i="14"/>
  <c r="L95" i="12"/>
  <c r="I95" i="12"/>
  <c r="J95" i="12"/>
  <c r="K95" i="12"/>
  <c r="M95" i="12"/>
  <c r="N95" i="12"/>
  <c r="O95" i="12"/>
  <c r="F152" i="25"/>
  <c r="K116" i="25"/>
  <c r="G100" i="25"/>
  <c r="L47" i="6"/>
  <c r="M47" i="6"/>
  <c r="H44" i="6"/>
  <c r="J112" i="25"/>
  <c r="J114" i="25"/>
  <c r="N17" i="6"/>
  <c r="M17" i="6"/>
  <c r="M74" i="6"/>
  <c r="K94" i="25"/>
  <c r="F85" i="25"/>
  <c r="I165" i="25"/>
  <c r="L104" i="25"/>
  <c r="H41" i="6"/>
  <c r="H71" i="25"/>
  <c r="F117" i="25"/>
  <c r="I118" i="25"/>
  <c r="H12" i="14"/>
  <c r="H108" i="25"/>
  <c r="J116" i="25"/>
  <c r="L100" i="25"/>
  <c r="K135" i="25"/>
  <c r="L56" i="6"/>
  <c r="M56" i="6"/>
  <c r="K129" i="25"/>
  <c r="F133" i="25"/>
  <c r="K137" i="25"/>
  <c r="L85" i="25"/>
  <c r="K165" i="25"/>
  <c r="H80" i="6"/>
  <c r="I80" i="6"/>
  <c r="K117" i="25"/>
  <c r="H118" i="25"/>
  <c r="H32" i="6"/>
  <c r="M32" i="6"/>
  <c r="J152" i="25"/>
  <c r="K134" i="25"/>
  <c r="J143" i="25"/>
  <c r="I101" i="25"/>
  <c r="L164" i="25"/>
  <c r="I114" i="25"/>
  <c r="N34" i="6"/>
  <c r="J76" i="6"/>
  <c r="N76" i="6"/>
  <c r="J94" i="25"/>
  <c r="G137" i="25"/>
  <c r="K85" i="25"/>
  <c r="H151" i="25"/>
  <c r="I162" i="25"/>
  <c r="L161" i="25"/>
  <c r="F138" i="25"/>
  <c r="F118" i="25"/>
  <c r="N59" i="6"/>
  <c r="M59" i="6"/>
  <c r="I152" i="25"/>
  <c r="L108" i="25"/>
  <c r="J100" i="25"/>
  <c r="L135" i="25"/>
  <c r="F99" i="25"/>
  <c r="F143" i="25"/>
  <c r="K16" i="6"/>
  <c r="G101" i="25"/>
  <c r="K112" i="25"/>
  <c r="M15" i="6"/>
  <c r="M85" i="6"/>
  <c r="N85" i="6"/>
  <c r="I137" i="25"/>
  <c r="J167" i="25"/>
  <c r="F165" i="25"/>
  <c r="K161" i="25"/>
  <c r="L118" i="25"/>
  <c r="G152" i="25"/>
  <c r="J134" i="25"/>
  <c r="G99" i="25"/>
  <c r="G143" i="25"/>
  <c r="I47" i="6"/>
  <c r="L44" i="6"/>
  <c r="K44" i="6"/>
  <c r="L101" i="25"/>
  <c r="K164" i="25"/>
  <c r="I133" i="25"/>
  <c r="H17" i="6"/>
  <c r="J17" i="6"/>
  <c r="J74" i="6"/>
  <c r="I74" i="6"/>
  <c r="L150" i="25"/>
  <c r="G103" i="25"/>
  <c r="J137" i="25"/>
  <c r="K167" i="25"/>
  <c r="F161" i="25"/>
  <c r="I41" i="6"/>
  <c r="M41" i="6"/>
  <c r="G138" i="25"/>
  <c r="J118" i="25"/>
  <c r="K152" i="25"/>
  <c r="N56" i="6"/>
  <c r="F164" i="25"/>
  <c r="J164" i="25"/>
  <c r="H112" i="25"/>
  <c r="K133" i="25"/>
  <c r="F150" i="25"/>
  <c r="K150" i="25"/>
  <c r="F103" i="25"/>
  <c r="F151" i="25"/>
  <c r="F167" i="25"/>
  <c r="H162" i="25"/>
  <c r="G161" i="25"/>
  <c r="K104" i="25"/>
  <c r="N80" i="6"/>
  <c r="G118" i="25"/>
  <c r="J32" i="6"/>
  <c r="N32" i="6"/>
  <c r="H100" i="25"/>
  <c r="H135" i="25"/>
  <c r="I143" i="25"/>
  <c r="H164" i="25"/>
  <c r="I129" i="25"/>
  <c r="G133" i="25"/>
  <c r="H34" i="6"/>
  <c r="L34" i="6"/>
  <c r="L76" i="6"/>
  <c r="H76" i="6"/>
  <c r="F137" i="25"/>
  <c r="J165" i="25"/>
  <c r="G104" i="25"/>
  <c r="K71" i="25"/>
  <c r="H117" i="25"/>
  <c r="L59" i="6"/>
  <c r="I59" i="6"/>
  <c r="M16" i="6"/>
  <c r="N16" i="6"/>
  <c r="F101" i="25"/>
  <c r="G164" i="25"/>
  <c r="H114" i="25"/>
  <c r="H129" i="25"/>
  <c r="K15" i="6"/>
  <c r="I15" i="6"/>
  <c r="I85" i="6"/>
  <c r="J85" i="6"/>
  <c r="J150" i="25"/>
  <c r="H94" i="25"/>
  <c r="J85" i="25"/>
  <c r="I151" i="25"/>
  <c r="G165" i="25"/>
  <c r="H104" i="25"/>
  <c r="J138" i="25"/>
  <c r="G117" i="25"/>
  <c r="K118" i="25"/>
  <c r="J100" i="14"/>
  <c r="H45" i="6"/>
  <c r="L35" i="6"/>
  <c r="M35" i="6"/>
  <c r="M96" i="6"/>
  <c r="N96" i="6"/>
  <c r="L45" i="6"/>
  <c r="M45" i="6"/>
  <c r="K35" i="6"/>
  <c r="N35" i="6"/>
  <c r="H96" i="6"/>
  <c r="J96" i="6"/>
  <c r="L116" i="25"/>
  <c r="N45" i="6"/>
  <c r="K45" i="6"/>
  <c r="J35" i="6"/>
  <c r="I35" i="6"/>
  <c r="I96" i="6"/>
  <c r="K100" i="25"/>
  <c r="G135" i="25"/>
  <c r="K47" i="6"/>
  <c r="N47" i="6"/>
  <c r="M44" i="6"/>
  <c r="N44" i="6"/>
  <c r="I164" i="25"/>
  <c r="G114" i="25"/>
  <c r="L17" i="6"/>
  <c r="K17" i="6"/>
  <c r="K74" i="6"/>
  <c r="L74" i="6"/>
  <c r="L137" i="25"/>
  <c r="G151" i="25"/>
  <c r="L165" i="25"/>
  <c r="G162" i="25"/>
  <c r="N41" i="6"/>
  <c r="K41" i="6"/>
  <c r="I117" i="25"/>
  <c r="I100" i="25"/>
  <c r="I134" i="25"/>
  <c r="H99" i="25"/>
  <c r="H143" i="25"/>
  <c r="K56" i="6"/>
  <c r="I56" i="6"/>
  <c r="K101" i="25"/>
  <c r="K114" i="25"/>
  <c r="G94" i="25"/>
  <c r="J161" i="25"/>
  <c r="J104" i="25"/>
  <c r="J80" i="6"/>
  <c r="K80" i="6"/>
  <c r="K138" i="25"/>
  <c r="G71" i="25"/>
  <c r="J117" i="25"/>
  <c r="L32" i="6"/>
  <c r="I108" i="25"/>
  <c r="F108" i="25"/>
  <c r="F116" i="25"/>
  <c r="J101" i="25"/>
  <c r="F112" i="25"/>
  <c r="F114" i="25"/>
  <c r="J34" i="6"/>
  <c r="K34" i="6"/>
  <c r="K76" i="6"/>
  <c r="I76" i="6"/>
  <c r="G150" i="25"/>
  <c r="J103" i="25"/>
  <c r="H85" i="25"/>
  <c r="L151" i="25"/>
  <c r="H165" i="25"/>
  <c r="I138" i="25"/>
  <c r="F71" i="25"/>
  <c r="H59" i="6"/>
  <c r="F100" i="25"/>
  <c r="H134" i="25"/>
  <c r="I135" i="25"/>
  <c r="I99" i="25"/>
  <c r="L16" i="6"/>
  <c r="H16" i="6"/>
  <c r="I112" i="25"/>
  <c r="L114" i="25"/>
  <c r="F129" i="25"/>
  <c r="N15" i="6"/>
  <c r="L15" i="6"/>
  <c r="K85" i="6"/>
  <c r="I150" i="25"/>
  <c r="L103" i="25"/>
  <c r="H137" i="25"/>
  <c r="I167" i="25"/>
  <c r="F162" i="25"/>
  <c r="I104" i="25"/>
  <c r="L71" i="25"/>
  <c r="J45" i="6"/>
  <c r="I45" i="6"/>
  <c r="H35" i="6"/>
  <c r="K96" i="6"/>
  <c r="L96" i="6"/>
  <c r="G108" i="25"/>
  <c r="F134" i="25"/>
  <c r="L99" i="25"/>
  <c r="L143" i="25"/>
  <c r="J47" i="6"/>
  <c r="H47" i="6"/>
  <c r="J44" i="6"/>
  <c r="I44" i="6"/>
  <c r="L112" i="25"/>
  <c r="L129" i="25"/>
  <c r="L133" i="25"/>
  <c r="I17" i="6"/>
  <c r="N74" i="6"/>
  <c r="H74" i="6"/>
  <c r="K103" i="25"/>
  <c r="I94" i="25"/>
  <c r="J151" i="25"/>
  <c r="G167" i="25"/>
  <c r="I161" i="25"/>
  <c r="F104" i="25"/>
  <c r="J41" i="6"/>
  <c r="L41" i="6"/>
  <c r="L138" i="25"/>
  <c r="K108" i="25"/>
  <c r="H116" i="25"/>
  <c r="J135" i="25"/>
  <c r="J99" i="25"/>
  <c r="H56" i="6"/>
  <c r="J56" i="6"/>
  <c r="H101" i="25"/>
  <c r="G112" i="25"/>
  <c r="J129" i="25"/>
  <c r="I103" i="25"/>
  <c r="F94" i="25"/>
  <c r="G85" i="25"/>
  <c r="K151" i="25"/>
  <c r="L167" i="25"/>
  <c r="K162" i="25"/>
  <c r="L80" i="6"/>
  <c r="M80" i="6"/>
  <c r="J71" i="25"/>
  <c r="K32" i="6"/>
  <c r="I32" i="6"/>
  <c r="H152" i="25"/>
  <c r="G116" i="25"/>
  <c r="L134" i="25"/>
  <c r="F135" i="25"/>
  <c r="K99" i="25"/>
  <c r="G129" i="25"/>
  <c r="H133" i="25"/>
  <c r="I34" i="6"/>
  <c r="M34" i="6"/>
  <c r="M76" i="6"/>
  <c r="H150" i="25"/>
  <c r="H103" i="25"/>
  <c r="H167" i="25"/>
  <c r="J162" i="25"/>
  <c r="H161" i="25"/>
  <c r="L117" i="25"/>
  <c r="J59" i="6"/>
  <c r="K59" i="6"/>
  <c r="L152" i="25"/>
  <c r="J108" i="25"/>
  <c r="I116" i="25"/>
  <c r="G134" i="25"/>
  <c r="K143" i="25"/>
  <c r="J16" i="6"/>
  <c r="I16" i="6"/>
  <c r="J133" i="25"/>
  <c r="J15" i="6"/>
  <c r="H15" i="6"/>
  <c r="H85" i="6"/>
  <c r="L85" i="6"/>
  <c r="L94" i="25"/>
  <c r="I85" i="25"/>
  <c r="L162" i="25"/>
  <c r="H138" i="25"/>
  <c r="I71" i="25"/>
  <c r="K100" i="14"/>
  <c r="H65" i="14" l="1"/>
  <c r="J65" i="12"/>
  <c r="K65" i="12"/>
  <c r="I65" i="12"/>
  <c r="N65" i="12"/>
  <c r="L65" i="12"/>
  <c r="M65" i="12"/>
  <c r="O65" i="12"/>
  <c r="J42" i="6"/>
  <c r="L42" i="6"/>
  <c r="H96" i="25"/>
  <c r="H120" i="25"/>
  <c r="L71" i="6"/>
  <c r="G141" i="25"/>
  <c r="I139" i="25"/>
  <c r="I97" i="6"/>
  <c r="K61" i="6"/>
  <c r="I61" i="6"/>
  <c r="H58" i="6"/>
  <c r="J149" i="25"/>
  <c r="L156" i="25"/>
  <c r="J74" i="25"/>
  <c r="F142" i="25"/>
  <c r="L93" i="6"/>
  <c r="N93" i="6"/>
  <c r="J95" i="25"/>
  <c r="F96" i="25"/>
  <c r="F120" i="25"/>
  <c r="H65" i="6"/>
  <c r="I65" i="6"/>
  <c r="G158" i="25"/>
  <c r="J139" i="25"/>
  <c r="K29" i="6"/>
  <c r="N29" i="6"/>
  <c r="K86" i="6"/>
  <c r="G113" i="25"/>
  <c r="H62" i="6"/>
  <c r="N62" i="6"/>
  <c r="I33" i="6"/>
  <c r="J33" i="6"/>
  <c r="L83" i="6"/>
  <c r="I149" i="25"/>
  <c r="J156" i="25"/>
  <c r="I97" i="25"/>
  <c r="I72" i="25"/>
  <c r="G74" i="25"/>
  <c r="H74" i="25"/>
  <c r="I142" i="25"/>
  <c r="J88" i="25"/>
  <c r="J141" i="25"/>
  <c r="H139" i="25"/>
  <c r="L64" i="6"/>
  <c r="K64" i="6"/>
  <c r="L163" i="25"/>
  <c r="L113" i="25"/>
  <c r="N68" i="6"/>
  <c r="I68" i="6"/>
  <c r="N60" i="6"/>
  <c r="I60" i="6"/>
  <c r="K149" i="25"/>
  <c r="I87" i="25"/>
  <c r="N95" i="6"/>
  <c r="K95" i="6"/>
  <c r="H158" i="25"/>
  <c r="K139" i="25"/>
  <c r="J11" i="6"/>
  <c r="H11" i="6"/>
  <c r="N12" i="6"/>
  <c r="I12" i="6"/>
  <c r="M46" i="6"/>
  <c r="L46" i="6"/>
  <c r="I22" i="6"/>
  <c r="N49" i="6"/>
  <c r="L49" i="6"/>
  <c r="L97" i="25"/>
  <c r="J72" i="25"/>
  <c r="K42" i="6"/>
  <c r="N42" i="6"/>
  <c r="J159" i="25"/>
  <c r="F159" i="25"/>
  <c r="I71" i="6"/>
  <c r="M71" i="6"/>
  <c r="G139" i="25"/>
  <c r="K97" i="6"/>
  <c r="L97" i="6"/>
  <c r="H113" i="25"/>
  <c r="N61" i="6"/>
  <c r="L58" i="6"/>
  <c r="J58" i="6"/>
  <c r="H149" i="25"/>
  <c r="F156" i="25"/>
  <c r="H87" i="25"/>
  <c r="H72" i="25"/>
  <c r="H88" i="25"/>
  <c r="J93" i="6"/>
  <c r="K93" i="6"/>
  <c r="J96" i="25"/>
  <c r="L65" i="6"/>
  <c r="N65" i="6"/>
  <c r="I141" i="25"/>
  <c r="M29" i="6"/>
  <c r="H86" i="6"/>
  <c r="J86" i="6"/>
  <c r="I163" i="25"/>
  <c r="I62" i="6"/>
  <c r="J62" i="6"/>
  <c r="H33" i="6"/>
  <c r="N83" i="6"/>
  <c r="K83" i="6"/>
  <c r="L149" i="25"/>
  <c r="I156" i="25"/>
  <c r="L87" i="25"/>
  <c r="G142" i="25"/>
  <c r="L142" i="25"/>
  <c r="K88" i="25"/>
  <c r="L74" i="25"/>
  <c r="H159" i="25"/>
  <c r="L96" i="25"/>
  <c r="G120" i="25"/>
  <c r="J158" i="25"/>
  <c r="N64" i="6"/>
  <c r="L68" i="6"/>
  <c r="M68" i="6"/>
  <c r="K60" i="6"/>
  <c r="H60" i="6"/>
  <c r="G149" i="25"/>
  <c r="H156" i="25"/>
  <c r="G72" i="25"/>
  <c r="L159" i="25"/>
  <c r="L120" i="25"/>
  <c r="J95" i="6"/>
  <c r="M95" i="6"/>
  <c r="F139" i="25"/>
  <c r="L11" i="6"/>
  <c r="K11" i="6"/>
  <c r="L12" i="6"/>
  <c r="M12" i="6"/>
  <c r="K46" i="6"/>
  <c r="G163" i="25"/>
  <c r="K113" i="25"/>
  <c r="N22" i="6"/>
  <c r="M22" i="6"/>
  <c r="J49" i="6"/>
  <c r="F149" i="25"/>
  <c r="F87" i="25"/>
  <c r="I100" i="14"/>
  <c r="M100" i="14"/>
  <c r="I42" i="6"/>
  <c r="H42" i="6"/>
  <c r="H95" i="25"/>
  <c r="I120" i="25"/>
  <c r="N71" i="6"/>
  <c r="J71" i="6"/>
  <c r="K141" i="25"/>
  <c r="M97" i="6"/>
  <c r="H97" i="6"/>
  <c r="J163" i="25"/>
  <c r="L61" i="6"/>
  <c r="J61" i="6"/>
  <c r="N58" i="6"/>
  <c r="K58" i="6"/>
  <c r="G87" i="25"/>
  <c r="I74" i="25"/>
  <c r="G88" i="25"/>
  <c r="I93" i="6"/>
  <c r="H93" i="6"/>
  <c r="I159" i="25"/>
  <c r="J65" i="6"/>
  <c r="I158" i="25"/>
  <c r="I29" i="6"/>
  <c r="J29" i="6"/>
  <c r="I86" i="6"/>
  <c r="N86" i="6"/>
  <c r="I113" i="25"/>
  <c r="M62" i="6"/>
  <c r="K33" i="6"/>
  <c r="N33" i="6"/>
  <c r="J83" i="6"/>
  <c r="H83" i="6"/>
  <c r="J97" i="25"/>
  <c r="L72" i="25"/>
  <c r="I88" i="25"/>
  <c r="K142" i="25"/>
  <c r="G95" i="25"/>
  <c r="K96" i="25"/>
  <c r="F141" i="25"/>
  <c r="L139" i="25"/>
  <c r="I64" i="6"/>
  <c r="H64" i="6"/>
  <c r="H68" i="6"/>
  <c r="K68" i="6"/>
  <c r="L60" i="6"/>
  <c r="F97" i="25"/>
  <c r="J87" i="25"/>
  <c r="L95" i="6"/>
  <c r="L158" i="25"/>
  <c r="L141" i="25"/>
  <c r="N11" i="6"/>
  <c r="I11" i="6"/>
  <c r="K12" i="6"/>
  <c r="H46" i="6"/>
  <c r="I46" i="6"/>
  <c r="F163" i="25"/>
  <c r="J22" i="6"/>
  <c r="H22" i="6"/>
  <c r="M49" i="6"/>
  <c r="H49" i="6"/>
  <c r="K97" i="25"/>
  <c r="K72" i="25"/>
  <c r="L100" i="14"/>
  <c r="M42" i="6"/>
  <c r="F95" i="25"/>
  <c r="G96" i="25"/>
  <c r="K71" i="6"/>
  <c r="H71" i="6"/>
  <c r="K158" i="25"/>
  <c r="J97" i="6"/>
  <c r="N97" i="6"/>
  <c r="K163" i="25"/>
  <c r="F113" i="25"/>
  <c r="H61" i="6"/>
  <c r="M61" i="6"/>
  <c r="I58" i="6"/>
  <c r="M58" i="6"/>
  <c r="G97" i="25"/>
  <c r="F72" i="25"/>
  <c r="M93" i="6"/>
  <c r="L95" i="25"/>
  <c r="M65" i="6"/>
  <c r="K65" i="6"/>
  <c r="H141" i="25"/>
  <c r="H29" i="6"/>
  <c r="L29" i="6"/>
  <c r="M86" i="6"/>
  <c r="L86" i="6"/>
  <c r="H163" i="25"/>
  <c r="K62" i="6"/>
  <c r="L62" i="6"/>
  <c r="M33" i="6"/>
  <c r="L33" i="6"/>
  <c r="I83" i="6"/>
  <c r="M83" i="6"/>
  <c r="K87" i="25"/>
  <c r="H142" i="25"/>
  <c r="L88" i="25"/>
  <c r="F74" i="25"/>
  <c r="K74" i="25"/>
  <c r="J142" i="25"/>
  <c r="F88" i="25"/>
  <c r="G159" i="25"/>
  <c r="I95" i="25"/>
  <c r="J120" i="25"/>
  <c r="F158" i="25"/>
  <c r="J64" i="6"/>
  <c r="M64" i="6"/>
  <c r="J68" i="6"/>
  <c r="J60" i="6"/>
  <c r="M60" i="6"/>
  <c r="G156" i="25"/>
  <c r="H97" i="25"/>
  <c r="K159" i="25"/>
  <c r="K95" i="25"/>
  <c r="I96" i="25"/>
  <c r="K120" i="25"/>
  <c r="I95" i="6"/>
  <c r="H95" i="6"/>
  <c r="M11" i="6"/>
  <c r="H12" i="6"/>
  <c r="J12" i="6"/>
  <c r="N46" i="6"/>
  <c r="J46" i="6"/>
  <c r="J113" i="25"/>
  <c r="K22" i="6"/>
  <c r="L22" i="6"/>
  <c r="K49" i="6"/>
  <c r="I49" i="6"/>
  <c r="K156" i="25"/>
  <c r="H69" i="14" l="1"/>
  <c r="K69" i="12"/>
  <c r="L69" i="12"/>
  <c r="I69" i="12"/>
  <c r="N69" i="12"/>
  <c r="O69" i="12"/>
  <c r="J69" i="12"/>
  <c r="M69" i="12"/>
  <c r="G79" i="25"/>
  <c r="F73" i="25"/>
  <c r="J136" i="25"/>
  <c r="I91" i="25"/>
  <c r="I140" i="25"/>
  <c r="G136" i="25"/>
  <c r="F183" i="25"/>
  <c r="H124" i="25"/>
  <c r="F76" i="25"/>
  <c r="N10" i="6"/>
  <c r="I10" i="6"/>
  <c r="K73" i="25"/>
  <c r="L128" i="25"/>
  <c r="I183" i="25"/>
  <c r="H119" i="25"/>
  <c r="L124" i="25"/>
  <c r="J76" i="25"/>
  <c r="L84" i="25"/>
  <c r="L79" i="25"/>
  <c r="K93" i="25"/>
  <c r="L91" i="25"/>
  <c r="L73" i="25"/>
  <c r="L131" i="25"/>
  <c r="J166" i="25"/>
  <c r="G140" i="25"/>
  <c r="I147" i="25"/>
  <c r="L183" i="25"/>
  <c r="I124" i="25"/>
  <c r="J84" i="25"/>
  <c r="H91" i="25"/>
  <c r="G166" i="25"/>
  <c r="H131" i="25"/>
  <c r="K147" i="25"/>
  <c r="K128" i="25"/>
  <c r="K124" i="25"/>
  <c r="L76" i="25"/>
  <c r="F153" i="25"/>
  <c r="F79" i="25"/>
  <c r="K79" i="25"/>
  <c r="L90" i="25"/>
  <c r="J123" i="25"/>
  <c r="G147" i="25"/>
  <c r="H128" i="25"/>
  <c r="I119" i="25"/>
  <c r="F84" i="25"/>
  <c r="L10" i="6"/>
  <c r="K10" i="6"/>
  <c r="L102" i="25"/>
  <c r="K91" i="25"/>
  <c r="I90" i="25"/>
  <c r="J131" i="25"/>
  <c r="G125" i="25"/>
  <c r="H147" i="25"/>
  <c r="J119" i="25"/>
  <c r="G153" i="25"/>
  <c r="G91" i="25"/>
  <c r="H90" i="25"/>
  <c r="F125" i="25"/>
  <c r="I136" i="25"/>
  <c r="F128" i="25"/>
  <c r="J102" i="25"/>
  <c r="G73" i="25"/>
  <c r="F91" i="25"/>
  <c r="H127" i="25"/>
  <c r="J140" i="25"/>
  <c r="J125" i="25"/>
  <c r="F136" i="25"/>
  <c r="K183" i="25"/>
  <c r="K119" i="25"/>
  <c r="H102" i="25"/>
  <c r="G90" i="25"/>
  <c r="J73" i="25"/>
  <c r="I131" i="25"/>
  <c r="F131" i="25"/>
  <c r="G127" i="25"/>
  <c r="F166" i="25"/>
  <c r="L140" i="25"/>
  <c r="K125" i="25"/>
  <c r="H136" i="25"/>
  <c r="G183" i="25"/>
  <c r="J124" i="25"/>
  <c r="H153" i="25"/>
  <c r="H79" i="25"/>
  <c r="M10" i="6"/>
  <c r="H10" i="6"/>
  <c r="I93" i="25"/>
  <c r="J91" i="25"/>
  <c r="J90" i="25"/>
  <c r="H73" i="25"/>
  <c r="F123" i="25"/>
  <c r="I123" i="25"/>
  <c r="L166" i="25"/>
  <c r="K136" i="25"/>
  <c r="J128" i="25"/>
  <c r="I76" i="25"/>
  <c r="K153" i="25"/>
  <c r="G102" i="11"/>
  <c r="J93" i="25"/>
  <c r="F90" i="25"/>
  <c r="G123" i="25"/>
  <c r="G131" i="25"/>
  <c r="J127" i="25"/>
  <c r="L125" i="25"/>
  <c r="L136" i="25"/>
  <c r="G128" i="25"/>
  <c r="J183" i="25"/>
  <c r="G124" i="25"/>
  <c r="J153" i="25"/>
  <c r="H93" i="25"/>
  <c r="K123" i="25"/>
  <c r="F124" i="25"/>
  <c r="I102" i="25"/>
  <c r="K90" i="25"/>
  <c r="K166" i="25"/>
  <c r="I79" i="25"/>
  <c r="L93" i="25"/>
  <c r="H123" i="25"/>
  <c r="K127" i="25"/>
  <c r="K140" i="25"/>
  <c r="I125" i="25"/>
  <c r="J147" i="25"/>
  <c r="I128" i="25"/>
  <c r="G119" i="25"/>
  <c r="H76" i="25"/>
  <c r="I153" i="25"/>
  <c r="K84" i="25"/>
  <c r="F102" i="25"/>
  <c r="G93" i="25"/>
  <c r="F93" i="25"/>
  <c r="F127" i="25"/>
  <c r="H166" i="25"/>
  <c r="L147" i="25"/>
  <c r="L119" i="25"/>
  <c r="K76" i="25"/>
  <c r="L153" i="25"/>
  <c r="G84" i="25"/>
  <c r="H100" i="14"/>
  <c r="J10" i="6"/>
  <c r="K102" i="25"/>
  <c r="K131" i="25"/>
  <c r="L127" i="25"/>
  <c r="I166" i="25"/>
  <c r="F140" i="25"/>
  <c r="H125" i="25"/>
  <c r="F147" i="25"/>
  <c r="H183" i="25"/>
  <c r="I84" i="25"/>
  <c r="J79" i="25"/>
  <c r="G102" i="25"/>
  <c r="I73" i="25"/>
  <c r="L123" i="25"/>
  <c r="I127" i="25"/>
  <c r="H140" i="25"/>
  <c r="F119" i="25"/>
  <c r="G76" i="25"/>
  <c r="H84" i="25"/>
  <c r="F89" i="25" l="1"/>
  <c r="K67" i="6"/>
  <c r="H67" i="6"/>
  <c r="J89" i="25"/>
  <c r="L89" i="25"/>
  <c r="H89" i="25"/>
  <c r="I67" i="6"/>
  <c r="I100" i="6" s="1"/>
  <c r="J67" i="6"/>
  <c r="L67" i="6"/>
  <c r="I89" i="25"/>
  <c r="K89" i="25"/>
  <c r="N67" i="6"/>
  <c r="M67" i="6"/>
  <c r="G89" i="25"/>
  <c r="I102" i="6" l="1"/>
  <c r="L130" i="25"/>
  <c r="J130" i="25"/>
  <c r="K100" i="6"/>
  <c r="I130" i="25"/>
  <c r="K130" i="25"/>
  <c r="F130" i="25"/>
  <c r="L2" i="25" s="1"/>
  <c r="H100" i="6"/>
  <c r="G226" i="11"/>
  <c r="M100" i="6"/>
  <c r="J100" i="6"/>
  <c r="H130" i="25"/>
  <c r="G130" i="25"/>
  <c r="G192" i="25" s="1"/>
  <c r="N100" i="6"/>
  <c r="L100" i="6"/>
  <c r="K192" i="25" l="1"/>
  <c r="J192" i="25"/>
  <c r="I192" i="25"/>
  <c r="L192" i="25"/>
  <c r="G2" i="11"/>
  <c r="G103" i="11"/>
  <c r="H192" i="25"/>
  <c r="H102" i="6"/>
  <c r="F192" i="25"/>
  <c r="N102" i="6"/>
  <c r="L102" i="6"/>
  <c r="J102" i="6"/>
  <c r="K102" i="6"/>
  <c r="M102" i="6"/>
  <c r="E30" i="28"/>
  <c r="E129" i="28"/>
  <c r="E60" i="28"/>
  <c r="E118" i="28"/>
  <c r="E95" i="28"/>
  <c r="E108" i="28"/>
  <c r="E24" i="28"/>
  <c r="E61" i="28"/>
  <c r="E115" i="28"/>
  <c r="E36" i="28"/>
  <c r="E100" i="28"/>
  <c r="E42" i="28"/>
  <c r="E145" i="28"/>
  <c r="E97" i="28"/>
  <c r="E56" i="28"/>
  <c r="E94" i="28"/>
  <c r="E34" i="28"/>
  <c r="E59" i="28"/>
  <c r="E152" i="28"/>
  <c r="E69" i="28"/>
  <c r="E110" i="28"/>
  <c r="E98" i="28"/>
  <c r="E123" i="28"/>
  <c r="E44" i="28"/>
  <c r="E127" i="28"/>
  <c r="E58" i="28"/>
  <c r="E120" i="28"/>
  <c r="E87" i="28"/>
  <c r="E105" i="28"/>
  <c r="E41" i="28"/>
  <c r="E40" i="28"/>
  <c r="E63" i="28"/>
  <c r="E117" i="28"/>
  <c r="E106" i="28"/>
  <c r="E126" i="28"/>
  <c r="E46" i="28"/>
  <c r="E23" i="28"/>
  <c r="E74" i="28"/>
  <c r="E32" i="28"/>
  <c r="E101" i="28"/>
  <c r="E38" i="28"/>
  <c r="E35" i="28"/>
  <c r="E112" i="28"/>
  <c r="E48" i="28"/>
  <c r="E147" i="28"/>
  <c r="E37" i="28"/>
  <c r="E146" i="28"/>
  <c r="E71" i="28"/>
  <c r="E102" i="28"/>
  <c r="E90" i="28"/>
  <c r="E125" i="28"/>
  <c r="E33" i="28"/>
  <c r="E28" i="28"/>
  <c r="E89" i="28"/>
  <c r="E72" i="28"/>
  <c r="E140" i="28"/>
  <c r="E150" i="28"/>
  <c r="E27" i="28"/>
  <c r="E114" i="28"/>
  <c r="K39" i="28"/>
  <c r="K89" i="28"/>
  <c r="K100" i="28"/>
  <c r="K56" i="28"/>
  <c r="K111" i="28"/>
  <c r="K150" i="28"/>
  <c r="K128" i="28"/>
  <c r="K29" i="28"/>
  <c r="K57" i="28"/>
  <c r="K41" i="28"/>
  <c r="K48" i="28"/>
  <c r="K36" i="28"/>
  <c r="K127" i="28"/>
  <c r="K71" i="28"/>
  <c r="K73" i="28"/>
  <c r="K146" i="28"/>
  <c r="K87" i="28"/>
  <c r="K31" i="28"/>
  <c r="K69" i="28"/>
  <c r="K143" i="28"/>
  <c r="K45" i="28"/>
  <c r="K116" i="28"/>
  <c r="K145" i="28"/>
  <c r="K59" i="28"/>
  <c r="K30" i="28"/>
  <c r="K126" i="28"/>
  <c r="K124" i="28"/>
  <c r="K74" i="28"/>
  <c r="K106" i="28"/>
  <c r="K61" i="28"/>
  <c r="K35" i="28"/>
  <c r="K43" i="28"/>
  <c r="K60" i="28"/>
  <c r="K34" i="28"/>
  <c r="K142" i="28"/>
  <c r="K88" i="28"/>
  <c r="K107" i="28"/>
  <c r="K46" i="28"/>
  <c r="K121" i="28"/>
  <c r="K102" i="28"/>
  <c r="K152" i="28"/>
  <c r="K32" i="28"/>
  <c r="K66" i="28"/>
  <c r="K65" i="28"/>
  <c r="K38" i="28"/>
  <c r="K27" i="28"/>
  <c r="K44" i="28"/>
  <c r="K91" i="28"/>
  <c r="K58" i="28"/>
  <c r="H30" i="28"/>
  <c r="H94" i="28"/>
  <c r="H153" i="28"/>
  <c r="H57" i="28"/>
  <c r="H154" i="28"/>
  <c r="H123" i="28"/>
  <c r="H64" i="28"/>
  <c r="H73" i="28"/>
  <c r="H116" i="28"/>
  <c r="H98" i="28"/>
  <c r="H150" i="28"/>
  <c r="H119" i="28"/>
  <c r="H69" i="28"/>
  <c r="H59" i="28"/>
  <c r="H100" i="28"/>
  <c r="H56" i="28"/>
  <c r="H27" i="28"/>
  <c r="H106" i="28"/>
  <c r="H92" i="28"/>
  <c r="H112" i="28"/>
  <c r="H44" i="28"/>
  <c r="H48" i="28"/>
  <c r="H66" i="28"/>
  <c r="H34" i="28"/>
  <c r="H23" i="28"/>
  <c r="H65" i="28"/>
  <c r="H110" i="28"/>
  <c r="H36" i="28"/>
  <c r="H37" i="28"/>
  <c r="F75" i="28"/>
  <c r="F125" i="28"/>
  <c r="F46" i="28"/>
  <c r="F48" i="28"/>
  <c r="F117" i="28"/>
  <c r="F42" i="28"/>
  <c r="F112" i="28"/>
  <c r="F26" i="28"/>
  <c r="F96" i="28"/>
  <c r="F91" i="28"/>
  <c r="F108" i="28"/>
  <c r="F124" i="28"/>
  <c r="F69" i="28"/>
  <c r="F101" i="28"/>
  <c r="F35" i="28"/>
  <c r="F66" i="28"/>
  <c r="F121" i="28"/>
  <c r="F40" i="28"/>
  <c r="F155" i="28"/>
  <c r="F55" i="28"/>
  <c r="F154" i="28"/>
  <c r="F153" i="28"/>
  <c r="F57" i="28"/>
  <c r="F152" i="28"/>
  <c r="F115" i="28"/>
  <c r="E88" i="28"/>
  <c r="H109" i="28"/>
  <c r="H70" i="28"/>
  <c r="H127" i="28"/>
  <c r="H144" i="28"/>
  <c r="H24" i="28"/>
  <c r="H143" i="28"/>
  <c r="H28" i="28"/>
  <c r="H130" i="28"/>
  <c r="H149" i="28"/>
  <c r="H58" i="28"/>
  <c r="H87" i="28"/>
  <c r="H96" i="28"/>
  <c r="H40" i="28"/>
  <c r="H117" i="28"/>
  <c r="H33" i="28"/>
  <c r="H152" i="28"/>
  <c r="H97" i="28"/>
  <c r="H128" i="28"/>
  <c r="H151" i="28"/>
  <c r="H45" i="28"/>
  <c r="H41" i="28"/>
  <c r="H60" i="28"/>
  <c r="H101" i="28"/>
  <c r="F65" i="28"/>
  <c r="F107" i="28"/>
  <c r="F143" i="28"/>
  <c r="F94" i="28"/>
  <c r="F123" i="28"/>
  <c r="F118" i="28"/>
  <c r="F43" i="28"/>
  <c r="F120" i="28"/>
  <c r="F67" i="28"/>
  <c r="F110" i="28"/>
  <c r="F146" i="28"/>
  <c r="F27" i="28"/>
  <c r="F104" i="28"/>
  <c r="F31" i="28"/>
  <c r="F45" i="28"/>
  <c r="F61" i="28"/>
  <c r="F99" i="28"/>
  <c r="F113" i="28"/>
  <c r="F150" i="28"/>
  <c r="F90" i="28"/>
  <c r="F74" i="28"/>
  <c r="F102" i="28"/>
  <c r="F28" i="28"/>
  <c r="F151" i="28"/>
  <c r="F122" i="28"/>
  <c r="F58" i="28"/>
  <c r="K110" i="28"/>
  <c r="H62" i="28"/>
  <c r="H155" i="28"/>
  <c r="H47" i="28"/>
  <c r="H114" i="28"/>
  <c r="H25" i="28"/>
  <c r="H63" i="28"/>
  <c r="H89" i="28"/>
  <c r="H147" i="28"/>
  <c r="H142" i="28"/>
  <c r="H145" i="28"/>
  <c r="H124" i="28"/>
  <c r="H129" i="28"/>
  <c r="H35" i="28"/>
  <c r="H113" i="28"/>
  <c r="H88" i="28"/>
  <c r="H26" i="28"/>
  <c r="H39" i="28"/>
  <c r="H68" i="28"/>
  <c r="H32" i="28"/>
  <c r="H31" i="28"/>
  <c r="H140" i="28"/>
  <c r="H102" i="28"/>
  <c r="H120" i="28"/>
  <c r="H72" i="28"/>
  <c r="H95" i="28"/>
  <c r="H111" i="28"/>
  <c r="F60" i="28"/>
  <c r="F70" i="28"/>
  <c r="F127" i="28"/>
  <c r="F38" i="28"/>
  <c r="F34" i="28"/>
  <c r="F39" i="28"/>
  <c r="F87" i="28"/>
  <c r="F128" i="28"/>
  <c r="F97" i="28"/>
  <c r="F62" i="28"/>
  <c r="F44" i="28"/>
  <c r="F64" i="28"/>
  <c r="F95" i="28"/>
  <c r="F142" i="28"/>
  <c r="F140" i="28"/>
  <c r="F71" i="28"/>
  <c r="F149" i="28"/>
  <c r="F116" i="28"/>
  <c r="F103" i="28"/>
  <c r="F92" i="28"/>
  <c r="F130" i="28"/>
  <c r="F119" i="28"/>
  <c r="F141" i="28"/>
  <c r="F59" i="28"/>
  <c r="F100" i="28"/>
  <c r="F73" i="28"/>
  <c r="F24" i="28"/>
  <c r="F32" i="28"/>
  <c r="F72" i="28"/>
  <c r="F129" i="28"/>
  <c r="F68" i="28"/>
  <c r="H55" i="28"/>
  <c r="H91" i="28"/>
  <c r="H29" i="28"/>
  <c r="H103" i="28"/>
  <c r="H93" i="28"/>
  <c r="H75" i="28"/>
  <c r="H46" i="28"/>
  <c r="H99" i="28"/>
  <c r="H115" i="28"/>
  <c r="H108" i="28"/>
  <c r="H61" i="28"/>
  <c r="H141" i="28"/>
  <c r="H122" i="28"/>
  <c r="H125" i="28"/>
  <c r="H118" i="28"/>
  <c r="H121" i="28"/>
  <c r="H146" i="28"/>
  <c r="H38" i="28"/>
  <c r="H107" i="28"/>
  <c r="H90" i="28"/>
  <c r="H104" i="28"/>
  <c r="H67" i="28"/>
  <c r="H126" i="28"/>
  <c r="H71" i="28"/>
  <c r="H105" i="28"/>
  <c r="H42" i="28"/>
  <c r="H74" i="28"/>
  <c r="H43" i="28"/>
  <c r="F29" i="28"/>
  <c r="F105" i="28"/>
  <c r="F114" i="28"/>
  <c r="F89" i="28"/>
  <c r="F98" i="28"/>
  <c r="F37" i="28"/>
  <c r="F106" i="28"/>
  <c r="F33" i="28"/>
  <c r="F126" i="28"/>
  <c r="F88" i="28"/>
  <c r="F63" i="28"/>
  <c r="F145" i="28"/>
  <c r="F147" i="28"/>
  <c r="F93" i="28"/>
  <c r="F41" i="28"/>
  <c r="F109" i="28"/>
  <c r="F30" i="28"/>
  <c r="F36" i="28"/>
  <c r="F47" i="28"/>
  <c r="F56" i="28"/>
  <c r="F144" i="28"/>
  <c r="F111" i="28"/>
  <c r="F23" i="28"/>
  <c r="F25" i="28"/>
  <c r="E119" i="28" l="1"/>
  <c r="E26" i="28"/>
  <c r="E47" i="28"/>
  <c r="K90" i="28"/>
  <c r="E122" i="28"/>
  <c r="E113" i="28"/>
  <c r="E45" i="28"/>
  <c r="E153" i="28"/>
  <c r="E109" i="28"/>
  <c r="E130" i="28"/>
  <c r="K109" i="28"/>
  <c r="K93" i="28"/>
  <c r="E68" i="28"/>
  <c r="K115" i="28"/>
  <c r="E91" i="28"/>
  <c r="K70" i="28"/>
  <c r="E65" i="28"/>
  <c r="K75" i="28"/>
  <c r="E43" i="28"/>
  <c r="E104" i="28"/>
  <c r="K154" i="28"/>
  <c r="K114" i="28"/>
  <c r="E107" i="28"/>
  <c r="K123" i="28"/>
  <c r="E64" i="28"/>
  <c r="K130" i="28"/>
  <c r="E73" i="28"/>
  <c r="E143" i="28"/>
  <c r="K129" i="28"/>
  <c r="E155" i="28"/>
  <c r="K119" i="28"/>
  <c r="E151" i="28"/>
  <c r="K33" i="28"/>
  <c r="K122" i="28"/>
  <c r="E144" i="28"/>
  <c r="E92" i="28"/>
  <c r="K155" i="28"/>
  <c r="K26" i="28"/>
  <c r="E25" i="28"/>
  <c r="E149" i="28"/>
  <c r="K153" i="28"/>
  <c r="K151" i="28"/>
  <c r="K96" i="28"/>
  <c r="E121" i="28"/>
  <c r="E111" i="28"/>
  <c r="E57" i="28"/>
  <c r="E93" i="28"/>
  <c r="K62" i="28"/>
  <c r="K95" i="28"/>
  <c r="K37" i="28"/>
  <c r="K64" i="28"/>
  <c r="K147" i="28"/>
  <c r="K68" i="28"/>
  <c r="K23" i="28"/>
  <c r="K113" i="28"/>
  <c r="E70" i="28"/>
  <c r="K104" i="28"/>
  <c r="K120" i="28"/>
  <c r="E75" i="28"/>
  <c r="E141" i="28"/>
  <c r="K149" i="28"/>
  <c r="K140" i="28"/>
  <c r="K92" i="28"/>
  <c r="K101" i="28"/>
  <c r="K99" i="28"/>
  <c r="K63" i="28"/>
  <c r="E142" i="28"/>
  <c r="E99" i="28"/>
  <c r="E31" i="28"/>
  <c r="K97" i="28"/>
  <c r="E103" i="28"/>
  <c r="E96" i="28"/>
  <c r="E116" i="28"/>
  <c r="E154" i="28"/>
  <c r="K25" i="28"/>
  <c r="E67" i="28"/>
  <c r="E39" i="28"/>
  <c r="E128" i="28"/>
  <c r="E66" i="28"/>
  <c r="K72" i="28"/>
  <c r="K98" i="28"/>
  <c r="K112" i="28"/>
  <c r="E62" i="28"/>
  <c r="E55" i="28"/>
  <c r="K47" i="28"/>
  <c r="K105" i="28"/>
  <c r="K28" i="28"/>
  <c r="K55" i="28"/>
  <c r="K144" i="28"/>
  <c r="K118" i="28"/>
  <c r="K141" i="28"/>
  <c r="K125" i="28"/>
  <c r="E29" i="28"/>
  <c r="E124" i="28"/>
  <c r="K108" i="28"/>
  <c r="K94" i="28"/>
  <c r="K24" i="28"/>
  <c r="K67" i="28"/>
  <c r="K117" i="28"/>
  <c r="K103" i="28"/>
  <c r="K40" i="28"/>
  <c r="K42" i="28"/>
  <c r="I71" i="28"/>
  <c r="I108" i="28"/>
  <c r="I46" i="28"/>
  <c r="I23" i="28"/>
  <c r="I119" i="28"/>
  <c r="I25" i="28"/>
  <c r="I143" i="28"/>
  <c r="I24" i="28"/>
  <c r="I44" i="28"/>
  <c r="I43" i="28"/>
  <c r="I129" i="28"/>
  <c r="I110" i="28"/>
  <c r="I111" i="28"/>
  <c r="I128" i="28"/>
  <c r="I66" i="28"/>
  <c r="I38" i="28"/>
  <c r="I95" i="28"/>
  <c r="I36" i="28"/>
  <c r="I35" i="28"/>
  <c r="I67" i="28"/>
  <c r="I69" i="28"/>
  <c r="I34" i="28"/>
  <c r="I28" i="28"/>
  <c r="I121" i="28"/>
  <c r="I107" i="28"/>
  <c r="I48" i="28"/>
  <c r="G110" i="28"/>
  <c r="G122" i="28"/>
  <c r="G59" i="28"/>
  <c r="G73" i="28"/>
  <c r="G90" i="28"/>
  <c r="G47" i="28"/>
  <c r="G31" i="28"/>
  <c r="G101" i="28"/>
  <c r="G127" i="28"/>
  <c r="G98" i="28"/>
  <c r="G65" i="28"/>
  <c r="G34" i="28"/>
  <c r="G63" i="28"/>
  <c r="G150" i="28"/>
  <c r="G58" i="28"/>
  <c r="G152" i="28"/>
  <c r="G144" i="28"/>
  <c r="G142" i="28"/>
  <c r="G62" i="28"/>
  <c r="G89" i="28"/>
  <c r="G40" i="28"/>
  <c r="G42" i="28"/>
  <c r="G66" i="28"/>
  <c r="G39" i="28"/>
  <c r="G37" i="28"/>
  <c r="G72" i="28"/>
  <c r="J91" i="28"/>
  <c r="J99" i="28"/>
  <c r="J142" i="28"/>
  <c r="J55" i="28"/>
  <c r="J98" i="28"/>
  <c r="J34" i="28"/>
  <c r="J121" i="28"/>
  <c r="J59" i="28"/>
  <c r="J120" i="28"/>
  <c r="J150" i="28"/>
  <c r="J70" i="28"/>
  <c r="J117" i="28"/>
  <c r="J123" i="28"/>
  <c r="J149" i="28"/>
  <c r="J112" i="28"/>
  <c r="J60" i="28"/>
  <c r="J100" i="28"/>
  <c r="J90" i="28"/>
  <c r="J107" i="28"/>
  <c r="J92" i="28"/>
  <c r="J69" i="28"/>
  <c r="J122" i="28"/>
  <c r="J63" i="28"/>
  <c r="J151" i="28"/>
  <c r="J27" i="28"/>
  <c r="J153" i="28"/>
  <c r="J74" i="28"/>
  <c r="J96" i="28"/>
  <c r="I61" i="28"/>
  <c r="I151" i="28"/>
  <c r="I45" i="28"/>
  <c r="I113" i="28"/>
  <c r="I127" i="28"/>
  <c r="I70" i="28"/>
  <c r="I126" i="28"/>
  <c r="I147" i="28"/>
  <c r="I39" i="28"/>
  <c r="I57" i="28"/>
  <c r="G153" i="28"/>
  <c r="G64" i="28"/>
  <c r="G143" i="28"/>
  <c r="G27" i="28"/>
  <c r="G70" i="28"/>
  <c r="G32" i="28"/>
  <c r="G57" i="28"/>
  <c r="G74" i="28"/>
  <c r="G113" i="28"/>
  <c r="G95" i="28"/>
  <c r="G68" i="28"/>
  <c r="G60" i="28"/>
  <c r="G145" i="28"/>
  <c r="G88" i="28"/>
  <c r="G102" i="28"/>
  <c r="G75" i="28"/>
  <c r="G71" i="28"/>
  <c r="G112" i="28"/>
  <c r="G114" i="28"/>
  <c r="G149" i="28"/>
  <c r="G116" i="28"/>
  <c r="G155" i="28"/>
  <c r="G93" i="28"/>
  <c r="G94" i="28"/>
  <c r="G109" i="28"/>
  <c r="G118" i="28"/>
  <c r="G48" i="28"/>
  <c r="J97" i="28"/>
  <c r="J68" i="28"/>
  <c r="J57" i="28"/>
  <c r="J124" i="28"/>
  <c r="J48" i="28"/>
  <c r="J71" i="28"/>
  <c r="J129" i="28"/>
  <c r="J58" i="28"/>
  <c r="J47" i="28"/>
  <c r="J154" i="28"/>
  <c r="J24" i="28"/>
  <c r="J35" i="28"/>
  <c r="J72" i="28"/>
  <c r="J64" i="28"/>
  <c r="J116" i="28"/>
  <c r="J45" i="28"/>
  <c r="J130" i="28"/>
  <c r="J126" i="28"/>
  <c r="J38" i="28"/>
  <c r="J61" i="28"/>
  <c r="J125" i="28"/>
  <c r="J30" i="28"/>
  <c r="J140" i="28"/>
  <c r="J89" i="28"/>
  <c r="J105" i="28"/>
  <c r="I115" i="28"/>
  <c r="I63" i="28"/>
  <c r="I152" i="28"/>
  <c r="I155" i="28"/>
  <c r="I146" i="28"/>
  <c r="I141" i="28"/>
  <c r="I130" i="28"/>
  <c r="I122" i="28"/>
  <c r="I74" i="28"/>
  <c r="I114" i="28"/>
  <c r="I60" i="28"/>
  <c r="I101" i="28"/>
  <c r="I112" i="28"/>
  <c r="I65" i="28"/>
  <c r="I106" i="28"/>
  <c r="I72" i="28"/>
  <c r="G103" i="28"/>
  <c r="G124" i="28"/>
  <c r="G46" i="28"/>
  <c r="G87" i="28"/>
  <c r="G128" i="28"/>
  <c r="G125" i="28"/>
  <c r="G141" i="28"/>
  <c r="G96" i="28"/>
  <c r="G107" i="28"/>
  <c r="G106" i="28"/>
  <c r="G41" i="28"/>
  <c r="G33" i="28"/>
  <c r="G26" i="28"/>
  <c r="G91" i="28"/>
  <c r="G140" i="28"/>
  <c r="G99" i="28"/>
  <c r="G29" i="28"/>
  <c r="G61" i="28"/>
  <c r="G147" i="28"/>
  <c r="G35" i="28"/>
  <c r="G130" i="28"/>
  <c r="G36" i="28"/>
  <c r="G105" i="28"/>
  <c r="G100" i="28"/>
  <c r="G121" i="28"/>
  <c r="G154" i="28"/>
  <c r="G23" i="28"/>
  <c r="G69" i="28"/>
  <c r="J108" i="28"/>
  <c r="J28" i="28"/>
  <c r="J41" i="28"/>
  <c r="J145" i="28"/>
  <c r="J56" i="28"/>
  <c r="J65" i="28"/>
  <c r="J155" i="28"/>
  <c r="J43" i="28"/>
  <c r="J104" i="28"/>
  <c r="J36" i="28"/>
  <c r="J118" i="28"/>
  <c r="J109" i="28"/>
  <c r="J32" i="28"/>
  <c r="J114" i="28"/>
  <c r="J101" i="28"/>
  <c r="J119" i="28"/>
  <c r="J146" i="28"/>
  <c r="J95" i="28"/>
  <c r="J42" i="28"/>
  <c r="J87" i="28"/>
  <c r="J93" i="28"/>
  <c r="J29" i="28"/>
  <c r="J40" i="28"/>
  <c r="J62" i="28"/>
  <c r="I89" i="28"/>
  <c r="I30" i="28"/>
  <c r="I103" i="28"/>
  <c r="I125" i="28"/>
  <c r="I93" i="28"/>
  <c r="I149" i="28"/>
  <c r="I124" i="28"/>
  <c r="I142" i="28"/>
  <c r="I120" i="28"/>
  <c r="I40" i="28"/>
  <c r="I47" i="28"/>
  <c r="I87" i="28"/>
  <c r="I94" i="28"/>
  <c r="I31" i="28"/>
  <c r="I27" i="28"/>
  <c r="I41" i="28"/>
  <c r="I116" i="28"/>
  <c r="I42" i="28"/>
  <c r="I59" i="28"/>
  <c r="I150" i="28"/>
  <c r="I58" i="28"/>
  <c r="I33" i="28"/>
  <c r="I26" i="28"/>
  <c r="I104" i="28"/>
  <c r="I55" i="28"/>
  <c r="I91" i="28"/>
  <c r="I123" i="28"/>
  <c r="I98" i="28"/>
  <c r="I109" i="28"/>
  <c r="I56" i="28"/>
  <c r="I105" i="28"/>
  <c r="I117" i="28"/>
  <c r="I145" i="28"/>
  <c r="I32" i="28"/>
  <c r="I100" i="28"/>
  <c r="I37" i="28"/>
  <c r="I118" i="28"/>
  <c r="I144" i="28"/>
  <c r="I99" i="28"/>
  <c r="I73" i="28"/>
  <c r="I75" i="28"/>
  <c r="I140" i="28"/>
  <c r="I88" i="28"/>
  <c r="I102" i="28"/>
  <c r="I153" i="28"/>
  <c r="I97" i="28"/>
  <c r="I68" i="28"/>
  <c r="I64" i="28"/>
  <c r="I90" i="28"/>
  <c r="I29" i="28"/>
  <c r="I154" i="28"/>
  <c r="I92" i="28"/>
  <c r="I62" i="28"/>
  <c r="I96" i="28"/>
  <c r="G120" i="28"/>
  <c r="G45" i="28"/>
  <c r="G117" i="28"/>
  <c r="G55" i="28"/>
  <c r="G24" i="28"/>
  <c r="G56" i="28"/>
  <c r="G67" i="28"/>
  <c r="G111" i="28"/>
  <c r="G119" i="28"/>
  <c r="G30" i="28"/>
  <c r="G25" i="28"/>
  <c r="G97" i="28"/>
  <c r="G43" i="28"/>
  <c r="G129" i="28"/>
  <c r="G44" i="28"/>
  <c r="G151" i="28"/>
  <c r="G115" i="28"/>
  <c r="G146" i="28"/>
  <c r="G108" i="28"/>
  <c r="G104" i="28"/>
  <c r="G126" i="28"/>
  <c r="G38" i="28"/>
  <c r="G28" i="28"/>
  <c r="G123" i="28"/>
  <c r="G92" i="28"/>
  <c r="J143" i="28"/>
  <c r="J102" i="28"/>
  <c r="J75" i="28"/>
  <c r="J31" i="28"/>
  <c r="J103" i="28"/>
  <c r="J144" i="28"/>
  <c r="J128" i="28"/>
  <c r="J37" i="28"/>
  <c r="J25" i="28"/>
  <c r="J94" i="28"/>
  <c r="J26" i="28"/>
  <c r="J147" i="28"/>
  <c r="J152" i="28"/>
  <c r="J106" i="28"/>
  <c r="J46" i="28"/>
  <c r="J111" i="28"/>
  <c r="J110" i="28"/>
  <c r="J39" i="28"/>
  <c r="J23" i="28"/>
  <c r="J33" i="28"/>
  <c r="J66" i="28"/>
  <c r="J88" i="28"/>
  <c r="J73" i="28"/>
  <c r="J141" i="28"/>
  <c r="J67" i="28"/>
  <c r="J115" i="28"/>
  <c r="J127" i="28"/>
  <c r="J44" i="28"/>
  <c r="J113" i="28"/>
  <c r="K224" i="6" l="1"/>
  <c r="H51" i="28"/>
  <c r="K51" i="28"/>
  <c r="N224" i="6"/>
  <c r="E51" i="28"/>
  <c r="H224" i="6"/>
  <c r="H101" i="6" s="1"/>
  <c r="I224" i="6"/>
  <c r="F51" i="28"/>
  <c r="E157" i="28" l="1"/>
  <c r="H157" i="28"/>
  <c r="K157" i="28"/>
  <c r="F157" i="28"/>
  <c r="I101" i="6"/>
  <c r="N101" i="6"/>
  <c r="K101" i="6"/>
  <c r="G51" i="28"/>
  <c r="J224" i="6"/>
  <c r="I51" i="28"/>
  <c r="L224" i="6"/>
  <c r="J51" i="28"/>
  <c r="M224" i="6"/>
  <c r="J157" i="28" l="1"/>
  <c r="I157" i="28"/>
  <c r="G157" i="28"/>
  <c r="M101" i="6"/>
  <c r="L101" i="6"/>
  <c r="J101" i="6"/>
  <c r="K2" i="28"/>
</calcChain>
</file>

<file path=xl/sharedStrings.xml><?xml version="1.0" encoding="utf-8"?>
<sst xmlns="http://schemas.openxmlformats.org/spreadsheetml/2006/main" count="3157" uniqueCount="896">
  <si>
    <t>Comment</t>
  </si>
  <si>
    <t>Style legend</t>
  </si>
  <si>
    <t>Style</t>
  </si>
  <si>
    <t>Design</t>
  </si>
  <si>
    <t>Header1</t>
  </si>
  <si>
    <t>Header2</t>
  </si>
  <si>
    <t>Header3</t>
  </si>
  <si>
    <t>Header4</t>
  </si>
  <si>
    <t>Base_Input</t>
  </si>
  <si>
    <t>A model input that should not be changed to protect the integrity of the model</t>
  </si>
  <si>
    <t>Empty_Cell</t>
  </si>
  <si>
    <t>A cell that is left intentionally blank to avoid the risk of error</t>
  </si>
  <si>
    <t>InSheet_calc</t>
  </si>
  <si>
    <t>A link within the worksheet or an interim calculation step</t>
  </si>
  <si>
    <t xml:space="preserve">OffSheet </t>
  </si>
  <si>
    <t>A link to another worksheet to minimise the number of inter-worksheet references</t>
  </si>
  <si>
    <t>Line_SubTotal</t>
  </si>
  <si>
    <t>The sum of elements in the table immediately above</t>
  </si>
  <si>
    <t>Line_Total</t>
  </si>
  <si>
    <t xml:space="preserve">The sum of elements above, including sub-totals </t>
  </si>
  <si>
    <t>Unit / Info</t>
  </si>
  <si>
    <t>AUD millions</t>
  </si>
  <si>
    <t>Explanatory text showing helpful information or the units/dimensions of the calculations</t>
  </si>
  <si>
    <t>Line_Summary</t>
  </si>
  <si>
    <t>The SUM() of everything in the row</t>
  </si>
  <si>
    <t>Table_Header</t>
  </si>
  <si>
    <t>Qtr</t>
  </si>
  <si>
    <t xml:space="preserve">Header of a table or of an off-sheet reference </t>
  </si>
  <si>
    <t>Flag</t>
  </si>
  <si>
    <t>Binary flag - set up as a 'Style' and updated with conditional formatting</t>
  </si>
  <si>
    <t>Check_Cell</t>
  </si>
  <si>
    <t>Check figures add up to the correct amount</t>
  </si>
  <si>
    <t>Header 1A</t>
  </si>
  <si>
    <t>Menu</t>
  </si>
  <si>
    <t>Sheet Check</t>
  </si>
  <si>
    <t>A user driven input for actual figures</t>
  </si>
  <si>
    <t>A user driven input for forcast figures</t>
  </si>
  <si>
    <t>User_Input_Actual</t>
  </si>
  <si>
    <t>User_Input_Forecast</t>
  </si>
  <si>
    <t>Historical Expenditure by Function Code</t>
  </si>
  <si>
    <t>Totals</t>
  </si>
  <si>
    <t>Description</t>
  </si>
  <si>
    <t>Forecast Expenditure by Function Code</t>
  </si>
  <si>
    <t>Base Year</t>
  </si>
  <si>
    <t>Year</t>
  </si>
  <si>
    <t>Inflation</t>
  </si>
  <si>
    <t>Direct Capex by Function Code</t>
  </si>
  <si>
    <t>Forecast</t>
  </si>
  <si>
    <t>Other</t>
  </si>
  <si>
    <t>Source: Published Category RINs</t>
  </si>
  <si>
    <t>ASSET GROUP</t>
  </si>
  <si>
    <t>ASSET CATEGORY</t>
  </si>
  <si>
    <t>UNDERGROUND CABLES BY:</t>
  </si>
  <si>
    <t>˂ = 1 kV</t>
  </si>
  <si>
    <t>Highest operating voltage</t>
  </si>
  <si>
    <t>&gt; 1 kV &amp; &lt; = 11 kV</t>
  </si>
  <si>
    <t>&gt; 11 kV &amp; &lt; = 22 kV</t>
  </si>
  <si>
    <t>&gt; 22 kV &amp; &lt; = 33 kV</t>
  </si>
  <si>
    <t>&gt; 33 kV &amp; &lt; = 66 kV</t>
  </si>
  <si>
    <t>&gt; 66 kV &amp; &lt; = 132 kV</t>
  </si>
  <si>
    <t>&gt;  132 kV</t>
  </si>
  <si>
    <t>TRANSFORMERS BY:</t>
  </si>
  <si>
    <t>Pole Mounted ; &lt; = 22kV ;  &lt; = 60 kVA ; Single Phase</t>
  </si>
  <si>
    <t>Mounting type; Highest operating voltage; Ampere rating; Number of phases (at LV)</t>
  </si>
  <si>
    <t>Pole Mounted ; &lt; = 22kV ;  &gt; 60 kVA and &lt; = 600 kVA ; Single Phase</t>
  </si>
  <si>
    <t>Pole Mounted ; &lt; = 22kV ;  &gt; 600 kVA ; Single Phase</t>
  </si>
  <si>
    <t>Pole Mounted ; &lt; = 22kV ;  &lt; = 60 kVA  ; Multiple Phase</t>
  </si>
  <si>
    <t>Pole Mounted ; &lt; = 22kV ;  &gt; 60 kVA and &lt; = 600 kVA  ; Multiple Phase</t>
  </si>
  <si>
    <t>Pole Mounted ; &lt; = 22kV ;  &gt; 600 kVA  ; Multiple Phase</t>
  </si>
  <si>
    <t>Kiosk Mounted ; &lt; = 22kV ;  &lt; = 60 kVA ; Single Phase</t>
  </si>
  <si>
    <t>Kiosk Mounted ; &lt; = 22kV ;  &gt; 60 kVA and &lt; = 600 kVA ; Single Phase</t>
  </si>
  <si>
    <t>Kiosk Mounted ; &lt; = 22kV ;  &gt; 600 kVA ; Single Phase</t>
  </si>
  <si>
    <t>Kiosk Mounted ; &lt; = 22kV ;  &lt; = 60 kVA  ; Multiple Phase</t>
  </si>
  <si>
    <t>Kiosk Mounted ; &lt; = 22kV ;  &gt; 60 kVA and &lt; = 600 kVA  ; Multiple Phase</t>
  </si>
  <si>
    <t>Kiosk Mounted ; &lt; = 22kV ;  &gt; 600 kVA  ; Multiple Phase</t>
  </si>
  <si>
    <t>Ground Outdoor / Indoor Chamber Mounted; ˂ 22 kV ;  &lt; = 60 kVA ; Single Phase</t>
  </si>
  <si>
    <t>Ground Outdoor / Indoor Chamber Mounted; ˂  22 kV ;  &gt; 60 kVA  and &lt; = 600 kVA ; Single Phase</t>
  </si>
  <si>
    <t>Ground Outdoor / Indoor Chamber Mounted; ˂  22 kV ;  &gt;  600 kVA ; Single Phase</t>
  </si>
  <si>
    <t>Ground Outdoor / Indoor Chamber Mounted; ˂  22 kV ;  &lt; = 60 kVA ; Multiple Phase</t>
  </si>
  <si>
    <t>Ground Outdoor / Indoor Chamber Mounted; ˂  22 kV ;  &gt; 60 kVA  and &lt; = 600 kVA ; Multiple Phase</t>
  </si>
  <si>
    <t>Ground Outdoor / Indoor Chamber Mounted; ˂  22 kV ;  &gt;  600 kVA ; Multiple Phase</t>
  </si>
  <si>
    <t>Ground Outdoor / Indoor Chamber Mounted; &gt; = 22 kV &amp; &lt; = 33 kV ;  &lt; = 15 MVA</t>
  </si>
  <si>
    <t>Ground Outdoor / Indoor Chamber Mounted; &gt; = 22 kV &amp; &lt; = 33 kV ;  &gt; 15 MVA and &lt; = 40 MVA</t>
  </si>
  <si>
    <t>Ground Outdoor / Indoor Chamber Mounted; &gt; = 22 kV &amp; &lt; = 33 kV ;  &gt; 40 MVA</t>
  </si>
  <si>
    <t>Ground Outdoor / Indoor Chamber Mounted; &gt; 33 kV &amp; &lt; = 66 kV ;  &lt; = 15 MVA</t>
  </si>
  <si>
    <t>Ground Outdoor / Indoor Chamber Mounted; &gt; 33 kV &amp; &lt; = 66 kV ;  &gt; 15 MVA and &lt; = 40 MVA</t>
  </si>
  <si>
    <t>Ground Outdoor / Indoor Chamber Mounted; &gt; 33 kV &amp; &lt; = 66 kV ;  &gt; 40 MVA</t>
  </si>
  <si>
    <t>Ground Outdoor / Indoor Chamber Mounted; &gt; 66 kV &amp; &lt; = 132 kV ;  &lt; = 100 MVA</t>
  </si>
  <si>
    <t>Ground Outdoor / Indoor Chamber Mounted; &gt; 66 kV &amp; &lt; = 132 kV ;  &gt; 100 MVA</t>
  </si>
  <si>
    <t>Ground Outdoor / Indoor Chamber Mounted; &gt; 132 kV ;  &lt; = 100 MVA</t>
  </si>
  <si>
    <t>Ground Outdoor / Indoor Chamber Mounted; &gt; 132 kV ;  &gt; 100 MVA</t>
  </si>
  <si>
    <t>SWITCHGEAR BY:</t>
  </si>
  <si>
    <t>˂ = 11 kV ;  FUSE</t>
  </si>
  <si>
    <t>Highest operating voltage; Switch function</t>
  </si>
  <si>
    <t>˂ = 11 kV  ; Switch</t>
  </si>
  <si>
    <t>˂ = 11 kV ;  Circuit Breaker</t>
  </si>
  <si>
    <t>&gt; 11 kV &amp; &lt; = 22 kV  ; Switch</t>
  </si>
  <si>
    <t>&gt; 11 kV &amp; &lt; = 22 kV  ; Circuit Breaker</t>
  </si>
  <si>
    <t>&gt; 22 kV &amp; &lt; = 33 kV ; Switch</t>
  </si>
  <si>
    <t>&gt; 22 kV &amp; &lt; = 33 kV ; Circuit Breaker</t>
  </si>
  <si>
    <t>&gt; 33 kV &amp; &lt; = 66 kV ; Switch</t>
  </si>
  <si>
    <t>&gt; 33 kV &amp; &lt; = 66 kV ; Circuit Breaker</t>
  </si>
  <si>
    <t>&gt; 66 kV &amp; &lt; = 132 kV ; Switch</t>
  </si>
  <si>
    <t>&gt; 66 kV &amp; &lt; = 132 kV  ; Circuit Breaker</t>
  </si>
  <si>
    <t>&gt; 132 kV ; Switch</t>
  </si>
  <si>
    <t>&gt; 132 kV ; Circuit Breaker</t>
  </si>
  <si>
    <t>˂ = 1 KV ; CIRCUIT BREAKER</t>
  </si>
  <si>
    <t>&gt; 1 kV &amp; ˂ = 11 KV ; ISOLATORS, EARTHING SWITCH</t>
  </si>
  <si>
    <t>&gt; 11 KV &amp; &lt; = 22 KV  ; ISOLATORS, EARTHING SWITCH</t>
  </si>
  <si>
    <t>&gt; 33kV &amp; &lt;=66kV ; ISOLATORS, EARTHING SWITCH</t>
  </si>
  <si>
    <t>HV FUSES AND SURGE DIVERTERS</t>
  </si>
  <si>
    <t>OTHER BY:</t>
  </si>
  <si>
    <t>DNSP defined</t>
  </si>
  <si>
    <t>Historical Expenditure by RIN Category (Repex Table 2.2)</t>
  </si>
  <si>
    <t>Historical Volumes by RIN Category (Repex Table 2.2)</t>
  </si>
  <si>
    <t>RHF</t>
  </si>
  <si>
    <t>RHG</t>
  </si>
  <si>
    <t>RHH</t>
  </si>
  <si>
    <t>RHJ</t>
  </si>
  <si>
    <t>RHL</t>
  </si>
  <si>
    <t>RHM</t>
  </si>
  <si>
    <t>RHN</t>
  </si>
  <si>
    <t>RHO</t>
  </si>
  <si>
    <t>RHP</t>
  </si>
  <si>
    <t>RHQ</t>
  </si>
  <si>
    <t>RHR</t>
  </si>
  <si>
    <t>RHT</t>
  </si>
  <si>
    <t>RHU</t>
  </si>
  <si>
    <t>RHV</t>
  </si>
  <si>
    <t>RHW</t>
  </si>
  <si>
    <t>LV SWITCHGEAR REPLACEMENT</t>
  </si>
  <si>
    <t>GAS SWITCHES (AGE REPLACEMENT)</t>
  </si>
  <si>
    <t>HV ISOLATORS (SET OF 3)</t>
  </si>
  <si>
    <t>HV ISOLATOR (SINGLE)</t>
  </si>
  <si>
    <t>LV ISOLATORS (SET OF 3)</t>
  </si>
  <si>
    <t>KIOSK REFURB 100KVA-2MVA NO SW</t>
  </si>
  <si>
    <t>KIOSK REFURB 100KVA-2MVA SWITC</t>
  </si>
  <si>
    <t>LV ISOLATOR (SINGLE)</t>
  </si>
  <si>
    <t>NETWK HV REPLACEMENT-PROJECT</t>
  </si>
  <si>
    <t>Replace Dist. Line Capacitor Controller</t>
  </si>
  <si>
    <t>Replace Dist. Line Capacitor Can</t>
  </si>
  <si>
    <t>Acr Replacements</t>
  </si>
  <si>
    <t>FUSE/JUNCTION BOX REPLACEMENT</t>
  </si>
  <si>
    <t>Replace Dist. Line Capacitor Switch</t>
  </si>
  <si>
    <t>Transformers - DSS</t>
  </si>
  <si>
    <t>CBA</t>
  </si>
  <si>
    <t>Business Supply Projects (&gt;10kVA)</t>
  </si>
  <si>
    <t>CBE</t>
  </si>
  <si>
    <t>BUS SUP PROJ&gt;10KVA-LV EXTENS'N</t>
  </si>
  <si>
    <t>CBG</t>
  </si>
  <si>
    <t>BUS SUP PROJ&gt;10KVA-GROUND SUBS</t>
  </si>
  <si>
    <t>CBH</t>
  </si>
  <si>
    <t>BUS SUP PROJ&gt;10KVA-HVCUSTOMERS</t>
  </si>
  <si>
    <t>CBI</t>
  </si>
  <si>
    <t>BUS SUP PROJ&gt;10KVA-INDOOR SUBS</t>
  </si>
  <si>
    <t>CBK</t>
  </si>
  <si>
    <t>BUS SUP PROJ&gt;10KVA-KIOSK SUBST</t>
  </si>
  <si>
    <t>CBL</t>
  </si>
  <si>
    <t>BUS SUP PROJ&gt;10KVA-LINEOFMAINS</t>
  </si>
  <si>
    <t>CBP</t>
  </si>
  <si>
    <t>BUS SUP PROJ&gt;10KVA-POLE SUBST.</t>
  </si>
  <si>
    <t>CDA</t>
  </si>
  <si>
    <t>DUAL &amp; MULTIPLE OCCPY SUPPLIES</t>
  </si>
  <si>
    <t>CDP</t>
  </si>
  <si>
    <t>PIT AT BASE OF REPL P/L POLE</t>
  </si>
  <si>
    <t>CDX</t>
  </si>
  <si>
    <t>LV U/G PER METRE RATE</t>
  </si>
  <si>
    <t>CHA</t>
  </si>
  <si>
    <t>Medium Density Housing</t>
  </si>
  <si>
    <t>CHH</t>
  </si>
  <si>
    <t>MEDDENSHOUSING- HV EXTENSION</t>
  </si>
  <si>
    <t>CHL</t>
  </si>
  <si>
    <t>MEDDENSHOUSING-LV EXT. ONLY</t>
  </si>
  <si>
    <t>CLA</t>
  </si>
  <si>
    <t>New Public Light</t>
  </si>
  <si>
    <t>CLJ</t>
  </si>
  <si>
    <t>PB.LIGHT CAPPROJ-MAJOR SCHEME</t>
  </si>
  <si>
    <t>CLN</t>
  </si>
  <si>
    <t>PB.LIGHT CAPPROJ-MINOR SCHEME</t>
  </si>
  <si>
    <t>CMU</t>
  </si>
  <si>
    <t>NEW U/G SERVICE CONNECTION</t>
  </si>
  <si>
    <t>CMZ</t>
  </si>
  <si>
    <t>NEW OVERHEAD SERVICE</t>
  </si>
  <si>
    <t>CNG</t>
  </si>
  <si>
    <t>NEW SUSTAINABLE LIGHT - MINOR RD</t>
  </si>
  <si>
    <t>CNJ</t>
  </si>
  <si>
    <t>NEW SINGLE LIGHT - MAJOR ROADS</t>
  </si>
  <si>
    <t>CNM</t>
  </si>
  <si>
    <t>NEW SINGLE LIGHT - MINOR ROAD</t>
  </si>
  <si>
    <t>CNW</t>
  </si>
  <si>
    <t>NEW WATCHMAN LIGHTS</t>
  </si>
  <si>
    <t>CRA</t>
  </si>
  <si>
    <t>SPECIAL CAPITAL / R'CVBLE WRKS</t>
  </si>
  <si>
    <t>CRE</t>
  </si>
  <si>
    <t>CAP/RECWORKS-SUBT ASSET RELOC.</t>
  </si>
  <si>
    <t>CRP</t>
  </si>
  <si>
    <t>CAP/RECWORKS-INLINE POLE/STAYS</t>
  </si>
  <si>
    <t>CRS</t>
  </si>
  <si>
    <t>CAP/RECWORKS-SUB MODIFICATION</t>
  </si>
  <si>
    <t>CRU</t>
  </si>
  <si>
    <t>CAP/RECWORKS-UNDERGD OF ASSETS</t>
  </si>
  <si>
    <t>CRV</t>
  </si>
  <si>
    <t>CAP/RECWORKS-MAJVICROADS RELOC</t>
  </si>
  <si>
    <t>CSA</t>
  </si>
  <si>
    <t>Low Density/Small Business Supply (&lt;10kvA)</t>
  </si>
  <si>
    <t>CSO</t>
  </si>
  <si>
    <t>LD/SMAL.BUS DEV&lt;10KVA-O/H EXT.</t>
  </si>
  <si>
    <t>CSU</t>
  </si>
  <si>
    <t>LD/SMAL.BUS DEV&lt;10KVA-U/G EXT.</t>
  </si>
  <si>
    <t>DLA</t>
  </si>
  <si>
    <t>HV LINE CAPACITORS</t>
  </si>
  <si>
    <t>DOA</t>
  </si>
  <si>
    <t>SUBTRANS O/HEAD LINE AUGMENTAT</t>
  </si>
  <si>
    <t>DSA</t>
  </si>
  <si>
    <t>DIST.SYST.AUGMENT (RE-ACTIVE)</t>
  </si>
  <si>
    <t>DSJ</t>
  </si>
  <si>
    <t>POLE TX UPGRADE 200-500KVA</t>
  </si>
  <si>
    <t>DSM</t>
  </si>
  <si>
    <t>POLE TX UPGRADE &lt; 200KVA</t>
  </si>
  <si>
    <t>DSS</t>
  </si>
  <si>
    <t>DIST.SYST.AUG (PRO-ACTIVE TLM)</t>
  </si>
  <si>
    <t>DZA</t>
  </si>
  <si>
    <t>ZONE SUBSTATION AUGMENTATION</t>
  </si>
  <si>
    <t>GEA</t>
  </si>
  <si>
    <t>GENERAL EQUIPMENT</t>
  </si>
  <si>
    <t>GPA</t>
  </si>
  <si>
    <t>PROPERTY PROJECTS</t>
  </si>
  <si>
    <t>GPC</t>
  </si>
  <si>
    <t>PROPERTY ACCOMMODATION</t>
  </si>
  <si>
    <t>GTA</t>
  </si>
  <si>
    <t>NON NETWORK TRUCKS</t>
  </si>
  <si>
    <t>GVA</t>
  </si>
  <si>
    <t>VEHICLES</t>
  </si>
  <si>
    <t>JGA</t>
  </si>
  <si>
    <t>AMI Meter Ext Anten</t>
  </si>
  <si>
    <t>JHA</t>
  </si>
  <si>
    <t>AMI Access Point / Relay Install</t>
  </si>
  <si>
    <t>JM1</t>
  </si>
  <si>
    <t>INSTALL MTR-1PH,2W</t>
  </si>
  <si>
    <t>JM2</t>
  </si>
  <si>
    <t>INSTALL MTR-1PH,2W,31.5A LC</t>
  </si>
  <si>
    <t>JM3</t>
  </si>
  <si>
    <t>INSTALL MTR-3PH,4W NO LC</t>
  </si>
  <si>
    <t>JM4</t>
  </si>
  <si>
    <t>INSTALL MTR-3PH,4W,31.5A LC</t>
  </si>
  <si>
    <t>JM5</t>
  </si>
  <si>
    <t>INSTALL MTR-3P4W,31.5&amp;2A LC</t>
  </si>
  <si>
    <t>JM6</t>
  </si>
  <si>
    <t>INSTALL MTR-3PH,4W LVT CNCT</t>
  </si>
  <si>
    <t>JM8</t>
  </si>
  <si>
    <t>INSTALL METER 1PH, 2 WIRE, 2EL</t>
  </si>
  <si>
    <t>JP2</t>
  </si>
  <si>
    <t>REPL MTR(PLAN)-1P,2W,31.5A LC</t>
  </si>
  <si>
    <t>JP3</t>
  </si>
  <si>
    <t>REPLACE MTR(PLAN)-3P,4W NO LC</t>
  </si>
  <si>
    <t>JP4</t>
  </si>
  <si>
    <t>REPL MTR(PLAN)-3P,4W,31.5A LC</t>
  </si>
  <si>
    <t>JT2</t>
  </si>
  <si>
    <t>VT Replmnt (Emrgncy)</t>
  </si>
  <si>
    <t>OTP</t>
  </si>
  <si>
    <t>OPERATIONAL TECHNOLOGY</t>
  </si>
  <si>
    <t>PDA</t>
  </si>
  <si>
    <t>DIST.SYST.PERF-ACR</t>
  </si>
  <si>
    <t>PDB</t>
  </si>
  <si>
    <t>AMPACT SWITCH LUGS + CONNECTOR</t>
  </si>
  <si>
    <t>PDD</t>
  </si>
  <si>
    <t>DISTRIBUTION SYST. PERFORMANCE</t>
  </si>
  <si>
    <t>PDH</t>
  </si>
  <si>
    <t>HV SPREADERS</t>
  </si>
  <si>
    <t>PDL</t>
  </si>
  <si>
    <t>LV LINE CLASHING MITIGATION</t>
  </si>
  <si>
    <t>PDM</t>
  </si>
  <si>
    <t>Animal Proofing</t>
  </si>
  <si>
    <t>PDN</t>
  </si>
  <si>
    <t>NEW SERVICE POLES TO MEET REGS</t>
  </si>
  <si>
    <t>PDP</t>
  </si>
  <si>
    <t>POSSUM PROTECTION</t>
  </si>
  <si>
    <t>PDQ</t>
  </si>
  <si>
    <t>POSSUM PROTECTION SW, S/S, CHP</t>
  </si>
  <si>
    <t>PDR</t>
  </si>
  <si>
    <t>DIST.SYST.PERF-REMOTE.CONT.SW</t>
  </si>
  <si>
    <t>PDS</t>
  </si>
  <si>
    <t>BIRD/ANIMAL PROOFING ON NETWOR</t>
  </si>
  <si>
    <t>PDV</t>
  </si>
  <si>
    <t>FIT DAMPERS &amp;/OR ARMOUR RODS</t>
  </si>
  <si>
    <t>PEA</t>
  </si>
  <si>
    <t>ENVIRONMENTAL MANAGEMENT</t>
  </si>
  <si>
    <t>PEN</t>
  </si>
  <si>
    <t>Environmental</t>
  </si>
  <si>
    <t>PFA</t>
  </si>
  <si>
    <t>NETWORK FIRE MIT. CAPITAL</t>
  </si>
  <si>
    <t>PQA</t>
  </si>
  <si>
    <t>QUALITY OF SUPPLY</t>
  </si>
  <si>
    <t>PZA</t>
  </si>
  <si>
    <t>SUBTRANS SYSTEM PERFORMANCE</t>
  </si>
  <si>
    <t>RCA</t>
  </si>
  <si>
    <t>SUBTRANS/COMM/PROTEC SYST REPL</t>
  </si>
  <si>
    <t>RHA</t>
  </si>
  <si>
    <t>TXS, IN-SERVICE FAIL 200 - 500KVA</t>
  </si>
  <si>
    <t>RHB</t>
  </si>
  <si>
    <t>TXS, IN-SERVICE FAIL &lt;200KVA</t>
  </si>
  <si>
    <t>RHD</t>
  </si>
  <si>
    <t>TRANSFORMER FAILURE GRD/IND SUB</t>
  </si>
  <si>
    <t>RHE</t>
  </si>
  <si>
    <t>INDOOR/KIOSK SW, RMU AGE FAULT</t>
  </si>
  <si>
    <t>RHK</t>
  </si>
  <si>
    <t>KIOSK IN SERV FAIL 300KVA-2MVA</t>
  </si>
  <si>
    <t>RLG</t>
  </si>
  <si>
    <t>SUSTAINABLE LANTERN REPLACEMENT</t>
  </si>
  <si>
    <t>RLJ</t>
  </si>
  <si>
    <t>SINGLE MAIN ROADS P/L REPLACEM</t>
  </si>
  <si>
    <t>RLM</t>
  </si>
  <si>
    <t>SINGLE MINOR ROADS P/L REPLACE</t>
  </si>
  <si>
    <t>RMF</t>
  </si>
  <si>
    <t>PREMISE FAULTS SERVICE REPLACE</t>
  </si>
  <si>
    <t>RMJ</t>
  </si>
  <si>
    <t>REPLACE SERVICE (ALTER TERMINA</t>
  </si>
  <si>
    <t>RMK</t>
  </si>
  <si>
    <t>REPLACE SERVICE (&amp; CUSTOMER MA</t>
  </si>
  <si>
    <t>RML</t>
  </si>
  <si>
    <t>INSTALL DISCONNECT DEVICE</t>
  </si>
  <si>
    <t>RMP</t>
  </si>
  <si>
    <t>SERVICE REPLACEMENT (PLANNED)</t>
  </si>
  <si>
    <t>RMU</t>
  </si>
  <si>
    <t>O/H SERVICES REPLACED WITH U/G</t>
  </si>
  <si>
    <t>ROA</t>
  </si>
  <si>
    <t>HV ABC REPLACEMENT</t>
  </si>
  <si>
    <t>ROF</t>
  </si>
  <si>
    <t>FARGO SLEEVE REPLACEMENT (3)</t>
  </si>
  <si>
    <t>ROH</t>
  </si>
  <si>
    <t>OPEN WIRE REPLACEMENT</t>
  </si>
  <si>
    <t>ROI</t>
  </si>
  <si>
    <t>INSTALL / REPLACE HV FAULT INDICATORS</t>
  </si>
  <si>
    <t>ROJ</t>
  </si>
  <si>
    <t>LV Open Wire Replacement (route metre)</t>
  </si>
  <si>
    <t>ROL</t>
  </si>
  <si>
    <t>O/H LINE REPL-LV ABC</t>
  </si>
  <si>
    <t>ROM</t>
  </si>
  <si>
    <t>Overhead Conductors</t>
  </si>
  <si>
    <t>RPA</t>
  </si>
  <si>
    <t>POLE REPLACE P/L - MAIN ROADS</t>
  </si>
  <si>
    <t>RPB</t>
  </si>
  <si>
    <t>POLE REPLACE P/L - MINOR ROADS</t>
  </si>
  <si>
    <t>RPH</t>
  </si>
  <si>
    <t>POLE REPLACEMENT- HIGH VOLTAGE</t>
  </si>
  <si>
    <t>RPL</t>
  </si>
  <si>
    <t>POLE REPLACEMENT- LOW VOLTAGE</t>
  </si>
  <si>
    <t>RPS</t>
  </si>
  <si>
    <t>POLE REPLACEMENT- SUBT</t>
  </si>
  <si>
    <t>RRA</t>
  </si>
  <si>
    <t>POLE REINFORCEMENT ASSESSMENT</t>
  </si>
  <si>
    <t>RRH</t>
  </si>
  <si>
    <t>POLE REINFORCEMENT- HV</t>
  </si>
  <si>
    <t>RRL</t>
  </si>
  <si>
    <t>POLE REINFORCEMENT- LV</t>
  </si>
  <si>
    <t>RRP</t>
  </si>
  <si>
    <t>POLE REINFORCEMENT - PL</t>
  </si>
  <si>
    <t>RRR</t>
  </si>
  <si>
    <t>ALTER ASSETS TO ALLOW POLE REINFORCEMENT</t>
  </si>
  <si>
    <t>RRS</t>
  </si>
  <si>
    <t>POLE REINFORCEMENT- ST</t>
  </si>
  <si>
    <t>RSA</t>
  </si>
  <si>
    <t>SUBTRANS INSTALL REPLACEMENT</t>
  </si>
  <si>
    <t>RSB</t>
  </si>
  <si>
    <t>Transformers - ZSS</t>
  </si>
  <si>
    <t>RSD</t>
  </si>
  <si>
    <t>Replace UE Owned Substation Door</t>
  </si>
  <si>
    <t>RSF</t>
  </si>
  <si>
    <t xml:space="preserve">Replace substation Fencing </t>
  </si>
  <si>
    <t>RSK</t>
  </si>
  <si>
    <t xml:space="preserve">Zone Substation HV insulator replacement 66kV </t>
  </si>
  <si>
    <t>RSM</t>
  </si>
  <si>
    <t>Zone Substation HV insulator replacement 11kV and 22kV</t>
  </si>
  <si>
    <t>RSS</t>
  </si>
  <si>
    <t xml:space="preserve">Surge Diverter Replacement 66kV (set) </t>
  </si>
  <si>
    <t>RUA</t>
  </si>
  <si>
    <t>DIST. U/G CABLE REPLACEMENT</t>
  </si>
  <si>
    <t>RUC</t>
  </si>
  <si>
    <t>UNDERGROUND CABLE REPLACEMENT</t>
  </si>
  <si>
    <t>RUD</t>
  </si>
  <si>
    <t>PILLAR TO PIT</t>
  </si>
  <si>
    <t>RUE</t>
  </si>
  <si>
    <t>PILLAR TO PIT CUST SERVICE ALT</t>
  </si>
  <si>
    <t>RUF</t>
  </si>
  <si>
    <t>PILLAR TO UEL STD PILLAR REPLA</t>
  </si>
  <si>
    <t>RUG</t>
  </si>
  <si>
    <t>DIST. U/G CABLE REPL-NON CABUS</t>
  </si>
  <si>
    <t>RUH</t>
  </si>
  <si>
    <t>DIST. U/G CABLE REPL-HV</t>
  </si>
  <si>
    <t>RUL</t>
  </si>
  <si>
    <t>DIST. U/G CABLE REPL-LV</t>
  </si>
  <si>
    <t>RUP</t>
  </si>
  <si>
    <t>REPLACE POLE TO PIT</t>
  </si>
  <si>
    <t>RUS</t>
  </si>
  <si>
    <t>DIST. U/G CABLE REPL-SUBT</t>
  </si>
  <si>
    <t>RXD</t>
  </si>
  <si>
    <t>SURGE DIVERTER REPL (SET OF 3)</t>
  </si>
  <si>
    <t>RXF</t>
  </si>
  <si>
    <t>FUSE UNIT REPL (SET OF 3)</t>
  </si>
  <si>
    <t>RXG</t>
  </si>
  <si>
    <t>SUB T INSULATOR REPL(SET OF 3)</t>
  </si>
  <si>
    <t>RXH</t>
  </si>
  <si>
    <t>HV XARMS REPLACEMENT</t>
  </si>
  <si>
    <t>RXI</t>
  </si>
  <si>
    <t>HV INSULATOR REPL (SET OF 3)</t>
  </si>
  <si>
    <t>RXJ</t>
  </si>
  <si>
    <t>FUSE UNIT REPL (SINGLE)</t>
  </si>
  <si>
    <t>RXK</t>
  </si>
  <si>
    <t>SUB T INSULATOR REPL (SINGLE)</t>
  </si>
  <si>
    <t>RXL</t>
  </si>
  <si>
    <t>LV XARMS REPLACEMENT</t>
  </si>
  <si>
    <t>RXM</t>
  </si>
  <si>
    <t>HV INSULATOR REPL (SINGLE)</t>
  </si>
  <si>
    <t>RXN</t>
  </si>
  <si>
    <t>HV Crossarm Replacement strain, anchor, termination</t>
  </si>
  <si>
    <t>RXP</t>
  </si>
  <si>
    <t>POLE TOP ROT LIFE EXTENSION</t>
  </si>
  <si>
    <t>RXQ</t>
  </si>
  <si>
    <t>Sub Transmission Crossarm Replacement, strain, anchor termination</t>
  </si>
  <si>
    <t>RXR</t>
  </si>
  <si>
    <t>Pole Top Extension HV with crossarm and insulators</t>
  </si>
  <si>
    <t>RXS</t>
  </si>
  <si>
    <t>ST XARMS REPLACEMENT</t>
  </si>
  <si>
    <t>RXT</t>
  </si>
  <si>
    <t>REPLACEMENT EX THERMAL SURVEY</t>
  </si>
  <si>
    <t>RXV</t>
  </si>
  <si>
    <t>LV INSULATOR REPLACEMENT</t>
  </si>
  <si>
    <t>RXW</t>
  </si>
  <si>
    <t>Pole Top Extension LV with crossarm and insulators</t>
  </si>
  <si>
    <t>RXY</t>
  </si>
  <si>
    <t>STAY WIRE REPLACEMENT</t>
  </si>
  <si>
    <t>VM7</t>
  </si>
  <si>
    <t>1 PHASE 1 ELEMENT METER INSTALL</t>
  </si>
  <si>
    <t>VM8</t>
  </si>
  <si>
    <t>1 PHASE 2 ELEMENT METER INSTALL</t>
  </si>
  <si>
    <t>VM9</t>
  </si>
  <si>
    <t>3 PHASE METER INSTALL</t>
  </si>
  <si>
    <t>VMF</t>
  </si>
  <si>
    <t>1 PHASE 1 CHANNEL INT METER REPL</t>
  </si>
  <si>
    <t>VML</t>
  </si>
  <si>
    <t>1 PHASE 1 RATE METER REPL</t>
  </si>
  <si>
    <t>VMM</t>
  </si>
  <si>
    <t>3 PHASE INTERVAL METER INSTALL</t>
  </si>
  <si>
    <t>VMN</t>
  </si>
  <si>
    <t>1 PHASE INTERVAL - 1 ELEMENT REPL</t>
  </si>
  <si>
    <t>VMO</t>
  </si>
  <si>
    <t>1 PHASE INTERVAL - 2 ELEMENT REPL</t>
  </si>
  <si>
    <t>VMP</t>
  </si>
  <si>
    <t>1 PHASE 2 CHANNEL INT METER REPL</t>
  </si>
  <si>
    <t>VMQ</t>
  </si>
  <si>
    <t>3 PHASE METER REPLACEMENT</t>
  </si>
  <si>
    <t>VMR</t>
  </si>
  <si>
    <t>TIMESWITCH REPLACEMENT</t>
  </si>
  <si>
    <t>VMS</t>
  </si>
  <si>
    <t>1 PHASE SINGLE RATE METER INSTALL</t>
  </si>
  <si>
    <t>VMT</t>
  </si>
  <si>
    <t>NEW TIMESWITCH INSTALLED</t>
  </si>
  <si>
    <t>VMW</t>
  </si>
  <si>
    <t>1 PH INTERVAL 1 ELEMENT METER INSTALL</t>
  </si>
  <si>
    <t>VMX</t>
  </si>
  <si>
    <t>1 PH INTERVAL 2 ELEMENT METER INSTALL</t>
  </si>
  <si>
    <t>PDG</t>
  </si>
  <si>
    <t>NEW MGS Switch installation</t>
  </si>
  <si>
    <t>GIA</t>
  </si>
  <si>
    <t>Information Systems Assets</t>
  </si>
  <si>
    <t>A10</t>
  </si>
  <si>
    <t>MRO Mtr Exch-1P 2W</t>
  </si>
  <si>
    <t>A30</t>
  </si>
  <si>
    <t>MRO Mtr Exch-3P 4W no LC</t>
  </si>
  <si>
    <t>VS0</t>
  </si>
  <si>
    <t>Single Ph Basic 2 Elem Purch</t>
  </si>
  <si>
    <t>GIS</t>
  </si>
  <si>
    <t>Information Systems - Software</t>
  </si>
  <si>
    <t>GIH</t>
  </si>
  <si>
    <t>Information Systems - Hardware</t>
  </si>
  <si>
    <t>GIC</t>
  </si>
  <si>
    <t>SCADA - Operations</t>
  </si>
  <si>
    <t>PRA</t>
  </si>
  <si>
    <t>ZSS Security Monitoring Upgrade</t>
  </si>
  <si>
    <t>Unit Rates by Function Code</t>
  </si>
  <si>
    <t xml:space="preserve">Replace 66kV Transformer Bushings </t>
  </si>
  <si>
    <t>UE MOD 1.27 Plant Stations and Lines Replacement Capex</t>
  </si>
  <si>
    <t>OTHER</t>
  </si>
  <si>
    <t>POLES BY:</t>
  </si>
  <si>
    <t>Staking of a wooden pole</t>
  </si>
  <si>
    <t>Highest Operating Voltage  ; Material Type;  Staking (If Wood)</t>
  </si>
  <si>
    <t>˂ = 1 kV; Wood</t>
  </si>
  <si>
    <t>&gt; 1 kV &amp; &lt; = 11 kV; Wood</t>
  </si>
  <si>
    <t>˃ 11 kV &amp; &lt; = 22 kV; Wood</t>
  </si>
  <si>
    <t>&gt; 22 kV &amp; &lt; = 66 kV; Wood</t>
  </si>
  <si>
    <t>&gt; 66 kV &amp; &lt; = 132 kV; Wood</t>
  </si>
  <si>
    <t>&gt; 132 kV; Wood</t>
  </si>
  <si>
    <t>˂ = 1 kV; Concrete</t>
  </si>
  <si>
    <t>&gt; 1 kV &amp; &lt; = 11 kV; Concrete</t>
  </si>
  <si>
    <t>˃ 11 kV &amp; &lt; = 22 kV; Concrete</t>
  </si>
  <si>
    <t>&gt; 22 kV &amp; &lt; = 66 kV; Concrete</t>
  </si>
  <si>
    <t>&gt; 66 kV &amp; &lt; = 132 kV; Concrete</t>
  </si>
  <si>
    <t>&gt; 132 kV; Concrete</t>
  </si>
  <si>
    <t>˂ = 1 kV; Steel</t>
  </si>
  <si>
    <t>&gt; 1 kV &amp; &lt; = 11 kV; Steel</t>
  </si>
  <si>
    <t>˃ 11 kV &amp; &lt; = 22 kV; Steel</t>
  </si>
  <si>
    <t>&gt; 22 kV &amp; &lt; = 66 kV; Steel</t>
  </si>
  <si>
    <t>&gt; 66 kV &amp; &lt; = 132 kV; Steel</t>
  </si>
  <si>
    <t>&gt; 132 kV; Steel</t>
  </si>
  <si>
    <t>POLE TOP STRUCTURES BY:</t>
  </si>
  <si>
    <t>Highest Operating Voltage</t>
  </si>
  <si>
    <t>˃ 11 kV &amp; &lt; = 22 kV</t>
  </si>
  <si>
    <t>&gt; 22 kV &amp; &lt; = 66 kV</t>
  </si>
  <si>
    <t>&gt; 132 kV</t>
  </si>
  <si>
    <t>OVERHEAD CONDUCTORS BY:</t>
  </si>
  <si>
    <t>Highest Operating Voltage; Number of Phases (At HV)</t>
  </si>
  <si>
    <t>˃ 11 kV &amp; &lt; = 22 kV  ; SWER</t>
  </si>
  <si>
    <t>˃ 11 kV &amp; &lt; = 22 kV ; Single-Phase</t>
  </si>
  <si>
    <t>˃ 11 kV &amp; &lt; = 22 kV ; Multiple-Phase</t>
  </si>
  <si>
    <t>SERVICE LINES BY:</t>
  </si>
  <si>
    <t>˂ = 11 kV ; Residential ; Simple Type</t>
  </si>
  <si>
    <t>Connection Voltage; Customer Type; Cconnection Complexity</t>
  </si>
  <si>
    <t>˂ = 11 kV ; Commercial &amp; Industrial ; Simple Type</t>
  </si>
  <si>
    <t>˂ = 11 kV ; Residential ; Complex Type</t>
  </si>
  <si>
    <t>˂ = 11 kV ; Commercial &amp; Industrial ; Complex Type</t>
  </si>
  <si>
    <t>˂ = 11 kV ; Subdivision ; Complex Type</t>
  </si>
  <si>
    <t>Material Code</t>
  </si>
  <si>
    <t>Project Description:</t>
  </si>
  <si>
    <t>Project Type</t>
  </si>
  <si>
    <t>Source: Project List + Unitised Volumes</t>
  </si>
  <si>
    <t>RXO</t>
  </si>
  <si>
    <t>LV Strain, Term, Anch Replace</t>
  </si>
  <si>
    <t>CB-SERVICE PIT REPLACEMENT</t>
  </si>
  <si>
    <t/>
  </si>
  <si>
    <t>Civil</t>
  </si>
  <si>
    <t>Capacitor Banks - Large</t>
  </si>
  <si>
    <t>Fences</t>
  </si>
  <si>
    <t>CTs and VTs</t>
  </si>
  <si>
    <t>SCADA, NETWORK CONTROL AND PROTECTION SYSTEMS BY:</t>
  </si>
  <si>
    <t>Field Devices</t>
  </si>
  <si>
    <t>Local Network Wiring Assets</t>
  </si>
  <si>
    <t>Function</t>
  </si>
  <si>
    <t>Communications Network Assets</t>
  </si>
  <si>
    <t>Master Station Assets</t>
  </si>
  <si>
    <t>Communications Site Infrastructure</t>
  </si>
  <si>
    <t>Communications Linear Assets</t>
  </si>
  <si>
    <t>AFLC</t>
  </si>
  <si>
    <t>Poles / Columns ; Major Road</t>
  </si>
  <si>
    <t>Poles / Columns ; Minor Road</t>
  </si>
  <si>
    <t>EDO fuse replacement</t>
  </si>
  <si>
    <t>CFD - replace MAN Switch</t>
  </si>
  <si>
    <t>Replace OTN Gatways</t>
  </si>
  <si>
    <t>ZSS IP Telephony Trial and ETN VoIP</t>
  </si>
  <si>
    <t>OR #1 Cap Bank Repl</t>
  </si>
  <si>
    <t>Incremental climate resilience design changes</t>
  </si>
  <si>
    <t>˂ = 1 Kv</t>
  </si>
  <si>
    <t xml:space="preserve">&gt; 11 kV  &amp; &lt; = 22 kV ; Commercial &amp; Industrial  </t>
  </si>
  <si>
    <t xml:space="preserve">&gt; 11 kV  &amp; &lt; = 22 kV ; Subdivision  </t>
  </si>
  <si>
    <t xml:space="preserve">&gt; 22 kV &amp; &lt; = 33 kV ; Commercial &amp; Industrial  </t>
  </si>
  <si>
    <t xml:space="preserve">&gt; 22 kV &amp; &lt; = 33 kV ; Subdivision  </t>
  </si>
  <si>
    <t xml:space="preserve">&gt; 33 kV &amp; &lt; = 66 kV ; Commercial &amp; Industrial  </t>
  </si>
  <si>
    <t xml:space="preserve">&gt; 33 kV &amp; &lt; = 66 kV ; Subdivision  </t>
  </si>
  <si>
    <t xml:space="preserve">&gt; 66 kV &amp; &lt; = 132 kV ; Commercial &amp; Industrial  </t>
  </si>
  <si>
    <t xml:space="preserve">&gt; 66 kV &amp; &lt; = 132 kV ; Subdivision  </t>
  </si>
  <si>
    <t xml:space="preserve">&gt; 132 kV ; Commercial &amp; Industrial  </t>
  </si>
  <si>
    <t xml:space="preserve">&gt; 132 kV ; Subdivision  </t>
  </si>
  <si>
    <t>Luminaires ;  Major Road</t>
  </si>
  <si>
    <t>Luminaires ;  Minor Road</t>
  </si>
  <si>
    <t>Brackets ; Major Road</t>
  </si>
  <si>
    <t>Brackets ; Minor Road</t>
  </si>
  <si>
    <t>Lamps ; Major Road</t>
  </si>
  <si>
    <t>Lamps ; Minor Road</t>
  </si>
  <si>
    <t>End of Sheet</t>
  </si>
  <si>
    <t>2019/20</t>
  </si>
  <si>
    <t>2020/21</t>
  </si>
  <si>
    <t>2021/22</t>
  </si>
  <si>
    <t>2022/23</t>
  </si>
  <si>
    <t>2023/24</t>
  </si>
  <si>
    <t>2024/25</t>
  </si>
  <si>
    <t>2025/26</t>
  </si>
  <si>
    <t xml:space="preserve">Other </t>
  </si>
  <si>
    <t>Forecast Volumes by Function Code (Financial Year)</t>
  </si>
  <si>
    <t>RHC</t>
  </si>
  <si>
    <t>Dist 2nd Equip Comp Replace</t>
  </si>
  <si>
    <t>COMMS</t>
  </si>
  <si>
    <t>2.2.1 - REPLACEMENT EXPENDITURE, VOLUMES AND ASSET FAILURES BY ASSET CATEGORY</t>
  </si>
  <si>
    <t>EXPENDITURE</t>
  </si>
  <si>
    <t>for year wooden pole staked</t>
  </si>
  <si>
    <t>per km</t>
  </si>
  <si>
    <t>per number of spans</t>
  </si>
  <si>
    <t>per number
 of spans</t>
  </si>
  <si>
    <t>ASSET REPLACEMENTS</t>
  </si>
  <si>
    <t>ASSET FAILURES</t>
  </si>
  <si>
    <t>Upgrade GW-SVTS FOC</t>
  </si>
  <si>
    <t>Minor animal proofing (Minor) HV/LV</t>
  </si>
  <si>
    <t>SV HV Bus Prot CT Cable replacement</t>
  </si>
  <si>
    <t>Upgrade primary equipment labels</t>
  </si>
  <si>
    <t>UE and CitiPower Inter-db Telemetry via ICCP</t>
  </si>
  <si>
    <t>ZSS drawings/labels replacement - ZNX</t>
  </si>
  <si>
    <t>MR22 faulted UGC TE# 1243288</t>
  </si>
  <si>
    <t>Dandenong Hospital ALTS</t>
  </si>
  <si>
    <t>BH Brown Boveri HB24</t>
  </si>
  <si>
    <t>RBD building repair due to termites</t>
  </si>
  <si>
    <t>FTN-FSH Conitel to DNP conversion</t>
  </si>
  <si>
    <t>Brick Fence Repairs at SR ZSS</t>
  </si>
  <si>
    <t>OE Earth Grid Repair</t>
  </si>
  <si>
    <t>SR Earth Grid Maintenance</t>
  </si>
  <si>
    <t>$'000 2021</t>
  </si>
  <si>
    <t xml:space="preserve"> </t>
  </si>
  <si>
    <t>SS Relay replacement 18</t>
  </si>
  <si>
    <t>RMS 2C137 MEF relay replacement</t>
  </si>
  <si>
    <t>SV Relay replacement</t>
  </si>
  <si>
    <t>22kV Line CB - Relay replacement</t>
  </si>
  <si>
    <t>MC - Control Building Replacement</t>
  </si>
  <si>
    <t>Replacement - Pole Top Structures</t>
  </si>
  <si>
    <t>Replacement - Poles</t>
  </si>
  <si>
    <t>Replacement - Overhead Conductors</t>
  </si>
  <si>
    <t>Replacement - Underground Cables</t>
  </si>
  <si>
    <t>Replacement - Transformers - DSS</t>
  </si>
  <si>
    <t>Replacement - Transformers - ZSS</t>
  </si>
  <si>
    <t>Replacement - Environment</t>
  </si>
  <si>
    <t>Replacement - Switchgear - DSS</t>
  </si>
  <si>
    <t>Replacement - Switchgear - ZSS</t>
  </si>
  <si>
    <t>Replacement - Service Lines</t>
  </si>
  <si>
    <t>Replacement - SCADA, Network Control &amp; Protection Systems</t>
  </si>
  <si>
    <t>Replacement - Zone Other</t>
  </si>
  <si>
    <t>Replacement - Non VBRC - Safety</t>
  </si>
  <si>
    <t>Replacement - VBRC</t>
  </si>
  <si>
    <t>2015/16</t>
  </si>
  <si>
    <t>2016/17</t>
  </si>
  <si>
    <t>2017/18</t>
  </si>
  <si>
    <t>2018/19</t>
  </si>
  <si>
    <t>Buildings and Civil</t>
  </si>
  <si>
    <t>NER's</t>
  </si>
  <si>
    <t>Zone Substaion Miscellaneous</t>
  </si>
  <si>
    <t xml:space="preserve">Buildings </t>
  </si>
  <si>
    <t>2018/2019</t>
  </si>
  <si>
    <t>Forecast Expenditure by RIN Category (Repex Table 2.2)</t>
  </si>
  <si>
    <t>EXPENDITURE ($0's real June 2021)</t>
  </si>
  <si>
    <t>2019-20</t>
  </si>
  <si>
    <t>2020-21</t>
  </si>
  <si>
    <t>2021-22</t>
  </si>
  <si>
    <t>2022-23</t>
  </si>
  <si>
    <t>2023-24</t>
  </si>
  <si>
    <t>2024-25</t>
  </si>
  <si>
    <t>2025-26</t>
  </si>
  <si>
    <r>
      <rPr>
        <b/>
        <sz val="10"/>
        <color theme="1"/>
        <rFont val="Arial"/>
        <family val="2"/>
      </rPr>
      <t xml:space="preserve">POLES BY: </t>
    </r>
    <r>
      <rPr>
        <sz val="10"/>
        <color theme="1"/>
        <rFont val="Arial"/>
        <family val="2"/>
      </rPr>
      <t xml:space="preserve">
HIGHEST OPERATING VOLTAGE ; MATERIAL TYPE</t>
    </r>
  </si>
  <si>
    <r>
      <rPr>
        <b/>
        <sz val="10"/>
        <color theme="1"/>
        <rFont val="Arial"/>
        <family val="2"/>
      </rPr>
      <t xml:space="preserve">POLE TOP STRUCTURES BY: </t>
    </r>
    <r>
      <rPr>
        <sz val="10"/>
        <color theme="1"/>
        <rFont val="Arial"/>
        <family val="2"/>
      </rPr>
      <t xml:space="preserve">
HIGHEST OPERATING VOLTAGE</t>
    </r>
  </si>
  <si>
    <r>
      <rPr>
        <b/>
        <sz val="10"/>
        <color theme="1"/>
        <rFont val="Arial"/>
        <family val="2"/>
      </rPr>
      <t xml:space="preserve">STAKING WOODEN POLES BY: </t>
    </r>
    <r>
      <rPr>
        <sz val="10"/>
        <color theme="1"/>
        <rFont val="Arial"/>
        <family val="2"/>
      </rPr>
      <t xml:space="preserve">
HIGHEST OPERATING VOLTAGE</t>
    </r>
  </si>
  <si>
    <r>
      <rPr>
        <b/>
        <sz val="10"/>
        <color theme="1"/>
        <rFont val="Arial"/>
        <family val="2"/>
      </rPr>
      <t>OVERHEAD CONDUCTORS BY:</t>
    </r>
    <r>
      <rPr>
        <sz val="10"/>
        <color theme="1"/>
        <rFont val="Arial"/>
        <family val="2"/>
      </rPr>
      <t xml:space="preserve"> 
Highest operating voltage; Number of phases (at HV)</t>
    </r>
  </si>
  <si>
    <r>
      <rPr>
        <b/>
        <sz val="10"/>
        <color theme="1"/>
        <rFont val="Arial"/>
        <family val="2"/>
      </rPr>
      <t xml:space="preserve">UNDERGROUND CABLES BY: </t>
    </r>
    <r>
      <rPr>
        <sz val="10"/>
        <color theme="1"/>
        <rFont val="Arial"/>
        <family val="2"/>
      </rPr>
      <t xml:space="preserve">
Highest operating voltage</t>
    </r>
  </si>
  <si>
    <r>
      <rPr>
        <b/>
        <sz val="10"/>
        <color theme="1"/>
        <rFont val="Arial"/>
        <family val="2"/>
      </rPr>
      <t xml:space="preserve">SERVICE LINES BY: </t>
    </r>
    <r>
      <rPr>
        <sz val="10"/>
        <color theme="1"/>
        <rFont val="Arial"/>
        <family val="2"/>
      </rPr>
      <t xml:space="preserve">
Connection voltage; Customer type; Connection complexity</t>
    </r>
  </si>
  <si>
    <r>
      <rPr>
        <b/>
        <sz val="10"/>
        <color theme="1"/>
        <rFont val="Verdana"/>
        <family val="2"/>
      </rPr>
      <t>TRANSFORMERS BY:</t>
    </r>
    <r>
      <rPr>
        <sz val="10"/>
        <color theme="1"/>
        <rFont val="Verdana"/>
        <family val="2"/>
      </rPr>
      <t xml:space="preserve"> 
Mounting type; Highest operating voltage; Ampere rating; Number of phases (at LV)</t>
    </r>
  </si>
  <si>
    <r>
      <rPr>
        <b/>
        <sz val="10"/>
        <color theme="1"/>
        <rFont val="Verdana"/>
        <family val="2"/>
      </rPr>
      <t>SWITCHGEAR BY:</t>
    </r>
    <r>
      <rPr>
        <sz val="10"/>
        <color theme="1"/>
        <rFont val="Verdana"/>
        <family val="2"/>
      </rPr>
      <t xml:space="preserve"> 
Highest operating voltage; Switch function</t>
    </r>
  </si>
  <si>
    <r>
      <rPr>
        <b/>
        <sz val="10"/>
        <color theme="1"/>
        <rFont val="Verdana"/>
        <family val="2"/>
      </rPr>
      <t xml:space="preserve">PUBLIC LIGHTING BY: </t>
    </r>
    <r>
      <rPr>
        <sz val="10"/>
        <color theme="1"/>
        <rFont val="Verdana"/>
        <family val="2"/>
      </rPr>
      <t xml:space="preserve">
Asset type ; Lighting obligation</t>
    </r>
  </si>
  <si>
    <r>
      <rPr>
        <b/>
        <sz val="10"/>
        <color theme="1"/>
        <rFont val="Verdana"/>
        <family val="2"/>
      </rPr>
      <t xml:space="preserve">SCADA, NETWORK CONTROL AND PROTECTION SYSTEMS BY: </t>
    </r>
    <r>
      <rPr>
        <sz val="10"/>
        <color theme="1"/>
        <rFont val="Verdana"/>
        <family val="2"/>
      </rPr>
      <t xml:space="preserve">
Function</t>
    </r>
  </si>
  <si>
    <r>
      <rPr>
        <b/>
        <sz val="10"/>
        <color theme="1"/>
        <rFont val="Verdana"/>
        <family val="2"/>
      </rPr>
      <t xml:space="preserve">OTHER BY: </t>
    </r>
    <r>
      <rPr>
        <sz val="10"/>
        <color theme="1"/>
        <rFont val="Verdana"/>
        <family val="2"/>
      </rPr>
      <t xml:space="preserve">
enter DNSP defined asset group here</t>
    </r>
  </si>
  <si>
    <t>Volumes (0's)</t>
  </si>
  <si>
    <t>2021-26 Total</t>
  </si>
  <si>
    <t>HV spreader replacement</t>
  </si>
  <si>
    <t>LV spreader replacement</t>
  </si>
  <si>
    <t>P2 low conductor rectification</t>
  </si>
  <si>
    <t>Replacement of HV Wood crossarm in HBRA</t>
  </si>
  <si>
    <t>Incremental pole replacement: pole-top structure offset</t>
  </si>
  <si>
    <t>Incremental pole replacement: risk-based pole replacements</t>
  </si>
  <si>
    <t>Replacement of concrete poles in non-CMEN area</t>
  </si>
  <si>
    <t>Bare conductor replacement program in LBRA</t>
  </si>
  <si>
    <t>Replacement of OH fault indicator</t>
  </si>
  <si>
    <t>Replacement of surge arrestors in HBRA</t>
  </si>
  <si>
    <t>Transformer replacement EL #2</t>
  </si>
  <si>
    <t>Transformer replacement OR #2</t>
  </si>
  <si>
    <t>Transformer replacement EM #1</t>
  </si>
  <si>
    <t>Transformer replacement EW #2</t>
  </si>
  <si>
    <t>Transformer replacement SR #3</t>
  </si>
  <si>
    <t>Transformer replacement K #3</t>
  </si>
  <si>
    <t>Transformer replacement BT #1</t>
  </si>
  <si>
    <t>Transformer replacement HGS #1</t>
  </si>
  <si>
    <t>Transformer replacement BU #1</t>
  </si>
  <si>
    <t>Transformer replacement OE #1</t>
  </si>
  <si>
    <t>Transformer replacement  GW #1</t>
  </si>
  <si>
    <t>Transformer replacement BR #1</t>
  </si>
  <si>
    <t>Transformer replacement CRM #1</t>
  </si>
  <si>
    <t>Transformer replacement MC #1</t>
  </si>
  <si>
    <t>Transformer replacement SS #1</t>
  </si>
  <si>
    <t>Transformer replacement WD #1</t>
  </si>
  <si>
    <t>Switchboard replacement: EL</t>
  </si>
  <si>
    <t>Switchboard replacement: SR</t>
  </si>
  <si>
    <t>Switchboard replacement: BT</t>
  </si>
  <si>
    <t>Switchboard replacement: EM</t>
  </si>
  <si>
    <t>Switchyard replacement: HT</t>
  </si>
  <si>
    <t>Switchboard replacement: EW</t>
  </si>
  <si>
    <t>Switchyard replacement: DC</t>
  </si>
  <si>
    <t>Switchyard replacement: GW</t>
  </si>
  <si>
    <t>Switchboard replacement: BR</t>
  </si>
  <si>
    <t>Switchboard replacement: BU</t>
  </si>
  <si>
    <t>Switchboard replacement: OE</t>
  </si>
  <si>
    <t>Neutral screen services</t>
  </si>
  <si>
    <t>Twisted PVC services</t>
  </si>
  <si>
    <t>Incremental pole replacement: identification of additional service lines</t>
  </si>
  <si>
    <t>EL relay replacement</t>
  </si>
  <si>
    <t>SR relay replacement</t>
  </si>
  <si>
    <t>ZSS RTU/LAN/MAN</t>
  </si>
  <si>
    <t>BU relay replacement</t>
  </si>
  <si>
    <t>DN relay replacement</t>
  </si>
  <si>
    <t>BT relay replacement</t>
  </si>
  <si>
    <t>FSH relay replacement</t>
  </si>
  <si>
    <t>HGS relay replacement</t>
  </si>
  <si>
    <t>EM relay replacement</t>
  </si>
  <si>
    <t>HT relay replacement</t>
  </si>
  <si>
    <t>EW relay replacement</t>
  </si>
  <si>
    <t>GW relay replacement</t>
  </si>
  <si>
    <t>BR relay replacement</t>
  </si>
  <si>
    <t>DVY relay replacement</t>
  </si>
  <si>
    <t>RWT relay replacement</t>
  </si>
  <si>
    <t>ALTS rpl</t>
  </si>
  <si>
    <t>OE relay replacement</t>
  </si>
  <si>
    <t>ZSS spares relays, REFCL</t>
  </si>
  <si>
    <t>Pole top controllers (ADVC, Noja RC10, GCR300)</t>
  </si>
  <si>
    <t>Covered conductor in HBRA</t>
  </si>
  <si>
    <t>SR new switchroom</t>
  </si>
  <si>
    <t>ZSS fencing</t>
  </si>
  <si>
    <t>DSS fencing upgrades</t>
  </si>
  <si>
    <t>ZSS earth grid repairs annual program</t>
  </si>
  <si>
    <t>Building works</t>
  </si>
  <si>
    <t>FSH control room replacement</t>
  </si>
  <si>
    <t>HGS - new control building</t>
  </si>
  <si>
    <t>HT control room replacement</t>
  </si>
  <si>
    <t>GW control room replacement</t>
  </si>
  <si>
    <t>SV control room replacement</t>
  </si>
  <si>
    <t>OE building extension</t>
  </si>
  <si>
    <t>Lead paint removal - OR and SR</t>
  </si>
  <si>
    <t>Asbestos removal</t>
  </si>
  <si>
    <t>EPA noise compliance: MC</t>
  </si>
  <si>
    <t>EPA noise compliance: EB</t>
  </si>
  <si>
    <t>EPA noise compliance: CFD</t>
  </si>
  <si>
    <t>EPA bunding compliance: STO</t>
  </si>
  <si>
    <t>EPA bunding compliance: M</t>
  </si>
  <si>
    <t>Lead paint removal - NO</t>
  </si>
  <si>
    <t>Lead paint removal - DN</t>
  </si>
  <si>
    <t>Lead paint removal - STO</t>
  </si>
  <si>
    <t>EPA bunding compliance: OR</t>
  </si>
  <si>
    <t>EPA noise compliance: NB</t>
  </si>
  <si>
    <t>EPA noise compliance: FSH</t>
  </si>
  <si>
    <t>EPA noise compliance: SR</t>
  </si>
  <si>
    <t>EPA bunding complliance: EM</t>
  </si>
  <si>
    <t>EPA bunding complliance: EW</t>
  </si>
  <si>
    <t>EPA bunding complliance: NP</t>
  </si>
  <si>
    <t>Lead paint removal - LD</t>
  </si>
  <si>
    <t>Lead paint removal - GW</t>
  </si>
  <si>
    <t>Lead paint removal - BU</t>
  </si>
  <si>
    <t>Lead paint removal - CM</t>
  </si>
  <si>
    <t>Lead paint removal - HT</t>
  </si>
  <si>
    <t>Lead paint removal - MC</t>
  </si>
  <si>
    <t>EPA noise compliance: CRM</t>
  </si>
  <si>
    <t>EPA noise compliance: EL</t>
  </si>
  <si>
    <t>EPA noise compliance: GW</t>
  </si>
  <si>
    <t>EPA bunding complliance: K</t>
  </si>
  <si>
    <t>EPA bunding complliance: SR</t>
  </si>
  <si>
    <t>EPA noise compliance: STO</t>
  </si>
  <si>
    <t>EPA noise compliance: LD</t>
  </si>
  <si>
    <t>EPA noise compliance: DC</t>
  </si>
  <si>
    <t>EPA bunding complliance: BT</t>
  </si>
  <si>
    <t>EPA noise compliance: SH</t>
  </si>
  <si>
    <t>EPA noise compliance: FTN</t>
  </si>
  <si>
    <t>EPA noise compliance: BR</t>
  </si>
  <si>
    <t>EPA bunding complliance: BU</t>
  </si>
  <si>
    <t>EPA bunding complliance: MR</t>
  </si>
  <si>
    <t>EPA bunding complliance: OE</t>
  </si>
  <si>
    <t>EPA noise compliance: RBD</t>
  </si>
  <si>
    <t>EPA noise compliance: BU</t>
  </si>
  <si>
    <t>EPA noise compliance: NW</t>
  </si>
  <si>
    <t>EPA bunding complliance: CRM</t>
  </si>
  <si>
    <t>EPA bunding complliance: BR</t>
  </si>
  <si>
    <t>Doncaster pillar replacement</t>
  </si>
  <si>
    <t>Steel replacement</t>
  </si>
  <si>
    <t>Distribution building replacement</t>
  </si>
  <si>
    <t>Glen Waverly zone substation drainage</t>
  </si>
  <si>
    <t>SV Tx2 replace defective oil flow meter</t>
  </si>
  <si>
    <t>Mobile transformer readiness</t>
  </si>
  <si>
    <t>SH 6.6kV conversion</t>
  </si>
  <si>
    <t>ZSS OLTC replacement</t>
  </si>
  <si>
    <t>Osborn Princes DS – access breach</t>
  </si>
  <si>
    <t>MR ZSS fence and lighting upgrade</t>
  </si>
  <si>
    <t>Major non-pole substation replacement - new 32 south</t>
  </si>
  <si>
    <t>STO 66kV oil cable replacement</t>
  </si>
  <si>
    <t>DSS non-unitised replacement RH</t>
  </si>
  <si>
    <t>66kV bushing repl BU #1 DC #3 EB #1 EB #2 K #3 OE #2</t>
  </si>
  <si>
    <t>Replacement of Moorabbin Airport 1 substation</t>
  </si>
  <si>
    <t>OAK ZSS roof repair</t>
  </si>
  <si>
    <t>CM substation roof and gutter replacement</t>
  </si>
  <si>
    <t>HBRA conductor clearance mitigation</t>
  </si>
  <si>
    <t>OAK new #1 66/11 kV trans</t>
  </si>
  <si>
    <t>WD noise reduction works</t>
  </si>
  <si>
    <t>SS first floor structural repairs</t>
  </si>
  <si>
    <t>Wall bushing - replacement</t>
  </si>
  <si>
    <t>ZSS small asset replacement</t>
  </si>
  <si>
    <t>NP 66kV CB replacement</t>
  </si>
  <si>
    <t>FSH 66kV CB replacement</t>
  </si>
  <si>
    <t>HT 66kV CB replacement</t>
  </si>
  <si>
    <t>SV 66kV CB replacement</t>
  </si>
  <si>
    <t>K relay replacement (aligned with switchgear)</t>
  </si>
  <si>
    <t>MC relay replacement (driven by control room)</t>
  </si>
  <si>
    <t>CRM relay replacement (aligned with switchgear)</t>
  </si>
  <si>
    <t>ZSS DC replacement</t>
  </si>
  <si>
    <t>BH RTU(LAN/MAN/GPS) replacement</t>
  </si>
  <si>
    <t>NB ZSS DC outstanding works</t>
  </si>
  <si>
    <t>KBH ZSS DC outstanding works</t>
  </si>
  <si>
    <t>STO ZSS DC replacement outstanding works</t>
  </si>
  <si>
    <t>EOF PQ meter replacement inflight</t>
  </si>
  <si>
    <t>Firmware critical upgrades - protection and control equipment inflight</t>
  </si>
  <si>
    <t>Lower Plenty repeater hut access door replacement</t>
  </si>
  <si>
    <t>Replace DAoAMI solution</t>
  </si>
  <si>
    <t>Replace legacy comms services at Mtn Pen</t>
  </si>
  <si>
    <t>HV Cu conductor replacement (CRM35, DMA14, STO23)</t>
  </si>
  <si>
    <t>ZSS Earth grid Repairs inflight</t>
  </si>
  <si>
    <t>ZSS Building Life Extension inflight</t>
  </si>
  <si>
    <t>ZSS Fencing inflight</t>
  </si>
  <si>
    <t>Proactive Al-Cu connector replacement - phase 1</t>
  </si>
  <si>
    <t>Proactive Al-Cu connector replacement - phase 2</t>
  </si>
  <si>
    <t>Proactive Al-Cu connector replacement - phase 3</t>
  </si>
  <si>
    <t>Securing the field network (UE MAN) boundary</t>
  </si>
  <si>
    <t>Transformer refurbishment HT #3</t>
  </si>
  <si>
    <t>Transformer replacement CM #1</t>
  </si>
  <si>
    <t>Transformer OLTC replacement HGS #1</t>
  </si>
  <si>
    <t>Transformer replacement DSH</t>
  </si>
  <si>
    <t>DSH #1B transformer overhaul</t>
  </si>
  <si>
    <t>BT RTU (LAN/MAN/GPS) replacement</t>
  </si>
  <si>
    <t>HT #3 transformer overhaul</t>
  </si>
  <si>
    <t>Transformer overhaul annual program</t>
  </si>
  <si>
    <t>STO station risk management</t>
  </si>
  <si>
    <t>Switchboard replacement: K</t>
  </si>
  <si>
    <t>Switchyard replacement: CRM</t>
  </si>
  <si>
    <t>Switchyard replacement: MC</t>
  </si>
  <si>
    <t>EB 66KV isol replacement (SVTS-EB)</t>
  </si>
  <si>
    <t>ZSS lighting works</t>
  </si>
  <si>
    <t>Transformer refurbishment DN #1</t>
  </si>
  <si>
    <t>DVY 66kV CB replacement</t>
  </si>
  <si>
    <t>CFD GIS TX#2 isolator replacement</t>
  </si>
  <si>
    <t>BH relay replacement</t>
  </si>
  <si>
    <t>CM RTU replacement (GE D20)</t>
  </si>
  <si>
    <t>MC RTU (LAN/MAN/GPS) replacement</t>
  </si>
  <si>
    <t>EB - replace EB-RD VF Y remote trip 18</t>
  </si>
  <si>
    <t>ZSS DC replacement annual program</t>
  </si>
  <si>
    <t>EL RTU (LAN/MAN/GPS) replacement</t>
  </si>
  <si>
    <t>Remote IED management rollout - 2020</t>
  </si>
  <si>
    <t>SR RTU (LAN/MAN/GPS) replacement</t>
  </si>
  <si>
    <t>EOF PQ meter replacement</t>
  </si>
  <si>
    <t>Firmware critical upgrades - protection and control equipment</t>
  </si>
  <si>
    <t>EM RTU  (LAN/MAN/GPS) replacement</t>
  </si>
  <si>
    <t>HT RTU (LAN/MAN/GPS) replacement</t>
  </si>
  <si>
    <t>Portable protection scheme #2</t>
  </si>
  <si>
    <t>GW RTU (LAN/MAN/GPS) replacement</t>
  </si>
  <si>
    <t>SV RTU (LAN/MAN/GPS) replacement</t>
  </si>
  <si>
    <t>DVY RTU (LAN/MAN/GPS) replacement</t>
  </si>
  <si>
    <t>Lead paint removal - EM</t>
  </si>
  <si>
    <t>Lead paint removal - WD</t>
  </si>
  <si>
    <t>ZSS cap bank capacitor replacement</t>
  </si>
  <si>
    <t>MGE relay replacement (excluding 66kV lines) 18</t>
  </si>
  <si>
    <t>HV ABC replacement - NW13, RWT34 and RWT35</t>
  </si>
  <si>
    <t>Strachans Esplanade LV2 overhead replace</t>
  </si>
  <si>
    <t>Bare conductor replacement in HBRA</t>
  </si>
  <si>
    <t>MTS sub VR 126 feeder cable replacement</t>
  </si>
  <si>
    <t>$ 2019</t>
  </si>
  <si>
    <t>FSH RTU (LAN/MAN/GPS) replacement</t>
  </si>
  <si>
    <t>HGS RTU (LAN/MAN/GPS) replacement</t>
  </si>
  <si>
    <t>Replace the Lower Plenty radio and remotes</t>
  </si>
  <si>
    <t>Replace aged UE MAN infrastructure</t>
  </si>
  <si>
    <t>Replace the DWDM infrastructure</t>
  </si>
  <si>
    <t>Replace the Mt Dandenong radio and remotes</t>
  </si>
  <si>
    <t>Replace the Arthur Seat radio and remotes</t>
  </si>
  <si>
    <t>Replace the Ferny Creek radio and remotes</t>
  </si>
  <si>
    <t>Replace the Eureka Radio base and remotes</t>
  </si>
  <si>
    <t>BU RTU (LAN/MAN/GPS) replacement</t>
  </si>
  <si>
    <t>DN RTU (LAN/MAN/GPS) replacement</t>
  </si>
  <si>
    <t>ZSS security monitoring upgrade</t>
  </si>
  <si>
    <t>BW RTU  replacement (MD1000)</t>
  </si>
  <si>
    <t>Source</t>
  </si>
  <si>
    <t>N/A (project list)</t>
  </si>
  <si>
    <t>Unitised model</t>
  </si>
  <si>
    <t>EPA bunding complliance: KBH</t>
  </si>
  <si>
    <t>-</t>
  </si>
  <si>
    <t>Check</t>
  </si>
  <si>
    <t>Financial Year</t>
  </si>
  <si>
    <t>FY11/12</t>
  </si>
  <si>
    <t>FY12/13</t>
  </si>
  <si>
    <t>FY13/14</t>
  </si>
  <si>
    <t>FY14/15</t>
  </si>
  <si>
    <t>FY15/16</t>
  </si>
  <si>
    <t>FY16/17</t>
  </si>
  <si>
    <t>FY17/18</t>
  </si>
  <si>
    <t>FY18/19</t>
  </si>
  <si>
    <t>FY19/20</t>
  </si>
  <si>
    <t>FY20/21</t>
  </si>
  <si>
    <t>FY21/22</t>
  </si>
  <si>
    <t>Conversion Factor to 2021</t>
  </si>
  <si>
    <t>Escalation selector</t>
  </si>
  <si>
    <t>Mobile transformer prep: BT</t>
  </si>
  <si>
    <t>Mobile transformer prep: EW</t>
  </si>
  <si>
    <t>Mobile transformer prep: STO</t>
  </si>
  <si>
    <t>Calendar year</t>
  </si>
  <si>
    <t>Mobile transformer readiness (in flight)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</si>
</sst>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1" formatCode="_-* #,##0_-;\-* #,##0_-;_-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_);_(* \(#,##0\);_(* &quot;-&quot;??_);_(@_)"/>
    <numFmt numFmtId="165" formatCode="_-* #,##0_-;* \(#,##0\)_-;_-* &quot;-&quot;??_-;_-@_-"/>
    <numFmt numFmtId="166" formatCode="#,##0_);\(#,##0\);\-\-_)"/>
    <numFmt numFmtId="167" formatCode="_-* #,##0_-;\-* #,##0_-;_-* &quot;-&quot;??_-;_-@_-"/>
    <numFmt numFmtId="168" formatCode="[$-409]d\-mmm\-yy;&quot;nm&quot;;&quot;nm&quot;"/>
    <numFmt numFmtId="169" formatCode="0.000"/>
    <numFmt numFmtId="170" formatCode="_-* #,##0.000000000_-;\-* #,##0.000000000_-;_-* &quot;-&quot;??_-;_-@_-"/>
  </numFmts>
  <fonts count="43" x14ac:knownFonts="1">
    <font>
      <sz val="10"/>
      <color theme="1"/>
      <name val="Verdana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Verdana"/>
      <family val="2"/>
    </font>
    <font>
      <sz val="10"/>
      <color theme="3"/>
      <name val="Arial"/>
      <family val="2"/>
    </font>
    <font>
      <sz val="11"/>
      <color theme="1"/>
      <name val="Arial"/>
      <family val="2"/>
    </font>
    <font>
      <sz val="10"/>
      <color theme="0" tint="-0.34998626667073579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theme="9" tint="-0.499984740745262"/>
      <name val="Arial"/>
      <family val="2"/>
    </font>
    <font>
      <sz val="10"/>
      <color theme="0"/>
      <name val="Arial"/>
      <family val="2"/>
    </font>
    <font>
      <sz val="10"/>
      <color theme="0" tint="-0.499984740745262"/>
      <name val="Arial"/>
      <family val="2"/>
    </font>
    <font>
      <b/>
      <sz val="18"/>
      <color rgb="FFED1C24"/>
      <name val="Arial"/>
      <family val="2"/>
    </font>
    <font>
      <b/>
      <sz val="11"/>
      <color theme="1"/>
      <name val="Arial"/>
      <family val="2"/>
    </font>
    <font>
      <b/>
      <sz val="14"/>
      <color indexed="9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u/>
      <sz val="10"/>
      <color theme="1"/>
      <name val="Arial"/>
      <family val="2"/>
    </font>
    <font>
      <i/>
      <sz val="11"/>
      <color rgb="FF586577"/>
      <name val="Arial"/>
      <family val="2"/>
    </font>
    <font>
      <sz val="11"/>
      <color rgb="FF586577"/>
      <name val="Arial"/>
      <family val="2"/>
    </font>
    <font>
      <i/>
      <sz val="10"/>
      <color theme="0" tint="-0.499984740745262"/>
      <name val="Arial"/>
      <family val="2"/>
    </font>
    <font>
      <b/>
      <sz val="12"/>
      <color indexed="9"/>
      <name val="Arial"/>
      <family val="2"/>
    </font>
    <font>
      <u/>
      <sz val="10"/>
      <color theme="10"/>
      <name val="Verdana"/>
      <family val="2"/>
    </font>
    <font>
      <sz val="12"/>
      <color theme="10"/>
      <name val="Verdana"/>
      <family val="2"/>
    </font>
    <font>
      <b/>
      <sz val="10"/>
      <name val="Arial"/>
      <family val="2"/>
    </font>
    <font>
      <sz val="10"/>
      <color rgb="FF00B050"/>
      <name val="Arial"/>
      <family val="2"/>
    </font>
    <font>
      <sz val="10"/>
      <color theme="1"/>
      <name val="Verdana"/>
      <family val="2"/>
    </font>
    <font>
      <sz val="12"/>
      <color theme="10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2"/>
      <name val="Arial"/>
      <family val="2"/>
    </font>
    <font>
      <sz val="10"/>
      <color rgb="FFFF0000"/>
      <name val="Arial"/>
      <family val="2"/>
    </font>
    <font>
      <b/>
      <sz val="16"/>
      <color indexed="9"/>
      <name val="Arial"/>
      <family val="2"/>
    </font>
    <font>
      <b/>
      <sz val="12"/>
      <color theme="0"/>
      <name val="Arial"/>
      <family val="2"/>
    </font>
    <font>
      <b/>
      <sz val="14"/>
      <color theme="0"/>
      <name val="Calibri"/>
      <family val="2"/>
      <scheme val="minor"/>
    </font>
    <font>
      <sz val="9"/>
      <color rgb="FFFF0000"/>
      <name val="Arial"/>
      <family val="2"/>
    </font>
    <font>
      <sz val="8"/>
      <color theme="1"/>
      <name val="Verdana"/>
      <family val="2"/>
    </font>
    <font>
      <sz val="8"/>
      <color rgb="FFFF0000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lightUp">
        <fgColor theme="0" tint="-0.34998626667073579"/>
        <bgColor indexed="65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lightGray">
        <fgColor theme="0" tint="-0.34998626667073579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8" tint="0.399945066682943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gray125">
        <bgColor theme="0" tint="-4.9989318521683403E-2"/>
      </patternFill>
    </fill>
    <fill>
      <patternFill patternType="solid">
        <fgColor rgb="FFFF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92CDDC"/>
        <bgColor indexed="64"/>
      </patternFill>
    </fill>
    <fill>
      <patternFill patternType="gray125">
        <bgColor rgb="FFF2F2F2"/>
      </patternFill>
    </fill>
    <fill>
      <patternFill patternType="solid">
        <fgColor rgb="FF808080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FCD5B4"/>
        <bgColor indexed="64"/>
      </patternFill>
    </fill>
  </fills>
  <borders count="45">
    <border>
      <left/>
      <right/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9" tint="-0.499984740745262"/>
      </left>
      <right style="thin">
        <color theme="9" tint="-0.499984740745262"/>
      </right>
      <top/>
      <bottom style="thin">
        <color theme="9" tint="-0.499984740745262"/>
      </bottom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77">
    <xf numFmtId="0" fontId="0" fillId="0" borderId="0"/>
    <xf numFmtId="0" fontId="13" fillId="0" borderId="0"/>
    <xf numFmtId="0" fontId="9" fillId="2" borderId="1" applyNumberFormat="0" applyAlignment="0">
      <alignment horizontal="right"/>
      <protection locked="0"/>
    </xf>
    <xf numFmtId="164" fontId="10" fillId="0" borderId="0" applyFont="0" applyFill="0" applyBorder="0" applyAlignment="0" applyProtection="0"/>
    <xf numFmtId="165" fontId="11" fillId="3" borderId="2" applyAlignment="0"/>
    <xf numFmtId="0" fontId="22" fillId="0" borderId="0" applyNumberFormat="0"/>
    <xf numFmtId="0" fontId="12" fillId="0" borderId="3" applyNumberFormat="0" applyAlignment="0"/>
    <xf numFmtId="0" fontId="10" fillId="0" borderId="4" applyNumberFormat="0" applyFont="0" applyFill="0" applyAlignment="0"/>
    <xf numFmtId="0" fontId="12" fillId="4" borderId="3" applyNumberFormat="0" applyAlignment="0"/>
    <xf numFmtId="0" fontId="10" fillId="0" borderId="8" applyNumberFormat="0" applyFont="0" applyFill="0" applyAlignment="0"/>
    <xf numFmtId="0" fontId="9" fillId="5" borderId="3" applyNumberFormat="0" applyProtection="0"/>
    <xf numFmtId="0" fontId="12" fillId="0" borderId="0"/>
    <xf numFmtId="0" fontId="13" fillId="1" borderId="0"/>
    <xf numFmtId="0" fontId="14" fillId="6" borderId="5" applyNumberFormat="0" applyAlignment="0"/>
    <xf numFmtId="0" fontId="15" fillId="7" borderId="3" applyNumberFormat="0">
      <alignment horizontal="centerContinuous" vertical="center" wrapText="1"/>
    </xf>
    <xf numFmtId="0" fontId="16" fillId="6" borderId="6" applyNumberFormat="0" applyAlignment="0"/>
    <xf numFmtId="0" fontId="25" fillId="0" borderId="0" applyNumberFormat="0"/>
    <xf numFmtId="0" fontId="20" fillId="10" borderId="0"/>
    <xf numFmtId="0" fontId="21" fillId="0" borderId="0"/>
    <xf numFmtId="166" fontId="34" fillId="13" borderId="0"/>
    <xf numFmtId="166" fontId="35" fillId="13" borderId="0"/>
    <xf numFmtId="0" fontId="27" fillId="0" borderId="0" applyNumberFormat="0" applyFill="0" applyBorder="0" applyAlignment="0" applyProtection="0"/>
    <xf numFmtId="43" fontId="31" fillId="0" borderId="0" applyFont="0" applyFill="0" applyBorder="0" applyAlignment="0" applyProtection="0"/>
    <xf numFmtId="41" fontId="9" fillId="12" borderId="1" applyAlignment="0">
      <alignment horizontal="right"/>
      <protection locked="0"/>
    </xf>
    <xf numFmtId="0" fontId="33" fillId="0" borderId="0"/>
    <xf numFmtId="168" fontId="12" fillId="0" borderId="0" applyFill="0" applyBorder="0">
      <alignment vertical="center"/>
    </xf>
    <xf numFmtId="0" fontId="7" fillId="0" borderId="0"/>
    <xf numFmtId="0" fontId="37" fillId="7" borderId="0">
      <alignment horizontal="left" vertical="center"/>
      <protection locked="0"/>
    </xf>
    <xf numFmtId="0" fontId="38" fillId="11" borderId="21">
      <alignment vertical="center"/>
    </xf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6" fillId="0" borderId="0"/>
    <xf numFmtId="44" fontId="31" fillId="0" borderId="0" applyFont="0" applyFill="0" applyBorder="0" applyAlignment="0" applyProtection="0"/>
    <xf numFmtId="0" fontId="6" fillId="0" borderId="0"/>
    <xf numFmtId="0" fontId="12" fillId="0" borderId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1" fillId="0" borderId="0"/>
    <xf numFmtId="44" fontId="31" fillId="0" borderId="0" applyFont="0" applyFill="0" applyBorder="0" applyAlignment="0" applyProtection="0"/>
    <xf numFmtId="0" fontId="1" fillId="0" borderId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1" fillId="0" borderId="0"/>
    <xf numFmtId="44" fontId="3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2" fillId="0" borderId="0"/>
    <xf numFmtId="0" fontId="9" fillId="2" borderId="1" applyNumberFormat="0" applyAlignment="0">
      <alignment horizontal="right"/>
      <protection locked="0"/>
    </xf>
  </cellStyleXfs>
  <cellXfs count="237">
    <xf numFmtId="0" fontId="0" fillId="0" borderId="0" xfId="0"/>
    <xf numFmtId="0" fontId="0" fillId="8" borderId="0" xfId="0" applyFill="1"/>
    <xf numFmtId="0" fontId="17" fillId="8" borderId="0" xfId="12" applyFont="1" applyFill="1"/>
    <xf numFmtId="0" fontId="13" fillId="8" borderId="0" xfId="12" applyFill="1"/>
    <xf numFmtId="0" fontId="18" fillId="8" borderId="7" xfId="12" applyFont="1" applyFill="1" applyBorder="1"/>
    <xf numFmtId="0" fontId="13" fillId="8" borderId="7" xfId="12" applyFill="1" applyBorder="1"/>
    <xf numFmtId="0" fontId="9" fillId="2" borderId="1" xfId="2" applyNumberFormat="1">
      <alignment horizontal="right"/>
      <protection locked="0"/>
    </xf>
    <xf numFmtId="0" fontId="23" fillId="8" borderId="0" xfId="16" applyFont="1" applyFill="1"/>
    <xf numFmtId="0" fontId="12" fillId="6" borderId="6" xfId="15" applyFont="1"/>
    <xf numFmtId="0" fontId="13" fillId="9" borderId="2" xfId="12" applyFill="1" applyBorder="1"/>
    <xf numFmtId="0" fontId="24" fillId="8" borderId="0" xfId="12" applyFont="1" applyFill="1"/>
    <xf numFmtId="0" fontId="12" fillId="8" borderId="3" xfId="6" applyFont="1" applyFill="1"/>
    <xf numFmtId="0" fontId="14" fillId="6" borderId="5" xfId="13"/>
    <xf numFmtId="0" fontId="13" fillId="0" borderId="4" xfId="7" applyFont="1"/>
    <xf numFmtId="0" fontId="13" fillId="0" borderId="8" xfId="9" applyFont="1"/>
    <xf numFmtId="0" fontId="25" fillId="0" borderId="0" xfId="16" applyFont="1"/>
    <xf numFmtId="0" fontId="12" fillId="4" borderId="3" xfId="8"/>
    <xf numFmtId="0" fontId="15" fillId="7" borderId="3" xfId="14">
      <alignment horizontal="centerContinuous" vertical="center" wrapText="1"/>
    </xf>
    <xf numFmtId="165" fontId="11" fillId="3" borderId="2" xfId="4"/>
    <xf numFmtId="0" fontId="9" fillId="5" borderId="3" xfId="10"/>
    <xf numFmtId="0" fontId="12" fillId="0" borderId="0" xfId="11"/>
    <xf numFmtId="0" fontId="22" fillId="0" borderId="0" xfId="5"/>
    <xf numFmtId="0" fontId="20" fillId="10" borderId="0" xfId="17"/>
    <xf numFmtId="0" fontId="21" fillId="0" borderId="0" xfId="18"/>
    <xf numFmtId="166" fontId="34" fillId="13" borderId="0" xfId="19"/>
    <xf numFmtId="0" fontId="12" fillId="8" borderId="0" xfId="11" applyFill="1"/>
    <xf numFmtId="166" fontId="35" fillId="13" borderId="0" xfId="20"/>
    <xf numFmtId="0" fontId="28" fillId="6" borderId="3" xfId="21" applyFont="1" applyFill="1" applyBorder="1" applyAlignment="1">
      <alignment horizontal="center" vertical="center"/>
    </xf>
    <xf numFmtId="166" fontId="35" fillId="13" borderId="0" xfId="20" applyAlignment="1">
      <alignment horizontal="right"/>
    </xf>
    <xf numFmtId="166" fontId="19" fillId="13" borderId="0" xfId="19" applyFont="1"/>
    <xf numFmtId="0" fontId="32" fillId="6" borderId="3" xfId="21" applyFont="1" applyFill="1" applyBorder="1" applyAlignment="1">
      <alignment horizontal="center" vertical="center"/>
    </xf>
    <xf numFmtId="0" fontId="13" fillId="0" borderId="0" xfId="0" applyFont="1"/>
    <xf numFmtId="166" fontId="26" fillId="13" borderId="0" xfId="20" applyFont="1"/>
    <xf numFmtId="0" fontId="12" fillId="8" borderId="0" xfId="11" applyFont="1" applyFill="1"/>
    <xf numFmtId="0" fontId="20" fillId="8" borderId="0" xfId="18" applyFont="1" applyFill="1"/>
    <xf numFmtId="0" fontId="13" fillId="8" borderId="0" xfId="0" applyFont="1" applyFill="1"/>
    <xf numFmtId="0" fontId="25" fillId="8" borderId="0" xfId="16" applyFill="1"/>
    <xf numFmtId="43" fontId="12" fillId="8" borderId="0" xfId="11" applyNumberFormat="1" applyFont="1" applyFill="1"/>
    <xf numFmtId="0" fontId="15" fillId="7" borderId="3" xfId="14" applyAlignment="1">
      <alignment horizontal="left" vertical="center" wrapText="1"/>
    </xf>
    <xf numFmtId="0" fontId="21" fillId="0" borderId="0" xfId="18" applyAlignment="1">
      <alignment horizontal="left"/>
    </xf>
    <xf numFmtId="10" fontId="9" fillId="2" borderId="1" xfId="2" applyNumberFormat="1" applyAlignment="1">
      <alignment horizontal="center"/>
      <protection locked="0"/>
    </xf>
    <xf numFmtId="0" fontId="0" fillId="8" borderId="13" xfId="0" applyFill="1" applyBorder="1" applyAlignment="1">
      <alignment horizontal="center"/>
    </xf>
    <xf numFmtId="0" fontId="0" fillId="8" borderId="13" xfId="0" applyFill="1" applyBorder="1"/>
    <xf numFmtId="0" fontId="0" fillId="8" borderId="3" xfId="0" applyFill="1" applyBorder="1" applyAlignment="1">
      <alignment horizontal="center"/>
    </xf>
    <xf numFmtId="0" fontId="0" fillId="8" borderId="3" xfId="0" applyFill="1" applyBorder="1"/>
    <xf numFmtId="0" fontId="13" fillId="1" borderId="3" xfId="12" applyBorder="1"/>
    <xf numFmtId="167" fontId="12" fillId="8" borderId="0" xfId="11" applyNumberFormat="1" applyFill="1"/>
    <xf numFmtId="0" fontId="13" fillId="8" borderId="0" xfId="0" applyFont="1" applyFill="1"/>
    <xf numFmtId="0" fontId="9" fillId="2" borderId="1" xfId="2" applyAlignment="1">
      <alignment horizontal="center"/>
      <protection locked="0"/>
    </xf>
    <xf numFmtId="0" fontId="20" fillId="8" borderId="0" xfId="18" applyFont="1" applyFill="1"/>
    <xf numFmtId="0" fontId="13" fillId="8" borderId="0" xfId="0" applyFont="1" applyFill="1"/>
    <xf numFmtId="0" fontId="25" fillId="8" borderId="0" xfId="16" applyFill="1"/>
    <xf numFmtId="0" fontId="27" fillId="8" borderId="0" xfId="21" applyFill="1"/>
    <xf numFmtId="0" fontId="15" fillId="7" borderId="3" xfId="14">
      <alignment horizontal="centerContinuous" vertical="center" wrapText="1"/>
    </xf>
    <xf numFmtId="0" fontId="13" fillId="8" borderId="0" xfId="0" applyFont="1" applyFill="1"/>
    <xf numFmtId="43" fontId="12" fillId="8" borderId="0" xfId="11" applyNumberFormat="1" applyFont="1" applyFill="1"/>
    <xf numFmtId="0" fontId="12" fillId="4" borderId="3" xfId="8" applyAlignment="1">
      <alignment horizontal="right"/>
    </xf>
    <xf numFmtId="167" fontId="9" fillId="2" borderId="1" xfId="2" applyNumberFormat="1" applyAlignment="1">
      <protection locked="0"/>
    </xf>
    <xf numFmtId="41" fontId="9" fillId="12" borderId="1" xfId="23" applyAlignment="1">
      <protection locked="0"/>
    </xf>
    <xf numFmtId="0" fontId="13" fillId="8" borderId="3" xfId="0" applyFont="1" applyFill="1" applyBorder="1"/>
    <xf numFmtId="0" fontId="13" fillId="8" borderId="11" xfId="0" applyFont="1" applyFill="1" applyBorder="1"/>
    <xf numFmtId="0" fontId="15" fillId="7" borderId="12" xfId="14" applyBorder="1">
      <alignment horizontal="centerContinuous" vertical="center" wrapText="1"/>
    </xf>
    <xf numFmtId="0" fontId="13" fillId="8" borderId="12" xfId="0" applyFont="1" applyFill="1" applyBorder="1" applyAlignment="1">
      <alignment wrapText="1"/>
    </xf>
    <xf numFmtId="0" fontId="13" fillId="8" borderId="14" xfId="0" applyFont="1" applyFill="1" applyBorder="1"/>
    <xf numFmtId="0" fontId="13" fillId="8" borderId="11" xfId="0" applyFont="1" applyFill="1" applyBorder="1" applyAlignment="1">
      <alignment vertical="top"/>
    </xf>
    <xf numFmtId="0" fontId="12" fillId="8" borderId="14" xfId="0" applyFont="1" applyFill="1" applyBorder="1" applyAlignment="1">
      <alignment horizontal="left" vertical="top" wrapText="1"/>
    </xf>
    <xf numFmtId="0" fontId="12" fillId="8" borderId="13" xfId="0" applyFont="1" applyFill="1" applyBorder="1" applyAlignment="1">
      <alignment horizontal="left" vertical="top" wrapText="1"/>
    </xf>
    <xf numFmtId="0" fontId="12" fillId="8" borderId="12" xfId="0" applyFont="1" applyFill="1" applyBorder="1" applyAlignment="1">
      <alignment vertical="top" wrapText="1"/>
    </xf>
    <xf numFmtId="4" fontId="13" fillId="8" borderId="0" xfId="0" applyNumberFormat="1" applyFont="1" applyFill="1"/>
    <xf numFmtId="0" fontId="0" fillId="0" borderId="0" xfId="0"/>
    <xf numFmtId="0" fontId="0" fillId="8" borderId="0" xfId="0" applyFill="1"/>
    <xf numFmtId="0" fontId="12" fillId="8" borderId="0" xfId="11" applyFont="1" applyFill="1"/>
    <xf numFmtId="0" fontId="12" fillId="8" borderId="3" xfId="11" applyFont="1" applyFill="1" applyBorder="1" applyAlignment="1">
      <alignment horizontal="center"/>
    </xf>
    <xf numFmtId="0" fontId="12" fillId="8" borderId="3" xfId="11" applyFont="1" applyFill="1" applyBorder="1"/>
    <xf numFmtId="0" fontId="15" fillId="7" borderId="3" xfId="14" applyAlignment="1">
      <alignment horizontal="left" vertical="center" wrapText="1"/>
    </xf>
    <xf numFmtId="0" fontId="15" fillId="7" borderId="3" xfId="14" applyAlignment="1">
      <alignment horizontal="center" vertical="center" wrapText="1"/>
    </xf>
    <xf numFmtId="41" fontId="12" fillId="0" borderId="3" xfId="6" applyNumberFormat="1" applyAlignment="1"/>
    <xf numFmtId="0" fontId="0" fillId="8" borderId="0" xfId="0" applyFill="1"/>
    <xf numFmtId="0" fontId="20" fillId="8" borderId="0" xfId="18" applyFont="1" applyFill="1"/>
    <xf numFmtId="0" fontId="25" fillId="8" borderId="0" xfId="16" applyFill="1"/>
    <xf numFmtId="0" fontId="0" fillId="8" borderId="0" xfId="0" applyFill="1"/>
    <xf numFmtId="0" fontId="15" fillId="7" borderId="3" xfId="14">
      <alignment horizontal="centerContinuous" vertical="center" wrapText="1"/>
    </xf>
    <xf numFmtId="0" fontId="12" fillId="8" borderId="0" xfId="11" applyFill="1"/>
    <xf numFmtId="166" fontId="30" fillId="5" borderId="3" xfId="10" applyNumberFormat="1" applyFont="1" applyAlignment="1">
      <alignment horizontal="center"/>
    </xf>
    <xf numFmtId="0" fontId="13" fillId="8" borderId="0" xfId="0" applyFont="1" applyFill="1"/>
    <xf numFmtId="0" fontId="12" fillId="4" borderId="3" xfId="8" applyAlignment="1">
      <alignment horizontal="right"/>
    </xf>
    <xf numFmtId="167" fontId="12" fillId="4" borderId="3" xfId="8" applyNumberFormat="1"/>
    <xf numFmtId="0" fontId="9" fillId="2" borderId="1" xfId="2" applyAlignment="1">
      <protection locked="0"/>
    </xf>
    <xf numFmtId="0" fontId="15" fillId="7" borderId="13" xfId="14" applyBorder="1">
      <alignment horizontal="centerContinuous" vertical="center" wrapText="1"/>
    </xf>
    <xf numFmtId="0" fontId="13" fillId="8" borderId="3" xfId="0" applyFont="1" applyFill="1" applyBorder="1"/>
    <xf numFmtId="0" fontId="13" fillId="8" borderId="11" xfId="0" applyFont="1" applyFill="1" applyBorder="1"/>
    <xf numFmtId="0" fontId="15" fillId="7" borderId="12" xfId="14" applyBorder="1">
      <alignment horizontal="centerContinuous" vertical="center" wrapText="1"/>
    </xf>
    <xf numFmtId="0" fontId="13" fillId="8" borderId="12" xfId="0" applyFont="1" applyFill="1" applyBorder="1" applyAlignment="1">
      <alignment wrapText="1"/>
    </xf>
    <xf numFmtId="0" fontId="13" fillId="8" borderId="14" xfId="0" applyFont="1" applyFill="1" applyBorder="1"/>
    <xf numFmtId="0" fontId="13" fillId="8" borderId="13" xfId="0" applyFont="1" applyFill="1" applyBorder="1"/>
    <xf numFmtId="0" fontId="13" fillId="8" borderId="11" xfId="0" applyFont="1" applyFill="1" applyBorder="1" applyAlignment="1">
      <alignment vertical="top"/>
    </xf>
    <xf numFmtId="0" fontId="13" fillId="8" borderId="12" xfId="0" applyFont="1" applyFill="1" applyBorder="1"/>
    <xf numFmtId="0" fontId="12" fillId="8" borderId="14" xfId="0" applyFont="1" applyFill="1" applyBorder="1" applyAlignment="1">
      <alignment horizontal="left" vertical="top" wrapText="1"/>
    </xf>
    <xf numFmtId="0" fontId="12" fillId="8" borderId="13" xfId="0" applyFont="1" applyFill="1" applyBorder="1" applyAlignment="1">
      <alignment horizontal="left" vertical="top" wrapText="1"/>
    </xf>
    <xf numFmtId="0" fontId="12" fillId="8" borderId="12" xfId="0" applyFont="1" applyFill="1" applyBorder="1" applyAlignment="1">
      <alignment vertical="top" wrapText="1"/>
    </xf>
    <xf numFmtId="167" fontId="14" fillId="6" borderId="5" xfId="13" applyNumberFormat="1"/>
    <xf numFmtId="0" fontId="12" fillId="8" borderId="14" xfId="0" applyFont="1" applyFill="1" applyBorder="1" applyAlignment="1">
      <alignment horizontal="left" vertical="top" wrapText="1"/>
    </xf>
    <xf numFmtId="166" fontId="34" fillId="13" borderId="0" xfId="19" applyFont="1"/>
    <xf numFmtId="166" fontId="35" fillId="13" borderId="0" xfId="20" applyFont="1"/>
    <xf numFmtId="0" fontId="13" fillId="8" borderId="14" xfId="0" applyFont="1" applyFill="1" applyBorder="1" applyAlignment="1">
      <alignment wrapText="1"/>
    </xf>
    <xf numFmtId="0" fontId="13" fillId="8" borderId="16" xfId="0" applyFont="1" applyFill="1" applyBorder="1" applyAlignment="1">
      <alignment wrapText="1"/>
    </xf>
    <xf numFmtId="0" fontId="13" fillId="8" borderId="17" xfId="0" applyFont="1" applyFill="1" applyBorder="1"/>
    <xf numFmtId="0" fontId="13" fillId="8" borderId="17" xfId="0" applyFont="1" applyFill="1" applyBorder="1" applyAlignment="1">
      <alignment wrapText="1"/>
    </xf>
    <xf numFmtId="0" fontId="13" fillId="8" borderId="18" xfId="0" applyFont="1" applyFill="1" applyBorder="1"/>
    <xf numFmtId="0" fontId="12" fillId="8" borderId="13" xfId="0" applyFont="1" applyFill="1" applyBorder="1" applyAlignment="1">
      <alignment vertical="top" wrapText="1"/>
    </xf>
    <xf numFmtId="43" fontId="13" fillId="8" borderId="3" xfId="0" applyNumberFormat="1" applyFont="1" applyFill="1" applyBorder="1"/>
    <xf numFmtId="0" fontId="12" fillId="8" borderId="14" xfId="0" applyFont="1" applyFill="1" applyBorder="1" applyAlignment="1">
      <alignment vertical="top" wrapText="1"/>
    </xf>
    <xf numFmtId="166" fontId="19" fillId="13" borderId="0" xfId="19" applyFont="1" applyAlignment="1">
      <alignment horizontal="center"/>
    </xf>
    <xf numFmtId="166" fontId="26" fillId="13" borderId="0" xfId="20" applyFont="1" applyAlignment="1">
      <alignment horizontal="center"/>
    </xf>
    <xf numFmtId="0" fontId="12" fillId="8" borderId="0" xfId="11" applyFont="1" applyFill="1" applyAlignment="1">
      <alignment horizontal="center"/>
    </xf>
    <xf numFmtId="0" fontId="12" fillId="8" borderId="0" xfId="11" applyFont="1" applyFill="1" applyAlignment="1">
      <alignment horizontal="left"/>
    </xf>
    <xf numFmtId="167" fontId="13" fillId="8" borderId="3" xfId="22" applyNumberFormat="1" applyFont="1" applyFill="1" applyBorder="1"/>
    <xf numFmtId="0" fontId="12" fillId="4" borderId="3" xfId="8" applyAlignment="1">
      <alignment horizontal="center"/>
    </xf>
    <xf numFmtId="0" fontId="13" fillId="8" borderId="0" xfId="0" applyFont="1" applyFill="1" applyAlignment="1">
      <alignment horizontal="center"/>
    </xf>
    <xf numFmtId="0" fontId="13" fillId="0" borderId="0" xfId="0" applyFont="1" applyAlignment="1">
      <alignment horizontal="center"/>
    </xf>
    <xf numFmtId="0" fontId="36" fillId="8" borderId="0" xfId="11" applyFont="1" applyFill="1"/>
    <xf numFmtId="167" fontId="36" fillId="8" borderId="0" xfId="11" applyNumberFormat="1" applyFont="1" applyFill="1"/>
    <xf numFmtId="0" fontId="36" fillId="8" borderId="0" xfId="11" applyFont="1" applyFill="1" applyAlignment="1">
      <alignment horizontal="center"/>
    </xf>
    <xf numFmtId="0" fontId="0" fillId="0" borderId="0" xfId="0"/>
    <xf numFmtId="169" fontId="9" fillId="2" borderId="1" xfId="2" applyNumberFormat="1" applyAlignment="1">
      <alignment horizontal="center"/>
      <protection locked="0"/>
    </xf>
    <xf numFmtId="0" fontId="13" fillId="8" borderId="14" xfId="0" applyFont="1" applyFill="1" applyBorder="1" applyAlignment="1">
      <alignment vertical="top" wrapText="1"/>
    </xf>
    <xf numFmtId="0" fontId="13" fillId="8" borderId="22" xfId="0" applyFont="1" applyFill="1" applyBorder="1"/>
    <xf numFmtId="43" fontId="13" fillId="8" borderId="11" xfId="0" applyNumberFormat="1" applyFont="1" applyFill="1" applyBorder="1"/>
    <xf numFmtId="0" fontId="15" fillId="7" borderId="3" xfId="14" applyBorder="1">
      <alignment horizontal="centerContinuous" vertical="center" wrapText="1"/>
    </xf>
    <xf numFmtId="167" fontId="0" fillId="8" borderId="0" xfId="0" applyNumberFormat="1" applyFill="1"/>
    <xf numFmtId="167" fontId="13" fillId="8" borderId="0" xfId="0" applyNumberFormat="1" applyFont="1" applyFill="1"/>
    <xf numFmtId="0" fontId="21" fillId="8" borderId="0" xfId="18" applyFill="1" applyAlignment="1">
      <alignment vertical="center"/>
    </xf>
    <xf numFmtId="167" fontId="9" fillId="2" borderId="24" xfId="2" applyNumberFormat="1" applyBorder="1" applyAlignment="1">
      <protection locked="0"/>
    </xf>
    <xf numFmtId="0" fontId="39" fillId="11" borderId="9" xfId="14" applyFont="1" applyFill="1" applyBorder="1" applyAlignment="1">
      <alignment vertical="center"/>
    </xf>
    <xf numFmtId="0" fontId="15" fillId="11" borderId="10" xfId="14" applyFill="1" applyBorder="1" applyAlignment="1">
      <alignment vertical="center" wrapText="1"/>
    </xf>
    <xf numFmtId="0" fontId="40" fillId="8" borderId="0" xfId="11" applyFont="1" applyFill="1"/>
    <xf numFmtId="170" fontId="12" fillId="8" borderId="0" xfId="11" applyNumberFormat="1" applyFill="1"/>
    <xf numFmtId="0" fontId="15" fillId="7" borderId="27" xfId="14" applyBorder="1">
      <alignment horizontal="centerContinuous" vertical="center" wrapText="1"/>
    </xf>
    <xf numFmtId="0" fontId="15" fillId="7" borderId="21" xfId="14" applyBorder="1" applyAlignment="1">
      <alignment vertical="center" wrapText="1"/>
    </xf>
    <xf numFmtId="0" fontId="15" fillId="7" borderId="26" xfId="14" applyBorder="1" applyAlignment="1">
      <alignment vertical="center" wrapText="1"/>
    </xf>
    <xf numFmtId="0" fontId="29" fillId="16" borderId="27" xfId="11" applyFont="1" applyFill="1" applyBorder="1" applyAlignment="1">
      <alignment horizontal="center"/>
    </xf>
    <xf numFmtId="0" fontId="29" fillId="15" borderId="27" xfId="11" applyFont="1" applyFill="1" applyBorder="1" applyAlignment="1">
      <alignment horizontal="center"/>
    </xf>
    <xf numFmtId="0" fontId="13" fillId="8" borderId="29" xfId="0" applyFont="1" applyFill="1" applyBorder="1"/>
    <xf numFmtId="0" fontId="13" fillId="8" borderId="30" xfId="0" applyFont="1" applyFill="1" applyBorder="1"/>
    <xf numFmtId="167" fontId="9" fillId="2" borderId="31" xfId="2" applyNumberFormat="1" applyFill="1" applyBorder="1" applyAlignment="1">
      <protection locked="0"/>
    </xf>
    <xf numFmtId="167" fontId="9" fillId="2" borderId="32" xfId="2" applyNumberFormat="1" applyFill="1" applyBorder="1" applyAlignment="1">
      <protection locked="0"/>
    </xf>
    <xf numFmtId="167" fontId="9" fillId="2" borderId="33" xfId="2" applyNumberFormat="1" applyFill="1" applyBorder="1" applyAlignment="1">
      <protection locked="0"/>
    </xf>
    <xf numFmtId="0" fontId="13" fillId="8" borderId="35" xfId="0" applyFont="1" applyFill="1" applyBorder="1"/>
    <xf numFmtId="0" fontId="13" fillId="8" borderId="23" xfId="0" applyFont="1" applyFill="1" applyBorder="1"/>
    <xf numFmtId="167" fontId="9" fillId="2" borderId="11" xfId="2" applyNumberFormat="1" applyFill="1" applyBorder="1" applyAlignment="1">
      <protection locked="0"/>
    </xf>
    <xf numFmtId="167" fontId="9" fillId="2" borderId="3" xfId="2" applyNumberFormat="1" applyFill="1" applyBorder="1" applyAlignment="1">
      <protection locked="0"/>
    </xf>
    <xf numFmtId="167" fontId="9" fillId="2" borderId="19" xfId="2" applyNumberFormat="1" applyFill="1" applyBorder="1" applyAlignment="1">
      <protection locked="0"/>
    </xf>
    <xf numFmtId="0" fontId="13" fillId="8" borderId="37" xfId="0" applyFont="1" applyFill="1" applyBorder="1"/>
    <xf numFmtId="0" fontId="13" fillId="8" borderId="38" xfId="0" applyFont="1" applyFill="1" applyBorder="1"/>
    <xf numFmtId="167" fontId="9" fillId="2" borderId="39" xfId="2" applyNumberFormat="1" applyFill="1" applyBorder="1" applyAlignment="1">
      <protection locked="0"/>
    </xf>
    <xf numFmtId="167" fontId="9" fillId="2" borderId="40" xfId="2" applyNumberFormat="1" applyFill="1" applyBorder="1" applyAlignment="1">
      <protection locked="0"/>
    </xf>
    <xf numFmtId="167" fontId="9" fillId="2" borderId="20" xfId="2" applyNumberFormat="1" applyFill="1" applyBorder="1" applyAlignment="1">
      <protection locked="0"/>
    </xf>
    <xf numFmtId="0" fontId="29" fillId="14" borderId="34" xfId="11" applyFont="1" applyFill="1" applyBorder="1" applyAlignment="1">
      <alignment horizontal="center"/>
    </xf>
    <xf numFmtId="0" fontId="29" fillId="17" borderId="34" xfId="11" applyFont="1" applyFill="1" applyBorder="1" applyAlignment="1">
      <alignment horizontal="center"/>
    </xf>
    <xf numFmtId="43" fontId="13" fillId="8" borderId="29" xfId="0" applyNumberFormat="1" applyFont="1" applyFill="1" applyBorder="1"/>
    <xf numFmtId="169" fontId="9" fillId="0" borderId="1" xfId="2" applyNumberFormat="1" applyFill="1" applyAlignment="1">
      <alignment horizontal="center"/>
      <protection locked="0"/>
    </xf>
    <xf numFmtId="167" fontId="14" fillId="18" borderId="5" xfId="13" applyNumberFormat="1" applyFill="1" applyAlignment="1"/>
    <xf numFmtId="0" fontId="15" fillId="7" borderId="3" xfId="14" applyAlignment="1">
      <alignment horizontal="left" vertical="center" wrapText="1" indent="1"/>
    </xf>
    <xf numFmtId="0" fontId="12" fillId="8" borderId="3" xfId="11" applyFont="1" applyFill="1" applyBorder="1" applyAlignment="1">
      <alignment horizontal="left" indent="1"/>
    </xf>
    <xf numFmtId="0" fontId="15" fillId="7" borderId="10" xfId="14" applyBorder="1" applyAlignment="1">
      <alignment vertical="center" wrapText="1"/>
    </xf>
    <xf numFmtId="167" fontId="13" fillId="0" borderId="0" xfId="22" applyNumberFormat="1" applyFont="1"/>
    <xf numFmtId="43" fontId="13" fillId="0" borderId="0" xfId="22" applyNumberFormat="1" applyFont="1"/>
    <xf numFmtId="0" fontId="13" fillId="0" borderId="0" xfId="0" applyFont="1" applyAlignment="1">
      <alignment horizontal="left" indent="1"/>
    </xf>
    <xf numFmtId="166" fontId="19" fillId="13" borderId="0" xfId="19" applyFont="1" applyAlignment="1">
      <alignment horizontal="right"/>
    </xf>
    <xf numFmtId="166" fontId="26" fillId="13" borderId="0" xfId="20" applyFont="1" applyAlignment="1">
      <alignment horizontal="right"/>
    </xf>
    <xf numFmtId="0" fontId="12" fillId="8" borderId="0" xfId="11" applyFont="1" applyFill="1" applyAlignment="1">
      <alignment horizontal="right"/>
    </xf>
    <xf numFmtId="0" fontId="13" fillId="0" borderId="0" xfId="0" applyFont="1" applyAlignment="1">
      <alignment horizontal="right"/>
    </xf>
    <xf numFmtId="0" fontId="41" fillId="8" borderId="0" xfId="0" applyFont="1" applyFill="1"/>
    <xf numFmtId="3" fontId="41" fillId="8" borderId="0" xfId="0" applyNumberFormat="1" applyFont="1" applyFill="1"/>
    <xf numFmtId="167" fontId="41" fillId="8" borderId="0" xfId="0" applyNumberFormat="1" applyFont="1" applyFill="1"/>
    <xf numFmtId="43" fontId="41" fillId="8" borderId="0" xfId="0" applyNumberFormat="1" applyFont="1" applyFill="1"/>
    <xf numFmtId="167" fontId="42" fillId="8" borderId="0" xfId="11" applyNumberFormat="1" applyFont="1" applyFill="1"/>
    <xf numFmtId="167" fontId="41" fillId="8" borderId="0" xfId="22" applyNumberFormat="1" applyFont="1" applyFill="1"/>
    <xf numFmtId="167" fontId="0" fillId="0" borderId="0" xfId="0" applyNumberFormat="1"/>
    <xf numFmtId="0" fontId="12" fillId="19" borderId="3" xfId="11" applyFont="1" applyFill="1" applyBorder="1" applyAlignment="1">
      <alignment horizontal="center"/>
    </xf>
    <xf numFmtId="41" fontId="12" fillId="0" borderId="13" xfId="6" applyNumberFormat="1" applyFill="1" applyBorder="1" applyAlignment="1"/>
    <xf numFmtId="0" fontId="11" fillId="19" borderId="0" xfId="11" applyFont="1" applyFill="1"/>
    <xf numFmtId="167" fontId="12" fillId="20" borderId="3" xfId="11" applyNumberFormat="1" applyFont="1" applyFill="1" applyBorder="1"/>
    <xf numFmtId="167" fontId="12" fillId="21" borderId="3" xfId="8" applyNumberFormat="1" applyFill="1"/>
    <xf numFmtId="41" fontId="12" fillId="0" borderId="3" xfId="6" applyNumberFormat="1" applyFill="1" applyAlignment="1"/>
    <xf numFmtId="167" fontId="14" fillId="22" borderId="5" xfId="13" applyNumberFormat="1" applyFill="1" applyAlignment="1"/>
    <xf numFmtId="0" fontId="12" fillId="19" borderId="3" xfId="11" applyFont="1" applyFill="1" applyBorder="1" applyAlignment="1">
      <alignment horizontal="left" indent="1"/>
    </xf>
    <xf numFmtId="167" fontId="14" fillId="22" borderId="41" xfId="13" applyNumberFormat="1" applyFill="1" applyBorder="1" applyAlignment="1"/>
    <xf numFmtId="166" fontId="34" fillId="23" borderId="0" xfId="19" applyFont="1" applyFill="1"/>
    <xf numFmtId="166" fontId="35" fillId="23" borderId="0" xfId="20" applyFont="1" applyFill="1"/>
    <xf numFmtId="167" fontId="14" fillId="6" borderId="42" xfId="13" applyNumberFormat="1" applyBorder="1"/>
    <xf numFmtId="167" fontId="0" fillId="20" borderId="3" xfId="0" applyNumberFormat="1" applyFill="1" applyBorder="1"/>
    <xf numFmtId="0" fontId="0" fillId="19" borderId="3" xfId="0" applyFill="1" applyBorder="1" applyAlignment="1">
      <alignment horizontal="center"/>
    </xf>
    <xf numFmtId="167" fontId="14" fillId="24" borderId="5" xfId="13" applyNumberFormat="1" applyFill="1" applyAlignment="1"/>
    <xf numFmtId="167" fontId="14" fillId="22" borderId="5" xfId="13" applyNumberFormat="1" applyFill="1"/>
    <xf numFmtId="167" fontId="9" fillId="2" borderId="1" xfId="2" applyNumberFormat="1" applyFill="1" applyAlignment="1">
      <protection locked="0"/>
    </xf>
    <xf numFmtId="41" fontId="9" fillId="2" borderId="15" xfId="2" applyNumberFormat="1" applyFill="1" applyBorder="1" applyAlignment="1">
      <protection locked="0"/>
    </xf>
    <xf numFmtId="166" fontId="34" fillId="23" borderId="0" xfId="19" applyFill="1"/>
    <xf numFmtId="166" fontId="35" fillId="23" borderId="0" xfId="20" applyFill="1"/>
    <xf numFmtId="167" fontId="13" fillId="20" borderId="3" xfId="0" applyNumberFormat="1" applyFont="1" applyFill="1" applyBorder="1"/>
    <xf numFmtId="167" fontId="8" fillId="0" borderId="0" xfId="0" applyNumberFormat="1" applyFont="1"/>
    <xf numFmtId="10" fontId="9" fillId="0" borderId="1" xfId="2" applyNumberFormat="1" applyFill="1" applyAlignment="1">
      <alignment horizontal="center"/>
      <protection locked="0"/>
    </xf>
    <xf numFmtId="167" fontId="9" fillId="2" borderId="43" xfId="2" applyNumberFormat="1" applyFill="1" applyBorder="1" applyAlignment="1">
      <protection locked="0"/>
    </xf>
    <xf numFmtId="167" fontId="9" fillId="2" borderId="12" xfId="2" applyNumberFormat="1" applyFill="1" applyBorder="1" applyAlignment="1">
      <protection locked="0"/>
    </xf>
    <xf numFmtId="167" fontId="9" fillId="2" borderId="44" xfId="2" applyNumberFormat="1" applyFill="1" applyBorder="1" applyAlignment="1">
      <protection locked="0"/>
    </xf>
    <xf numFmtId="167" fontId="14" fillId="22" borderId="42" xfId="13" applyNumberFormat="1" applyFill="1" applyBorder="1"/>
    <xf numFmtId="167" fontId="0" fillId="26" borderId="3" xfId="0" applyNumberFormat="1" applyFill="1" applyBorder="1"/>
    <xf numFmtId="0" fontId="9" fillId="2" borderId="1" xfId="2" applyFill="1" applyAlignment="1">
      <protection locked="0"/>
    </xf>
    <xf numFmtId="167" fontId="13" fillId="0" borderId="3" xfId="22" applyNumberFormat="1" applyFont="1" applyFill="1" applyBorder="1"/>
    <xf numFmtId="43" fontId="13" fillId="19" borderId="11" xfId="0" applyNumberFormat="1" applyFont="1" applyFill="1" applyBorder="1"/>
    <xf numFmtId="167" fontId="9" fillId="27" borderId="3" xfId="10" applyNumberFormat="1" applyFill="1"/>
    <xf numFmtId="0" fontId="12" fillId="19" borderId="3" xfId="11" applyFont="1" applyFill="1" applyBorder="1"/>
    <xf numFmtId="41" fontId="12" fillId="1" borderId="3" xfId="6" applyNumberFormat="1" applyFill="1" applyAlignment="1"/>
    <xf numFmtId="49" fontId="15" fillId="7" borderId="9" xfId="14" applyNumberFormat="1" applyBorder="1" applyAlignment="1">
      <alignment horizontal="center" vertical="center" wrapText="1"/>
    </xf>
    <xf numFmtId="49" fontId="15" fillId="7" borderId="10" xfId="14" applyNumberFormat="1" applyBorder="1" applyAlignment="1">
      <alignment horizontal="center" vertical="center" wrapText="1"/>
    </xf>
    <xf numFmtId="49" fontId="15" fillId="7" borderId="11" xfId="14" applyNumberFormat="1" applyBorder="1" applyAlignment="1">
      <alignment horizontal="center" vertical="center" wrapText="1"/>
    </xf>
    <xf numFmtId="0" fontId="15" fillId="7" borderId="10" xfId="14" applyBorder="1" applyAlignment="1">
      <alignment horizontal="center" vertical="center" wrapText="1"/>
    </xf>
    <xf numFmtId="0" fontId="15" fillId="7" borderId="11" xfId="14" applyBorder="1" applyAlignment="1">
      <alignment horizontal="center" vertical="center" wrapText="1"/>
    </xf>
    <xf numFmtId="0" fontId="13" fillId="8" borderId="12" xfId="0" applyFont="1" applyFill="1" applyBorder="1" applyAlignment="1">
      <alignment horizontal="left" vertical="top" wrapText="1"/>
    </xf>
    <xf numFmtId="0" fontId="13" fillId="8" borderId="14" xfId="0" applyFont="1" applyFill="1" applyBorder="1" applyAlignment="1">
      <alignment horizontal="left" vertical="top" wrapText="1"/>
    </xf>
    <xf numFmtId="0" fontId="12" fillId="8" borderId="14" xfId="0" applyFont="1" applyFill="1" applyBorder="1" applyAlignment="1">
      <alignment horizontal="left" vertical="top" wrapText="1"/>
    </xf>
    <xf numFmtId="0" fontId="15" fillId="25" borderId="10" xfId="14" applyFill="1" applyBorder="1" applyAlignment="1">
      <alignment horizontal="center" vertical="center" wrapText="1"/>
    </xf>
    <xf numFmtId="0" fontId="15" fillId="7" borderId="3" xfId="14" applyBorder="1" applyAlignment="1">
      <alignment horizontal="center" vertical="center" wrapText="1"/>
    </xf>
    <xf numFmtId="0" fontId="15" fillId="7" borderId="12" xfId="14" applyBorder="1" applyAlignment="1">
      <alignment horizontal="center" vertical="center" wrapText="1"/>
    </xf>
    <xf numFmtId="0" fontId="15" fillId="7" borderId="13" xfId="14" applyBorder="1" applyAlignment="1">
      <alignment horizontal="center" vertical="center" wrapText="1"/>
    </xf>
    <xf numFmtId="0" fontId="0" fillId="8" borderId="28" xfId="0" applyFill="1" applyBorder="1" applyAlignment="1">
      <alignment horizontal="left" vertical="top" wrapText="1"/>
    </xf>
    <xf numFmtId="0" fontId="0" fillId="8" borderId="34" xfId="0" applyFill="1" applyBorder="1" applyAlignment="1">
      <alignment horizontal="left" vertical="top" wrapText="1"/>
    </xf>
    <xf numFmtId="0" fontId="0" fillId="8" borderId="36" xfId="0" applyFill="1" applyBorder="1" applyAlignment="1">
      <alignment horizontal="left" vertical="top" wrapText="1"/>
    </xf>
    <xf numFmtId="0" fontId="8" fillId="17" borderId="21" xfId="0" applyFont="1" applyFill="1" applyBorder="1" applyAlignment="1">
      <alignment horizontal="center"/>
    </xf>
    <xf numFmtId="0" fontId="8" fillId="17" borderId="25" xfId="0" applyFont="1" applyFill="1" applyBorder="1" applyAlignment="1">
      <alignment horizontal="center"/>
    </xf>
    <xf numFmtId="0" fontId="8" fillId="17" borderId="26" xfId="0" applyFont="1" applyFill="1" applyBorder="1" applyAlignment="1">
      <alignment horizontal="center"/>
    </xf>
    <xf numFmtId="0" fontId="13" fillId="8" borderId="28" xfId="0" applyFont="1" applyFill="1" applyBorder="1" applyAlignment="1">
      <alignment horizontal="left" vertical="top" wrapText="1"/>
    </xf>
    <xf numFmtId="0" fontId="13" fillId="8" borderId="34" xfId="0" applyFont="1" applyFill="1" applyBorder="1" applyAlignment="1">
      <alignment horizontal="left" vertical="top" wrapText="1"/>
    </xf>
    <xf numFmtId="0" fontId="13" fillId="8" borderId="36" xfId="0" applyFont="1" applyFill="1" applyBorder="1" applyAlignment="1">
      <alignment horizontal="left" vertical="top" wrapText="1"/>
    </xf>
    <xf numFmtId="0" fontId="8" fillId="15" borderId="21" xfId="0" applyFont="1" applyFill="1" applyBorder="1" applyAlignment="1">
      <alignment horizontal="center"/>
    </xf>
    <xf numFmtId="0" fontId="8" fillId="15" borderId="25" xfId="0" applyFont="1" applyFill="1" applyBorder="1" applyAlignment="1">
      <alignment horizontal="center"/>
    </xf>
    <xf numFmtId="0" fontId="8" fillId="15" borderId="26" xfId="0" applyFont="1" applyFill="1" applyBorder="1" applyAlignment="1">
      <alignment horizontal="center"/>
    </xf>
  </cellXfs>
  <cellStyles count="77">
    <cellStyle name=" 1" xfId="75" xr:uid="{00000000-0005-0000-0000-000000000000}"/>
    <cellStyle name="Base_Input" xfId="15" xr:uid="{00000000-0005-0000-0000-000001000000}"/>
    <cellStyle name="Check_Cell" xfId="10" xr:uid="{00000000-0005-0000-0000-000002000000}"/>
    <cellStyle name="Comma" xfId="22" builtinId="3"/>
    <cellStyle name="Comma [0] 2" xfId="3" xr:uid="{00000000-0005-0000-0000-000004000000}"/>
    <cellStyle name="Comma 10" xfId="53" xr:uid="{00000000-0005-0000-0000-000005000000}"/>
    <cellStyle name="Comma 11" xfId="52" xr:uid="{00000000-0005-0000-0000-000006000000}"/>
    <cellStyle name="Comma 12" xfId="51" xr:uid="{00000000-0005-0000-0000-000007000000}"/>
    <cellStyle name="Comma 13" xfId="50" xr:uid="{00000000-0005-0000-0000-000008000000}"/>
    <cellStyle name="Comma 14" xfId="49" xr:uid="{00000000-0005-0000-0000-000009000000}"/>
    <cellStyle name="Comma 15" xfId="48" xr:uid="{00000000-0005-0000-0000-00000A000000}"/>
    <cellStyle name="Comma 2" xfId="32" xr:uid="{00000000-0005-0000-0000-00000B000000}"/>
    <cellStyle name="Comma 2 2" xfId="60" xr:uid="{00000000-0005-0000-0000-00000C000000}"/>
    <cellStyle name="Comma 3" xfId="29" xr:uid="{00000000-0005-0000-0000-00000D000000}"/>
    <cellStyle name="Comma 3 2" xfId="57" xr:uid="{00000000-0005-0000-0000-00000E000000}"/>
    <cellStyle name="Comma 4" xfId="30" xr:uid="{00000000-0005-0000-0000-00000F000000}"/>
    <cellStyle name="Comma 4 2" xfId="58" xr:uid="{00000000-0005-0000-0000-000010000000}"/>
    <cellStyle name="Comma 5" xfId="31" xr:uid="{00000000-0005-0000-0000-000011000000}"/>
    <cellStyle name="Comma 5 2" xfId="59" xr:uid="{00000000-0005-0000-0000-000012000000}"/>
    <cellStyle name="Comma 6" xfId="38" xr:uid="{00000000-0005-0000-0000-000013000000}"/>
    <cellStyle name="Comma 6 2" xfId="65" xr:uid="{00000000-0005-0000-0000-000014000000}"/>
    <cellStyle name="Comma 7" xfId="41" xr:uid="{00000000-0005-0000-0000-000015000000}"/>
    <cellStyle name="Comma 7 2" xfId="68" xr:uid="{00000000-0005-0000-0000-000016000000}"/>
    <cellStyle name="Comma 8" xfId="44" xr:uid="{00000000-0005-0000-0000-000017000000}"/>
    <cellStyle name="Comma 8 2" xfId="71" xr:uid="{00000000-0005-0000-0000-000018000000}"/>
    <cellStyle name="Comma 9" xfId="45" xr:uid="{00000000-0005-0000-0000-000019000000}"/>
    <cellStyle name="Comma 9 2" xfId="72" xr:uid="{00000000-0005-0000-0000-00001A000000}"/>
    <cellStyle name="Currency 2" xfId="34" xr:uid="{00000000-0005-0000-0000-00001B000000}"/>
    <cellStyle name="Currency 2 2" xfId="62" xr:uid="{00000000-0005-0000-0000-00001C000000}"/>
    <cellStyle name="Currency 3" xfId="47" xr:uid="{00000000-0005-0000-0000-00001D000000}"/>
    <cellStyle name="Currency 3 2" xfId="74" xr:uid="{00000000-0005-0000-0000-00001E000000}"/>
    <cellStyle name="Currency 4" xfId="55" xr:uid="{00000000-0005-0000-0000-00001F000000}"/>
    <cellStyle name="dms_1" xfId="28" xr:uid="{00000000-0005-0000-0000-000020000000}"/>
    <cellStyle name="Empty_Cell" xfId="12" xr:uid="{00000000-0005-0000-0000-000021000000}"/>
    <cellStyle name="Explanatory Text" xfId="1" builtinId="53" customBuiltin="1"/>
    <cellStyle name="Flag" xfId="4" xr:uid="{00000000-0005-0000-0000-000023000000}"/>
    <cellStyle name="Header1" xfId="19" xr:uid="{00000000-0005-0000-0000-000024000000}"/>
    <cellStyle name="Header1A" xfId="20" xr:uid="{00000000-0005-0000-0000-000025000000}"/>
    <cellStyle name="Header2" xfId="17" xr:uid="{00000000-0005-0000-0000-000026000000}"/>
    <cellStyle name="Header3" xfId="5" xr:uid="{00000000-0005-0000-0000-000027000000}"/>
    <cellStyle name="Header4" xfId="18" xr:uid="{00000000-0005-0000-0000-000028000000}"/>
    <cellStyle name="Hyperlink" xfId="21" builtinId="8"/>
    <cellStyle name="Insheet" xfId="6" xr:uid="{00000000-0005-0000-0000-00002A000000}"/>
    <cellStyle name="K_Date 2" xfId="25" xr:uid="{00000000-0005-0000-0000-00002B000000}"/>
    <cellStyle name="Line_SubTotal" xfId="7" xr:uid="{00000000-0005-0000-0000-00002C000000}"/>
    <cellStyle name="Line_Summary" xfId="8" xr:uid="{00000000-0005-0000-0000-00002D000000}"/>
    <cellStyle name="Line_Total" xfId="9" xr:uid="{00000000-0005-0000-0000-00002E000000}"/>
    <cellStyle name="Normal" xfId="0" builtinId="0" customBuiltin="1"/>
    <cellStyle name="Normal 10" xfId="11" xr:uid="{00000000-0005-0000-0000-000030000000}"/>
    <cellStyle name="Normal 119" xfId="24" xr:uid="{00000000-0005-0000-0000-000031000000}"/>
    <cellStyle name="Normal 119 2" xfId="33" xr:uid="{00000000-0005-0000-0000-000032000000}"/>
    <cellStyle name="Normal 119 2 2" xfId="61" xr:uid="{00000000-0005-0000-0000-000033000000}"/>
    <cellStyle name="Normal 119 3" xfId="54" xr:uid="{00000000-0005-0000-0000-000034000000}"/>
    <cellStyle name="Normal 2" xfId="26" xr:uid="{00000000-0005-0000-0000-000035000000}"/>
    <cellStyle name="Normal 2 2" xfId="35" xr:uid="{00000000-0005-0000-0000-000036000000}"/>
    <cellStyle name="Normal 2 2 2" xfId="63" xr:uid="{00000000-0005-0000-0000-000037000000}"/>
    <cellStyle name="Normal 2 3" xfId="36" xr:uid="{00000000-0005-0000-0000-000038000000}"/>
    <cellStyle name="Normal 2 4" xfId="56" xr:uid="{00000000-0005-0000-0000-000039000000}"/>
    <cellStyle name="Normal 3" xfId="37" xr:uid="{00000000-0005-0000-0000-00003A000000}"/>
    <cellStyle name="Normal 3 2" xfId="64" xr:uid="{00000000-0005-0000-0000-00003B000000}"/>
    <cellStyle name="Normal 4" xfId="40" xr:uid="{00000000-0005-0000-0000-00003C000000}"/>
    <cellStyle name="Normal 4 2" xfId="67" xr:uid="{00000000-0005-0000-0000-00003D000000}"/>
    <cellStyle name="Normal 5" xfId="43" xr:uid="{00000000-0005-0000-0000-00003E000000}"/>
    <cellStyle name="Normal 5 2" xfId="70" xr:uid="{00000000-0005-0000-0000-00003F000000}"/>
    <cellStyle name="Normal 6" xfId="46" xr:uid="{00000000-0005-0000-0000-000040000000}"/>
    <cellStyle name="Normal 6 2" xfId="73" xr:uid="{00000000-0005-0000-0000-000041000000}"/>
    <cellStyle name="Offsheet" xfId="13" xr:uid="{00000000-0005-0000-0000-000042000000}"/>
    <cellStyle name="Percent 2" xfId="39" xr:uid="{00000000-0005-0000-0000-000043000000}"/>
    <cellStyle name="Percent 2 2" xfId="66" xr:uid="{00000000-0005-0000-0000-000044000000}"/>
    <cellStyle name="Percent 3" xfId="42" xr:uid="{00000000-0005-0000-0000-000045000000}"/>
    <cellStyle name="Percent 3 2" xfId="69" xr:uid="{00000000-0005-0000-0000-000046000000}"/>
    <cellStyle name="Table_Heading" xfId="14" xr:uid="{00000000-0005-0000-0000-000047000000}"/>
    <cellStyle name="TableLvl2" xfId="27" xr:uid="{00000000-0005-0000-0000-000048000000}"/>
    <cellStyle name="Unit" xfId="16" xr:uid="{00000000-0005-0000-0000-000049000000}"/>
    <cellStyle name="User_Input" xfId="76" xr:uid="{00000000-0005-0000-0000-00004A000000}"/>
    <cellStyle name="User_Input_Actual" xfId="2" xr:uid="{00000000-0005-0000-0000-00004B000000}"/>
    <cellStyle name="User_Input_Forecast 2" xfId="23" xr:uid="{00000000-0005-0000-0000-00004C000000}"/>
  </cellStyles>
  <dxfs count="4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Medium9"/>
  <colors>
    <mruColors>
      <color rgb="FFFFFFCC"/>
      <color rgb="FFFF99FF"/>
      <color rgb="FFFFCCFF"/>
      <color rgb="FFFFFF99"/>
      <color rgb="FFCCECFF"/>
      <color rgb="FF006600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externalLink" Target="externalLinks/externalLink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2</xdr:row>
      <xdr:rowOff>85725</xdr:rowOff>
    </xdr:from>
    <xdr:to>
      <xdr:col>11</xdr:col>
      <xdr:colOff>0</xdr:colOff>
      <xdr:row>13</xdr:row>
      <xdr:rowOff>95250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514350"/>
          <a:ext cx="15211425" cy="17907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inta.net.int\TAL3\WORKCOORD\Capex\2007%205%20year%20capex%20review\Budget%20Development\Budget%20versions\Week_rpt\2000\11_November_00\TEMP\July-9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prd17\netmgt\ManAcc02\Snapshot%20YE31Dec01\Reports\E02_CON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uenetwork.domain.prd.int/Users/mabraham/AppData/Local/Microsoft/Windows/Temporary%20Internet%20Files/Content.IE5/L7PP0UNH/MGH%20ver150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uenetwork.domain.prd.int/Multinet%20Cost%20Model/PIES%20Budget%20Model%20MASTER%20v29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uenetwork.domain.prd.int/Users/wfung01/Documents/UE%20MG/From%20Kylie/Cost%20Model/MGH_OverallCostModel_v26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prd16\finance\ManAcc02\Snapshot%20YE31Dec01\Reports\E02_CON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prd17\netmgt\ManAcc04\Budget\5am\Mods\Alinta34em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DNEY"/>
      <sheetName val="SYDN WEST"/>
      <sheetName val="BATHURST"/>
      <sheetName val="CANBERRA"/>
      <sheetName val="GOULBURN"/>
      <sheetName val="WOLLONGONG"/>
      <sheetName val="SUMMARY"/>
      <sheetName val="MACRO"/>
      <sheetName val="NCC Details"/>
      <sheetName val="Drop Down List"/>
      <sheetName val="Instructions"/>
      <sheetName val="lookups"/>
      <sheetName val="Activities"/>
      <sheetName val="00DATES"/>
      <sheetName val="July-99"/>
      <sheetName val="Mapping"/>
      <sheetName val="Background 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"/>
      <sheetName val="PL for BBJC"/>
      <sheetName val="PAR Cons PL"/>
      <sheetName val="PAR PL by Coy"/>
      <sheetName val="SS_CORT_ PL"/>
      <sheetName val="SS_AFIN_ PL"/>
      <sheetName val="PAR CapWork"/>
      <sheetName val="PAR BS by Coy"/>
      <sheetName val="PAR Cashflow"/>
      <sheetName val="HR&amp;SAFETY KPI"/>
      <sheetName val="SHARE KPI"/>
      <sheetName val="DataGraph"/>
      <sheetName val="DataAct"/>
      <sheetName val="DataBud"/>
      <sheetName val="DataActCORT"/>
      <sheetName val="DataBudCORT"/>
      <sheetName val="DataActAFIN"/>
      <sheetName val="DataBudAFIN"/>
      <sheetName val="DataAct Capex"/>
      <sheetName val="DataBud Capex"/>
      <sheetName val="Date"/>
      <sheetName val="PAR PL by Coy (copy)"/>
      <sheetName val="PAR Cashflow (copy)"/>
      <sheetName val="Menu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C"/>
      <sheetName val="Contents"/>
      <sheetName val="Formats_Styles_&amp;_Naming_Key_BO"/>
      <sheetName val="Ver_Log_BA"/>
      <sheetName val="DeltaFY_TA"/>
      <sheetName val="DeltaCY_TA"/>
      <sheetName val="CPI&amp;Int_FA"/>
      <sheetName val="GA"/>
      <sheetName val="RevMthly_FA"/>
      <sheetName val="RevQtrly_FA"/>
      <sheetName val="Volume_FA"/>
      <sheetName val="RevMisc_BA"/>
      <sheetName val="OpexMthly_FA"/>
      <sheetName val="OpexQtrly_FA"/>
      <sheetName val="CapexMthly_FA"/>
      <sheetName val="CapexQtrly_FA"/>
      <sheetName val="WACC_FA"/>
      <sheetName val="Reg_Opex_FA"/>
      <sheetName val="CarryOver_FA"/>
      <sheetName val="Reg_Capex_FA"/>
      <sheetName val="Tax_Wedge_FA"/>
      <sheetName val="Debt_BA"/>
      <sheetName val="Divs_NewEquity_FA"/>
      <sheetName val="Tax_FA"/>
      <sheetName val="Hist_Fin_Stmt_FA"/>
      <sheetName val="Eq_Val_FA"/>
      <sheetName val="Ent_Val_FA"/>
      <sheetName val="Valn_WACC_BA"/>
      <sheetName val="CapexMthly_FO"/>
      <sheetName val="CapexQtrly_FO"/>
      <sheetName val="CapexAnn_FO"/>
      <sheetName val="Capex_Subsidy_FO"/>
      <sheetName val="Depn_Exist_Asst_FA"/>
      <sheetName val="Depn_BA"/>
      <sheetName val="Depn_Bk_FO"/>
      <sheetName val="Depn_Tax_FO"/>
      <sheetName val="RegMisc_FA"/>
      <sheetName val="RAB_Bk_FO"/>
      <sheetName val="DebtDraw_FO"/>
      <sheetName val="DebtMthly_FO"/>
      <sheetName val="DebtSummMthly_FO"/>
      <sheetName val="DebtQtrly_FO"/>
      <sheetName val="DebtSummQtrly_FO"/>
      <sheetName val="ClassB_Divs_FO"/>
      <sheetName val="Tax_FO"/>
      <sheetName val="Reg_Rev_FO"/>
      <sheetName val="P&amp;LQtrly_FO"/>
      <sheetName val="P&amp;LAnn_FO"/>
      <sheetName val="CashFQtrly_FO"/>
      <sheetName val="CashFAnn_FO"/>
      <sheetName val="BalShtQtrly_FO"/>
      <sheetName val="BalShtAnn_FO"/>
      <sheetName val="Board_FO"/>
      <sheetName val="P&amp;LMthly_FO"/>
      <sheetName val="CashFMthly_FO"/>
      <sheetName val="BalShtMthly_FO"/>
      <sheetName val="Eq_Val_FO"/>
      <sheetName val="Ent_Val_FO"/>
      <sheetName val="ChartQtrly_FO"/>
      <sheetName val="ChartYrly_TO"/>
      <sheetName val="Ratings_BO"/>
      <sheetName val="Banks_BO"/>
      <sheetName val="Business_BO"/>
      <sheetName val="Err_Chks_BO"/>
      <sheetName val="Sens_Chks_BO"/>
      <sheetName val="Alt_Chks_BO"/>
      <sheetName val="GL"/>
    </sheetNames>
    <sheetDataSet>
      <sheetData sheetId="0">
        <row r="10">
          <cell r="C10" t="str">
            <v>MGH Corporate Model (8 Alerts Detected)</v>
          </cell>
        </row>
      </sheetData>
      <sheetData sheetId="1"/>
      <sheetData sheetId="2"/>
      <sheetData sheetId="3"/>
      <sheetData sheetId="4"/>
      <sheetData sheetId="5"/>
      <sheetData sheetId="6">
        <row r="1">
          <cell r="B1" t="str">
            <v>CPI, Interest Rate &amp; Debt Margin Assumptions</v>
          </cell>
        </row>
      </sheetData>
      <sheetData sheetId="7">
        <row r="1">
          <cell r="B1" t="str">
            <v>General Assumptions &amp; Scenario Selections</v>
          </cell>
        </row>
      </sheetData>
      <sheetData sheetId="8">
        <row r="24">
          <cell r="H24">
            <v>41090</v>
          </cell>
        </row>
      </sheetData>
      <sheetData sheetId="9">
        <row r="32">
          <cell r="I32">
            <v>0</v>
          </cell>
        </row>
      </sheetData>
      <sheetData sheetId="10">
        <row r="35">
          <cell r="I35">
            <v>0</v>
          </cell>
        </row>
      </sheetData>
      <sheetData sheetId="11">
        <row r="11">
          <cell r="I11">
            <v>1</v>
          </cell>
        </row>
      </sheetData>
      <sheetData sheetId="12">
        <row r="24">
          <cell r="H24">
            <v>41090</v>
          </cell>
        </row>
      </sheetData>
      <sheetData sheetId="13">
        <row r="51">
          <cell r="I51">
            <v>0</v>
          </cell>
        </row>
      </sheetData>
      <sheetData sheetId="14">
        <row r="70">
          <cell r="I70">
            <v>0</v>
          </cell>
        </row>
      </sheetData>
      <sheetData sheetId="15">
        <row r="73">
          <cell r="I73">
            <v>0</v>
          </cell>
        </row>
      </sheetData>
      <sheetData sheetId="16"/>
      <sheetData sheetId="17">
        <row r="70">
          <cell r="L70">
            <v>0</v>
          </cell>
        </row>
      </sheetData>
      <sheetData sheetId="18"/>
      <sheetData sheetId="19">
        <row r="62">
          <cell r="H62">
            <v>0</v>
          </cell>
        </row>
        <row r="83">
          <cell r="H83">
            <v>1</v>
          </cell>
        </row>
      </sheetData>
      <sheetData sheetId="20"/>
      <sheetData sheetId="21">
        <row r="113">
          <cell r="J113">
            <v>0.8</v>
          </cell>
        </row>
      </sheetData>
      <sheetData sheetId="22">
        <row r="34">
          <cell r="I34">
            <v>1</v>
          </cell>
        </row>
      </sheetData>
      <sheetData sheetId="23">
        <row r="24">
          <cell r="C24" t="b">
            <v>1</v>
          </cell>
        </row>
      </sheetData>
      <sheetData sheetId="24">
        <row r="1">
          <cell r="B1" t="str">
            <v>Historical Financial Statements (Qtrly) ($'000,Nominal)</v>
          </cell>
        </row>
        <row r="310">
          <cell r="I310">
            <v>0</v>
          </cell>
        </row>
      </sheetData>
      <sheetData sheetId="25">
        <row r="24">
          <cell r="C24" t="b">
            <v>1</v>
          </cell>
        </row>
      </sheetData>
      <sheetData sheetId="26">
        <row r="24">
          <cell r="C24" t="b">
            <v>1</v>
          </cell>
        </row>
      </sheetData>
      <sheetData sheetId="27"/>
      <sheetData sheetId="28">
        <row r="55">
          <cell r="I55">
            <v>0</v>
          </cell>
        </row>
      </sheetData>
      <sheetData sheetId="29">
        <row r="68">
          <cell r="I68">
            <v>0</v>
          </cell>
        </row>
      </sheetData>
      <sheetData sheetId="30">
        <row r="55">
          <cell r="I55">
            <v>0</v>
          </cell>
        </row>
      </sheetData>
      <sheetData sheetId="31">
        <row r="31">
          <cell r="I31">
            <v>0</v>
          </cell>
        </row>
      </sheetData>
      <sheetData sheetId="32"/>
      <sheetData sheetId="33">
        <row r="10">
          <cell r="K10">
            <v>783100</v>
          </cell>
        </row>
      </sheetData>
      <sheetData sheetId="34">
        <row r="41">
          <cell r="I41">
            <v>0</v>
          </cell>
        </row>
      </sheetData>
      <sheetData sheetId="35">
        <row r="40">
          <cell r="I40">
            <v>0</v>
          </cell>
        </row>
      </sheetData>
      <sheetData sheetId="36">
        <row r="21">
          <cell r="O21">
            <v>187.15738338231415</v>
          </cell>
        </row>
      </sheetData>
      <sheetData sheetId="37">
        <row r="52">
          <cell r="I52">
            <v>0</v>
          </cell>
        </row>
      </sheetData>
      <sheetData sheetId="38">
        <row r="1">
          <cell r="B1" t="str">
            <v>WCF &amp; SCF Drawdowns by Quarter - Forecast ($'000,Nominal)</v>
          </cell>
        </row>
        <row r="156">
          <cell r="I156">
            <v>0</v>
          </cell>
        </row>
      </sheetData>
      <sheetData sheetId="39">
        <row r="77">
          <cell r="I77">
            <v>0</v>
          </cell>
        </row>
      </sheetData>
      <sheetData sheetId="40">
        <row r="234">
          <cell r="I234">
            <v>0</v>
          </cell>
        </row>
      </sheetData>
      <sheetData sheetId="41">
        <row r="82">
          <cell r="I82">
            <v>0</v>
          </cell>
        </row>
      </sheetData>
      <sheetData sheetId="42">
        <row r="263">
          <cell r="I263">
            <v>1</v>
          </cell>
        </row>
      </sheetData>
      <sheetData sheetId="43">
        <row r="33">
          <cell r="I33">
            <v>1</v>
          </cell>
        </row>
      </sheetData>
      <sheetData sheetId="44">
        <row r="1">
          <cell r="B1" t="str">
            <v>Taxation - Outputs ($'000,Nominal)</v>
          </cell>
        </row>
        <row r="191">
          <cell r="I191">
            <v>0</v>
          </cell>
        </row>
        <row r="208">
          <cell r="I208">
            <v>0</v>
          </cell>
        </row>
      </sheetData>
      <sheetData sheetId="45">
        <row r="74">
          <cell r="I74">
            <v>0</v>
          </cell>
        </row>
      </sheetData>
      <sheetData sheetId="46">
        <row r="125">
          <cell r="I125">
            <v>0</v>
          </cell>
        </row>
      </sheetData>
      <sheetData sheetId="47"/>
      <sheetData sheetId="48">
        <row r="152">
          <cell r="I152">
            <v>0</v>
          </cell>
        </row>
      </sheetData>
      <sheetData sheetId="49">
        <row r="76">
          <cell r="I76">
            <v>0</v>
          </cell>
        </row>
      </sheetData>
      <sheetData sheetId="50">
        <row r="125">
          <cell r="K125">
            <v>0</v>
          </cell>
        </row>
      </sheetData>
      <sheetData sheetId="51">
        <row r="95">
          <cell r="I95">
            <v>0</v>
          </cell>
        </row>
      </sheetData>
      <sheetData sheetId="52">
        <row r="1">
          <cell r="B1" t="str">
            <v>Board Reports &amp; Data Book ($'000,Nominal)</v>
          </cell>
        </row>
        <row r="309">
          <cell r="I309">
            <v>0</v>
          </cell>
        </row>
        <row r="389">
          <cell r="I389">
            <v>0</v>
          </cell>
        </row>
        <row r="420">
          <cell r="I420">
            <v>0</v>
          </cell>
        </row>
      </sheetData>
      <sheetData sheetId="53">
        <row r="117">
          <cell r="I117">
            <v>0</v>
          </cell>
        </row>
      </sheetData>
      <sheetData sheetId="54">
        <row r="120">
          <cell r="I120">
            <v>0</v>
          </cell>
        </row>
      </sheetData>
      <sheetData sheetId="55">
        <row r="124">
          <cell r="I124">
            <v>1</v>
          </cell>
        </row>
      </sheetData>
      <sheetData sheetId="56">
        <row r="66">
          <cell r="H66">
            <v>0</v>
          </cell>
        </row>
      </sheetData>
      <sheetData sheetId="57">
        <row r="68">
          <cell r="H68">
            <v>0</v>
          </cell>
        </row>
      </sheetData>
      <sheetData sheetId="58">
        <row r="81">
          <cell r="D81" t="str">
            <v>FFOIC Rolling 12m</v>
          </cell>
        </row>
      </sheetData>
      <sheetData sheetId="59"/>
      <sheetData sheetId="60"/>
      <sheetData sheetId="61"/>
      <sheetData sheetId="62"/>
      <sheetData sheetId="63">
        <row r="9">
          <cell r="C9" t="b">
            <v>1</v>
          </cell>
        </row>
      </sheetData>
      <sheetData sheetId="64">
        <row r="9">
          <cell r="C9" t="b">
            <v>1</v>
          </cell>
        </row>
      </sheetData>
      <sheetData sheetId="65">
        <row r="9">
          <cell r="C9" t="b">
            <v>1</v>
          </cell>
        </row>
      </sheetData>
      <sheetData sheetId="66">
        <row r="13">
          <cell r="C13" t="str">
            <v>January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Contents"/>
      <sheetName val="Assumptions_SC"/>
      <sheetName val="GenAssum_BA"/>
      <sheetName val="AllocAssum_BA"/>
      <sheetName val="Escalation_TA"/>
      <sheetName val="CostCentre_BA"/>
      <sheetName val="Sheet5"/>
      <sheetName val="Sheet4"/>
      <sheetName val="FTEAssum_TA"/>
      <sheetName val="OpexSharedAssum_TA"/>
      <sheetName val="OpexUEDAssum_TA"/>
      <sheetName val="OpexMGHAssum_TA"/>
      <sheetName val="CapexUED_TA"/>
      <sheetName val="CapexMGH"/>
      <sheetName val="Rev&amp;Dep UED"/>
      <sheetName val="Rev&amp;Dep MGH"/>
      <sheetName val="Op Bal Sheet UED"/>
      <sheetName val="Op Bal Sheet MGH"/>
      <sheetName val="Debt UED"/>
      <sheetName val="Debt MGH"/>
      <sheetName val="Outputs_SC"/>
      <sheetName val="FTE_Summary_TO"/>
      <sheetName val="UED P&amp;L-Cal Yr"/>
      <sheetName val="UED P&amp;L-Fin Yr"/>
      <sheetName val="UED P&amp;L-Qtr"/>
      <sheetName val="UED P&amp;L-Month"/>
      <sheetName val="UED Capex-Cal Yr"/>
      <sheetName val="UED Capex-Fin Yr"/>
      <sheetName val="UED Capex-Qtr"/>
      <sheetName val="UED Capex-Month"/>
      <sheetName val="UED Cash Flow-Month"/>
      <sheetName val="UED Balance Sheet-Month"/>
      <sheetName val="MGH P&amp;L-Cal Yr"/>
      <sheetName val="MGH P&amp;L-Fin Yr"/>
      <sheetName val="MGH P&amp;L-Qtr"/>
      <sheetName val="MGH P&amp;L-Month"/>
      <sheetName val="MGH Capex-Cal Yr"/>
      <sheetName val="MGH Capex-Fin Yr"/>
      <sheetName val="MGH Capex-Qtr"/>
      <sheetName val="MGH Capex-Month"/>
      <sheetName val="MGH Cash Flow-Month"/>
      <sheetName val="MGH Balance Sheet-Month"/>
      <sheetName val="UED Debt"/>
      <sheetName val="UED Sum by Function"/>
      <sheetName val="UED Sum by Account"/>
      <sheetName val="Budget Presentation UED"/>
      <sheetName val="MGH Debt"/>
      <sheetName val="MGH Sum by Function"/>
      <sheetName val="MGH Sum by Account"/>
      <sheetName val="Budget Presentation MGH"/>
      <sheetName val="Asset Management Report"/>
      <sheetName val="CEO Report"/>
      <sheetName val="CMM Report"/>
      <sheetName val="COM Report"/>
      <sheetName val="FIN Report"/>
      <sheetName val="HR Report"/>
      <sheetName val="IT Report"/>
      <sheetName val="NIT Report"/>
      <sheetName val="OHS Report"/>
      <sheetName val="REG Report"/>
      <sheetName val="RISK Report"/>
      <sheetName val="SDN Report"/>
      <sheetName val="SDS Report"/>
      <sheetName val="UED-AAA Report"/>
      <sheetName val="UED-BBB Report"/>
      <sheetName val="UED-CCC Report"/>
      <sheetName val="UED-DDD Report"/>
      <sheetName val="MGH-AAA Report"/>
      <sheetName val="MGH-BBB Report"/>
      <sheetName val="MGH-CCC Report"/>
      <sheetName val="MGH-DDD Report"/>
      <sheetName val="AD Report"/>
      <sheetName val="PIES"/>
      <sheetName val="Appendices_SC"/>
      <sheetName val="Lookup_Tables_SSC"/>
      <sheetName val="TS_LU"/>
      <sheetName val="Checks_SSC"/>
      <sheetName val="Checks_BO"/>
      <sheetName val="Sheet1"/>
    </sheetNames>
    <sheetDataSet>
      <sheetData sheetId="0">
        <row r="10">
          <cell r="C10" t="str">
            <v>Budget MASTER (7 Errors Detected)</v>
          </cell>
        </row>
      </sheetData>
      <sheetData sheetId="1"/>
      <sheetData sheetId="2"/>
      <sheetData sheetId="3">
        <row r="12">
          <cell r="J12" t="str">
            <v>Monthly</v>
          </cell>
        </row>
      </sheetData>
      <sheetData sheetId="4">
        <row r="1">
          <cell r="B1" t="str">
            <v>Allocation Assumptions</v>
          </cell>
        </row>
      </sheetData>
      <sheetData sheetId="5"/>
      <sheetData sheetId="6">
        <row r="10">
          <cell r="F10" t="str">
            <v>CEO Office</v>
          </cell>
        </row>
      </sheetData>
      <sheetData sheetId="7"/>
      <sheetData sheetId="8"/>
      <sheetData sheetId="9"/>
      <sheetData sheetId="10">
        <row r="19">
          <cell r="A19" t="str">
            <v>1210Utilities</v>
          </cell>
        </row>
      </sheetData>
      <sheetData sheetId="11">
        <row r="19">
          <cell r="A19" t="str">
            <v>1420OMSA</v>
          </cell>
        </row>
      </sheetData>
      <sheetData sheetId="12">
        <row r="19">
          <cell r="A19" t="str">
            <v>2300IT Infrastructure Management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1">
          <cell r="B1" t="str">
            <v>Resources Costs Summary by Financial Year ($'000,Nominal)</v>
          </cell>
        </row>
        <row r="127">
          <cell r="I127">
            <v>1</v>
          </cell>
        </row>
      </sheetData>
      <sheetData sheetId="23"/>
      <sheetData sheetId="24"/>
      <sheetData sheetId="25"/>
      <sheetData sheetId="26"/>
      <sheetData sheetId="27">
        <row r="1">
          <cell r="B1" t="str">
            <v>UED - Capex by Calendar Year ($'000,Nominal)</v>
          </cell>
        </row>
        <row r="87">
          <cell r="F87">
            <v>0</v>
          </cell>
        </row>
      </sheetData>
      <sheetData sheetId="28">
        <row r="1">
          <cell r="B1" t="str">
            <v>UED - Capex by Financial Year ($'000,Nominal)</v>
          </cell>
        </row>
        <row r="87">
          <cell r="F87">
            <v>0</v>
          </cell>
        </row>
      </sheetData>
      <sheetData sheetId="29">
        <row r="1">
          <cell r="B1" t="str">
            <v>UED - Capex by Quarter ($'000,Nominal)</v>
          </cell>
        </row>
        <row r="87">
          <cell r="F87">
            <v>0</v>
          </cell>
        </row>
      </sheetData>
      <sheetData sheetId="30">
        <row r="1">
          <cell r="B1" t="str">
            <v>UED - Capex by Month ($'000,Nominal)</v>
          </cell>
        </row>
        <row r="96">
          <cell r="F96">
            <v>0</v>
          </cell>
        </row>
      </sheetData>
      <sheetData sheetId="31"/>
      <sheetData sheetId="32">
        <row r="1">
          <cell r="B1" t="str">
            <v>UED - Balance Sheet by Month ($'000,Nominal)</v>
          </cell>
        </row>
        <row r="90">
          <cell r="F90">
            <v>1</v>
          </cell>
        </row>
      </sheetData>
      <sheetData sheetId="33"/>
      <sheetData sheetId="34"/>
      <sheetData sheetId="35"/>
      <sheetData sheetId="36"/>
      <sheetData sheetId="37">
        <row r="1">
          <cell r="B1" t="str">
            <v>MGH - Capex by Calendar Year ($'000,Nominal)</v>
          </cell>
        </row>
        <row r="69">
          <cell r="F69">
            <v>0</v>
          </cell>
        </row>
      </sheetData>
      <sheetData sheetId="38">
        <row r="1">
          <cell r="B1" t="str">
            <v>MGH - Capex by Financial Year ($'000,Nominal)</v>
          </cell>
        </row>
        <row r="69">
          <cell r="F69">
            <v>0</v>
          </cell>
        </row>
      </sheetData>
      <sheetData sheetId="39">
        <row r="1">
          <cell r="B1" t="str">
            <v>MGH - Capex by Quarter ($'000,Nominal)</v>
          </cell>
        </row>
        <row r="69">
          <cell r="F69">
            <v>0</v>
          </cell>
        </row>
      </sheetData>
      <sheetData sheetId="40">
        <row r="1">
          <cell r="B1" t="str">
            <v>MGH - Capex by Month ($'000,Nominal)</v>
          </cell>
        </row>
        <row r="78">
          <cell r="F78">
            <v>0</v>
          </cell>
        </row>
      </sheetData>
      <sheetData sheetId="41"/>
      <sheetData sheetId="42">
        <row r="1">
          <cell r="B1" t="str">
            <v>MGH - Balance Sheet by Month ($'000,Nominal)</v>
          </cell>
        </row>
        <row r="70">
          <cell r="F70">
            <v>0</v>
          </cell>
        </row>
      </sheetData>
      <sheetData sheetId="43"/>
      <sheetData sheetId="44">
        <row r="1">
          <cell r="B1" t="str">
            <v>UED - Dept Summary by Month ($'000,Nominal) NOT IN USE</v>
          </cell>
        </row>
        <row r="170">
          <cell r="F170">
            <v>0</v>
          </cell>
        </row>
        <row r="171">
          <cell r="F171">
            <v>1</v>
          </cell>
        </row>
      </sheetData>
      <sheetData sheetId="45">
        <row r="1">
          <cell r="B1" t="str">
            <v>UED - Account Summary by Month ($'000,Nominal)</v>
          </cell>
        </row>
        <row r="414">
          <cell r="F414">
            <v>0</v>
          </cell>
        </row>
      </sheetData>
      <sheetData sheetId="46"/>
      <sheetData sheetId="47"/>
      <sheetData sheetId="48">
        <row r="1">
          <cell r="B1" t="str">
            <v>MGH - Dept Summary by Month ($'000,Nominal) NOT IN USE</v>
          </cell>
        </row>
        <row r="166">
          <cell r="F166">
            <v>0</v>
          </cell>
        </row>
        <row r="167">
          <cell r="F167">
            <v>1</v>
          </cell>
        </row>
      </sheetData>
      <sheetData sheetId="49">
        <row r="1">
          <cell r="B1" t="str">
            <v>MGH - Account Summary by Month</v>
          </cell>
        </row>
        <row r="328">
          <cell r="F328">
            <v>0</v>
          </cell>
        </row>
      </sheetData>
      <sheetData sheetId="50"/>
      <sheetData sheetId="51">
        <row r="1">
          <cell r="B1" t="str">
            <v>Cost Centre Report by Month CEM ($'000,Nominal)</v>
          </cell>
        </row>
      </sheetData>
      <sheetData sheetId="52">
        <row r="1">
          <cell r="B1" t="str">
            <v>Cost Centre Report by Month CEO ($'000,Nominal)</v>
          </cell>
        </row>
      </sheetData>
      <sheetData sheetId="53">
        <row r="1">
          <cell r="B1" t="str">
            <v>Cost Centre Report by Month CMM ($'000,Nominal)</v>
          </cell>
        </row>
      </sheetData>
      <sheetData sheetId="54">
        <row r="1">
          <cell r="B1" t="str">
            <v>Cost Centre Report by Month COM ($'000,Nominal)</v>
          </cell>
        </row>
      </sheetData>
      <sheetData sheetId="55">
        <row r="1">
          <cell r="B1" t="str">
            <v>Cost Centre Report by Month FIN ($'000,Nominal)</v>
          </cell>
        </row>
      </sheetData>
      <sheetData sheetId="56">
        <row r="1">
          <cell r="B1" t="str">
            <v>Cost Centre Report by Month HR ($'000,Nominal)</v>
          </cell>
        </row>
      </sheetData>
      <sheetData sheetId="57">
        <row r="1">
          <cell r="B1" t="str">
            <v>Cost Centre Report by Month IT ($'000,Nominal)</v>
          </cell>
        </row>
      </sheetData>
      <sheetData sheetId="58">
        <row r="1">
          <cell r="B1" t="str">
            <v>Cost Centre Report by Month NIT ($'000,Nominal)</v>
          </cell>
        </row>
      </sheetData>
      <sheetData sheetId="59">
        <row r="1">
          <cell r="B1" t="str">
            <v>Cost Centre Report by Month OHS ($'000,Nominal)</v>
          </cell>
        </row>
      </sheetData>
      <sheetData sheetId="60">
        <row r="1">
          <cell r="B1" t="str">
            <v>Cost Centre Report by Month REG ($'000,Nominal)</v>
          </cell>
        </row>
      </sheetData>
      <sheetData sheetId="61">
        <row r="1">
          <cell r="B1" t="str">
            <v>Cost Centre Report by Month RISK ($'000,Nominal)</v>
          </cell>
        </row>
      </sheetData>
      <sheetData sheetId="62">
        <row r="1">
          <cell r="B1" t="str">
            <v>Cost Centre Report by Month SDN ($'000,Nominal)</v>
          </cell>
        </row>
      </sheetData>
      <sheetData sheetId="63">
        <row r="1">
          <cell r="B1" t="str">
            <v>Cost Centre Report by Month SDS ($'000,Nominal)</v>
          </cell>
        </row>
      </sheetData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>
        <row r="1">
          <cell r="B1" t="str">
            <v>Cost Centre 1430 - Report by Month ($'000,Nominal)</v>
          </cell>
        </row>
        <row r="1110">
          <cell r="P1110">
            <v>0</v>
          </cell>
        </row>
      </sheetData>
      <sheetData sheetId="73"/>
      <sheetData sheetId="74"/>
      <sheetData sheetId="75"/>
      <sheetData sheetId="76">
        <row r="12">
          <cell r="D12">
            <v>1</v>
          </cell>
        </row>
      </sheetData>
      <sheetData sheetId="77"/>
      <sheetData sheetId="78">
        <row r="7">
          <cell r="B7" t="str">
            <v>Error Checks</v>
          </cell>
        </row>
        <row r="66">
          <cell r="B66" t="str">
            <v>Sensitivity Checks</v>
          </cell>
        </row>
        <row r="82">
          <cell r="B82" t="str">
            <v>Alert Checks</v>
          </cell>
        </row>
      </sheetData>
      <sheetData sheetId="79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ex (S)"/>
      <sheetName val="Capex (N)"/>
      <sheetName val="4. Capex Cost Summary (S)"/>
      <sheetName val="4. Capex Cost Summary (N)"/>
      <sheetName val="3. Opex Cost Summary (S)"/>
      <sheetName val="3. Opex Cost Summary (N)"/>
      <sheetName val="IT CAPEX"/>
      <sheetName val="Summary by Year (NEW)"/>
      <sheetName val="4.3.0 Neg1 Quantitative Summary"/>
      <sheetName val="CMS - Meter Reading Pricing"/>
      <sheetName val="Field Services Transition"/>
      <sheetName val="FTE Budget"/>
      <sheetName val="Other Ntwk Svcs Costs"/>
      <sheetName val="NSP"/>
      <sheetName val="Contents"/>
      <sheetName val="Description"/>
      <sheetName val="Summary by Year"/>
      <sheetName val="A1. Budget by Month(New)"/>
      <sheetName val="A1. Budget by Month"/>
      <sheetName val="A2. Labour Budget"/>
      <sheetName val="A3. Labour Budget Assumptions"/>
      <sheetName val="A4. BudgetForecastAssump"/>
      <sheetName val="A5. IT Budget"/>
      <sheetName val="C1. Capex by Qtr"/>
      <sheetName val="D1. AMP by Qtr FY11-13"/>
      <sheetName val="D2. Updated AMP by Qtr FY 14-18"/>
      <sheetName val="D3. Capex Internal OH by Qtr"/>
      <sheetName val="F1. Ref Line (AS)"/>
      <sheetName val="RAS 7- Meters"/>
      <sheetName val="F2. Forecast (AS)"/>
      <sheetName val="F3. Summary (AS)"/>
      <sheetName val="F4. Maint (AS)"/>
      <sheetName val="Other Operating"/>
      <sheetName val="F5. Other (AS)"/>
      <sheetName val="G1. RBA Inflation"/>
      <sheetName val="Calc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"/>
      <sheetName val="PL for BBJC"/>
      <sheetName val="PAR Cons PL"/>
      <sheetName val="PAR PL by Coy"/>
      <sheetName val="SS_CORT_ PL"/>
      <sheetName val="SS_AFIN_ PL"/>
      <sheetName val="PAR CapWork"/>
      <sheetName val="PAR BS by Coy"/>
      <sheetName val="PAR Cashflow"/>
      <sheetName val="HR&amp;SAFETY KPI"/>
      <sheetName val="SHARE KPI"/>
      <sheetName val="DataGraph"/>
      <sheetName val="DataAct"/>
      <sheetName val="DataBud"/>
      <sheetName val="DataActCORT"/>
      <sheetName val="DataBudCORT"/>
      <sheetName val="DataActAFIN"/>
      <sheetName val="DataBudAFIN"/>
      <sheetName val="DataAct Capex"/>
      <sheetName val="DataBud Capex"/>
      <sheetName val="Date"/>
      <sheetName val="PAR PL by Coy (copy)"/>
      <sheetName val="PAR Cashflow (copy)"/>
      <sheetName val=" Lookup sheet (shared)"/>
      <sheetName val="Cost Centres"/>
      <sheetName val="YTD Direct Costs"/>
      <sheetName val="Menu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rectory"/>
      <sheetName val="Control"/>
      <sheetName val="SUMMARY"/>
      <sheetName val="OUTPUT"/>
      <sheetName val="Scenario"/>
      <sheetName val="Inputs I"/>
      <sheetName val="Inputs II"/>
      <sheetName val="Cons PL"/>
      <sheetName val="PL Proof"/>
      <sheetName val="Cons CF"/>
      <sheetName val="CF Proof"/>
      <sheetName val="Cons BS"/>
      <sheetName val="BS Proof"/>
      <sheetName val="ANH Cons PL"/>
      <sheetName val="ANH PL Proof"/>
      <sheetName val="ANH Cons BS"/>
      <sheetName val="ANH Proof BS"/>
      <sheetName val="ANH Cons CF"/>
      <sheetName val="ANH CF Proof"/>
      <sheetName val="ALN"/>
      <sheetName val="AFI"/>
      <sheetName val="AGS"/>
      <sheetName val="AGN"/>
      <sheetName val="ANH"/>
      <sheetName val="ANS"/>
      <sheetName val="ACO"/>
      <sheetName val="UEC"/>
      <sheetName val="ALN BS"/>
      <sheetName val="AFI BS"/>
      <sheetName val="AGS BS"/>
      <sheetName val="AGN BS"/>
      <sheetName val="ANH BS"/>
      <sheetName val="ANW BS"/>
      <sheetName val="ANS BS"/>
      <sheetName val="ACO BS"/>
      <sheetName val="NPS"/>
      <sheetName val="NPSWA"/>
      <sheetName val="WAGH BS"/>
      <sheetName val="NPS BS"/>
      <sheetName val="NPSWA BS"/>
      <sheetName val="UEC BS"/>
      <sheetName val="Fees"/>
      <sheetName val="Allocation NDA"/>
      <sheetName val="Assumptions Book"/>
      <sheetName val="Sub PL"/>
      <sheetName val="Sub BS"/>
      <sheetName val="Sub CF"/>
      <sheetName val="Sub PL Proof"/>
      <sheetName val="Sub BS Proof"/>
      <sheetName val="Sub CF Proof"/>
      <sheetName val="Share Split"/>
      <sheetName val="ANSAGS"/>
      <sheetName val="Bank"/>
      <sheetName val="Payments Matrix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3">
          <cell r="D3" t="str">
            <v>Months</v>
          </cell>
        </row>
        <row r="4">
          <cell r="D4">
            <v>37622</v>
          </cell>
          <cell r="E4">
            <v>37653</v>
          </cell>
          <cell r="F4">
            <v>37681</v>
          </cell>
          <cell r="G4">
            <v>37712</v>
          </cell>
          <cell r="H4">
            <v>37742</v>
          </cell>
          <cell r="I4">
            <v>37773</v>
          </cell>
        </row>
        <row r="66">
          <cell r="D66">
            <v>0.19574522</v>
          </cell>
          <cell r="E66">
            <v>0.20021327999999999</v>
          </cell>
          <cell r="F66">
            <v>0.21542022</v>
          </cell>
          <cell r="G66">
            <v>0.22216348000000002</v>
          </cell>
          <cell r="H66">
            <v>0.20868173000000001</v>
          </cell>
          <cell r="I66">
            <v>0.24229541000000002</v>
          </cell>
        </row>
        <row r="67">
          <cell r="D67">
            <v>6.6526274999999986</v>
          </cell>
          <cell r="E67">
            <v>5.6483580200000008</v>
          </cell>
          <cell r="F67">
            <v>6.5873309299999994</v>
          </cell>
          <cell r="G67">
            <v>7.6297353499999989</v>
          </cell>
          <cell r="H67">
            <v>8.5977521999999986</v>
          </cell>
          <cell r="I67">
            <v>13.40591893</v>
          </cell>
        </row>
        <row r="68">
          <cell r="D68">
            <v>0.10084497000000001</v>
          </cell>
          <cell r="E68">
            <v>0.45071291999999996</v>
          </cell>
          <cell r="F68">
            <v>0.33245094999999997</v>
          </cell>
          <cell r="G68">
            <v>0.12253295</v>
          </cell>
          <cell r="H68">
            <v>0.43522712999999996</v>
          </cell>
          <cell r="I68">
            <v>0.34255707000000002</v>
          </cell>
        </row>
        <row r="69">
          <cell r="D69">
            <v>0.11761000000000001</v>
          </cell>
          <cell r="E69">
            <v>0.10989400000000001</v>
          </cell>
          <cell r="F69">
            <v>0.12453220000000001</v>
          </cell>
          <cell r="G69">
            <v>0.10846739999999999</v>
          </cell>
          <cell r="H69">
            <v>0.108533</v>
          </cell>
          <cell r="I69">
            <v>0.10716500000000001</v>
          </cell>
        </row>
        <row r="72">
          <cell r="D72">
            <v>1.45327703</v>
          </cell>
          <cell r="E72">
            <v>1.80779125</v>
          </cell>
          <cell r="F72">
            <v>1.4405014000000003</v>
          </cell>
          <cell r="G72">
            <v>1.65200587</v>
          </cell>
          <cell r="H72">
            <v>2.0616600699999998</v>
          </cell>
          <cell r="I72">
            <v>1.8285125200000005</v>
          </cell>
        </row>
        <row r="75">
          <cell r="D75">
            <v>0.16472487000000002</v>
          </cell>
          <cell r="E75">
            <v>0.15130452</v>
          </cell>
          <cell r="F75">
            <v>0.16847494000000002</v>
          </cell>
          <cell r="G75">
            <v>0.17660049999999999</v>
          </cell>
          <cell r="H75">
            <v>0.29827707000000003</v>
          </cell>
          <cell r="I75">
            <v>0.30686773000000001</v>
          </cell>
        </row>
        <row r="76">
          <cell r="D76">
            <v>0.76559107999999987</v>
          </cell>
          <cell r="E76">
            <v>0.76095891000000004</v>
          </cell>
          <cell r="F76">
            <v>0.76504378999999989</v>
          </cell>
          <cell r="G76">
            <v>0.76026196000000001</v>
          </cell>
          <cell r="H76">
            <v>0.76876995999999997</v>
          </cell>
          <cell r="I76">
            <v>0.8503343699999999</v>
          </cell>
        </row>
        <row r="78">
          <cell r="D78">
            <v>2.3835929799999995</v>
          </cell>
          <cell r="E78">
            <v>2.7200546800000001</v>
          </cell>
          <cell r="F78">
            <v>2.3740201300000003</v>
          </cell>
          <cell r="G78">
            <v>2.5888683299999999</v>
          </cell>
          <cell r="H78">
            <v>3.1287070999999997</v>
          </cell>
          <cell r="I78">
            <v>2.9857146200000004</v>
          </cell>
        </row>
        <row r="80">
          <cell r="D80">
            <v>1.4763949999999999</v>
          </cell>
          <cell r="E80">
            <v>1.4818950000000002</v>
          </cell>
          <cell r="F80">
            <v>1.4872270000000001</v>
          </cell>
          <cell r="G80">
            <v>1.4934500000000002</v>
          </cell>
          <cell r="H80">
            <v>1.4979420000000003</v>
          </cell>
          <cell r="I80">
            <v>1.5037787900000004</v>
          </cell>
        </row>
        <row r="81">
          <cell r="D81">
            <v>6.8099999999999994E-2</v>
          </cell>
          <cell r="E81">
            <v>6.8099999999999994E-2</v>
          </cell>
          <cell r="F81">
            <v>6.8099999999999994E-2</v>
          </cell>
          <cell r="G81">
            <v>6.8099999999999994E-2</v>
          </cell>
          <cell r="H81">
            <v>6.8099999999999994E-2</v>
          </cell>
          <cell r="I81">
            <v>6.8099999999999994E-2</v>
          </cell>
        </row>
        <row r="82"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</row>
        <row r="83">
          <cell r="D83">
            <v>2.5569472599999998</v>
          </cell>
          <cell r="E83">
            <v>2.30045156</v>
          </cell>
          <cell r="F83">
            <v>2.5469285199999998</v>
          </cell>
          <cell r="G83">
            <v>2.4114196400000001</v>
          </cell>
          <cell r="H83">
            <v>2.4762618700000001</v>
          </cell>
          <cell r="I83">
            <v>2.28719589</v>
          </cell>
        </row>
        <row r="84">
          <cell r="D84">
            <v>0.26204100000000002</v>
          </cell>
          <cell r="E84">
            <v>3.2655999999999998E-2</v>
          </cell>
          <cell r="F84">
            <v>0.32258600000000004</v>
          </cell>
          <cell r="G84">
            <v>0.54174500000000003</v>
          </cell>
          <cell r="H84">
            <v>0.74151300000000009</v>
          </cell>
          <cell r="I84">
            <v>2.41694349</v>
          </cell>
        </row>
        <row r="86">
          <cell r="D86">
            <v>0.31975144999999899</v>
          </cell>
          <cell r="E86">
            <v>-0.19397901999999936</v>
          </cell>
          <cell r="F86">
            <v>0.46087264999999911</v>
          </cell>
          <cell r="G86">
            <v>0.97931620999999891</v>
          </cell>
          <cell r="H86">
            <v>1.4376700899999979</v>
          </cell>
          <cell r="I86">
            <v>4.8362036199999983</v>
          </cell>
        </row>
        <row r="87">
          <cell r="D87">
            <v>0.3197514499999991</v>
          </cell>
          <cell r="E87">
            <v>-0.19397901999999975</v>
          </cell>
          <cell r="F87">
            <v>0.46087265000000044</v>
          </cell>
          <cell r="G87">
            <v>0.9793162099999978</v>
          </cell>
          <cell r="H87">
            <v>1.4376700899999977</v>
          </cell>
          <cell r="I87">
            <v>4.8362036200000009</v>
          </cell>
        </row>
        <row r="88">
          <cell r="D88">
            <v>0</v>
          </cell>
          <cell r="E88">
            <v>3.8857805861880479E-16</v>
          </cell>
          <cell r="F88">
            <v>-1.3322676295501878E-15</v>
          </cell>
          <cell r="G88">
            <v>1.1102230246251565E-15</v>
          </cell>
          <cell r="H88">
            <v>0</v>
          </cell>
          <cell r="I88">
            <v>0</v>
          </cell>
        </row>
        <row r="90"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</row>
        <row r="92">
          <cell r="E92">
            <v>2.6322251999999997</v>
          </cell>
        </row>
        <row r="95">
          <cell r="F95">
            <v>1.524</v>
          </cell>
          <cell r="G95">
            <v>0</v>
          </cell>
          <cell r="H95">
            <v>0</v>
          </cell>
          <cell r="I95">
            <v>1.8110029999999999</v>
          </cell>
        </row>
        <row r="96">
          <cell r="F96">
            <v>19.241</v>
          </cell>
          <cell r="G96">
            <v>0</v>
          </cell>
          <cell r="H96">
            <v>0</v>
          </cell>
          <cell r="I96">
            <v>29.960605000000001</v>
          </cell>
        </row>
        <row r="99">
          <cell r="F99">
            <v>-6.14</v>
          </cell>
          <cell r="G99">
            <v>0</v>
          </cell>
          <cell r="H99">
            <v>0</v>
          </cell>
          <cell r="I99">
            <v>-6.8271939999999995</v>
          </cell>
        </row>
        <row r="101">
          <cell r="F101">
            <v>-0.48499999999999999</v>
          </cell>
          <cell r="G101">
            <v>0</v>
          </cell>
          <cell r="H101">
            <v>0</v>
          </cell>
          <cell r="I101">
            <v>-0.83881300000000014</v>
          </cell>
        </row>
        <row r="102">
          <cell r="F102">
            <v>-2.2650000000000001</v>
          </cell>
          <cell r="G102">
            <v>0</v>
          </cell>
          <cell r="H102">
            <v>0</v>
          </cell>
          <cell r="I102">
            <v>-2.2985972600000024</v>
          </cell>
        </row>
        <row r="105">
          <cell r="F105">
            <v>-7.4039999999999999</v>
          </cell>
          <cell r="G105">
            <v>0</v>
          </cell>
          <cell r="H105">
            <v>0</v>
          </cell>
          <cell r="I105">
            <v>-7.1752047400000016</v>
          </cell>
        </row>
        <row r="107">
          <cell r="F107">
            <v>-1.9E-2</v>
          </cell>
          <cell r="G107">
            <v>0</v>
          </cell>
          <cell r="H107">
            <v>0</v>
          </cell>
          <cell r="I107">
            <v>-7.1293350000000002</v>
          </cell>
        </row>
        <row r="108">
          <cell r="F108">
            <v>1.1319999999999999</v>
          </cell>
          <cell r="G108">
            <v>0</v>
          </cell>
          <cell r="H108">
            <v>0</v>
          </cell>
          <cell r="I108">
            <v>0.8099320000000001</v>
          </cell>
        </row>
        <row r="109">
          <cell r="F109">
            <v>-6.13</v>
          </cell>
          <cell r="G109">
            <v>0</v>
          </cell>
          <cell r="H109">
            <v>0</v>
          </cell>
          <cell r="I109">
            <v>-5.9832560000000017</v>
          </cell>
        </row>
        <row r="111">
          <cell r="F111">
            <v>0</v>
          </cell>
          <cell r="G111">
            <v>0</v>
          </cell>
          <cell r="H111">
            <v>0</v>
          </cell>
          <cell r="I111">
            <v>4.0016259999999999</v>
          </cell>
        </row>
        <row r="112">
          <cell r="F112">
            <v>0</v>
          </cell>
          <cell r="G112">
            <v>0</v>
          </cell>
          <cell r="H112">
            <v>0</v>
          </cell>
          <cell r="I112">
            <v>0</v>
          </cell>
        </row>
        <row r="113">
          <cell r="F113">
            <v>0.03</v>
          </cell>
          <cell r="G113">
            <v>0</v>
          </cell>
          <cell r="H113">
            <v>0</v>
          </cell>
          <cell r="I113">
            <v>2.1567000000000003E-2</v>
          </cell>
        </row>
        <row r="118">
          <cell r="F118">
            <v>-0.51599599999999968</v>
          </cell>
          <cell r="G118">
            <v>0</v>
          </cell>
          <cell r="H118">
            <v>0</v>
          </cell>
          <cell r="I118">
            <v>6.3525889999999965</v>
          </cell>
        </row>
        <row r="119">
          <cell r="D119">
            <v>0</v>
          </cell>
          <cell r="E119">
            <v>0</v>
          </cell>
          <cell r="F119">
            <v>-0.51600000000000024</v>
          </cell>
          <cell r="G119">
            <v>0</v>
          </cell>
          <cell r="H119">
            <v>0</v>
          </cell>
          <cell r="I119">
            <v>6.3523329999999962</v>
          </cell>
        </row>
        <row r="120">
          <cell r="D120">
            <v>0</v>
          </cell>
          <cell r="E120">
            <v>0</v>
          </cell>
          <cell r="F120">
            <v>4.0000000005591119E-6</v>
          </cell>
          <cell r="G120">
            <v>0</v>
          </cell>
          <cell r="H120">
            <v>0</v>
          </cell>
          <cell r="I120">
            <v>2.5600000000025602E-4</v>
          </cell>
        </row>
        <row r="124">
          <cell r="D124">
            <v>2.8582734614946603E-2</v>
          </cell>
          <cell r="E124">
            <v>3.4232852731059291E-2</v>
          </cell>
          <cell r="F124">
            <v>3.1666632403568082E-2</v>
          </cell>
          <cell r="G124">
            <v>2.8294236185414531E-2</v>
          </cell>
          <cell r="H124">
            <v>2.3696507764522572E-2</v>
          </cell>
          <cell r="I124">
            <v>1.7752901878884182E-2</v>
          </cell>
        </row>
        <row r="215">
          <cell r="D215">
            <v>9.854281799999999</v>
          </cell>
          <cell r="E215">
            <v>8.9825889300000004</v>
          </cell>
          <cell r="F215">
            <v>9.8308480300000003</v>
          </cell>
          <cell r="G215">
            <v>10.177830830000001</v>
          </cell>
          <cell r="H215">
            <v>11.018244780000002</v>
          </cell>
          <cell r="I215">
            <v>9.4764652499999986</v>
          </cell>
        </row>
        <row r="216">
          <cell r="D216">
            <v>5.9971599000000007</v>
          </cell>
          <cell r="E216">
            <v>8.4497309999999999</v>
          </cell>
          <cell r="F216">
            <v>7.2008519100000008</v>
          </cell>
          <cell r="G216">
            <v>6.5356442999999995</v>
          </cell>
          <cell r="H216">
            <v>7.853317370000001</v>
          </cell>
          <cell r="I216">
            <v>7.3989395300000007</v>
          </cell>
        </row>
        <row r="217">
          <cell r="D217">
            <v>5.3051068497332965</v>
          </cell>
          <cell r="E217">
            <v>4.6650009692545984</v>
          </cell>
          <cell r="F217">
            <v>4.9094742415818136</v>
          </cell>
          <cell r="G217">
            <v>4.8225569312808965</v>
          </cell>
          <cell r="H217">
            <v>4.031710205642514</v>
          </cell>
          <cell r="I217">
            <v>4.6463238306589396</v>
          </cell>
        </row>
        <row r="218">
          <cell r="D218">
            <v>0.16472486999999997</v>
          </cell>
          <cell r="E218">
            <v>0.15130452</v>
          </cell>
          <cell r="F218">
            <v>0.16847494000000002</v>
          </cell>
          <cell r="G218">
            <v>0.17660050000000002</v>
          </cell>
          <cell r="H218">
            <v>0.29827706999999998</v>
          </cell>
          <cell r="I218">
            <v>0.30686773000000001</v>
          </cell>
        </row>
        <row r="219">
          <cell r="D219">
            <v>0.16472486999999997</v>
          </cell>
          <cell r="E219">
            <v>0.15130452</v>
          </cell>
          <cell r="F219">
            <v>0.16847494000000002</v>
          </cell>
          <cell r="G219">
            <v>0.17660050000000002</v>
          </cell>
          <cell r="H219">
            <v>0.29827706999999998</v>
          </cell>
          <cell r="I219">
            <v>0.30686773000000001</v>
          </cell>
        </row>
        <row r="220">
          <cell r="D220">
            <v>10.626437710000001</v>
          </cell>
          <cell r="E220">
            <v>8.8445519400000006</v>
          </cell>
          <cell r="F220">
            <v>10.040015199999999</v>
          </cell>
          <cell r="G220">
            <v>11.51082774</v>
          </cell>
          <cell r="H220">
            <v>14.343634590000001</v>
          </cell>
          <cell r="I220">
            <v>24.047649740000001</v>
          </cell>
        </row>
        <row r="221">
          <cell r="D221">
            <v>3.0374959999999999E-2</v>
          </cell>
          <cell r="E221">
            <v>5.8234379999999995E-2</v>
          </cell>
          <cell r="F221">
            <v>0.10089484</v>
          </cell>
          <cell r="G221">
            <v>0.11951416000000001</v>
          </cell>
          <cell r="H221">
            <v>5.4791379999999994E-2</v>
          </cell>
          <cell r="I221">
            <v>0.11821836000000001</v>
          </cell>
        </row>
        <row r="222">
          <cell r="D222">
            <v>11.757473156856772</v>
          </cell>
          <cell r="E222">
            <v>10.621675542931829</v>
          </cell>
          <cell r="F222">
            <v>8.0101553197087476</v>
          </cell>
          <cell r="G222">
            <v>8.4008517198620858</v>
          </cell>
          <cell r="H222">
            <v>11.451933140090585</v>
          </cell>
          <cell r="I222">
            <v>12.389795310404889</v>
          </cell>
        </row>
        <row r="223">
          <cell r="D223">
            <v>4.2779999999999996</v>
          </cell>
          <cell r="E223">
            <v>3.7509999999999999</v>
          </cell>
          <cell r="F223">
            <v>4.1820000000000004</v>
          </cell>
          <cell r="G223">
            <v>4.1415800000000003</v>
          </cell>
          <cell r="H223">
            <v>5.2730560000000004</v>
          </cell>
          <cell r="I223">
            <v>5.3670069999999992</v>
          </cell>
        </row>
        <row r="224">
          <cell r="D224">
            <v>6.7702375000000004</v>
          </cell>
          <cell r="E224">
            <v>5.7582520199999996</v>
          </cell>
          <cell r="F224">
            <v>6.7118631299999993</v>
          </cell>
          <cell r="G224">
            <v>7.7382027500000001</v>
          </cell>
          <cell r="H224">
            <v>8.7062851999999982</v>
          </cell>
          <cell r="I224">
            <v>13.513083929999999</v>
          </cell>
        </row>
        <row r="225">
          <cell r="D225">
            <v>6.7702375000000004</v>
          </cell>
          <cell r="E225">
            <v>5.7582520199999996</v>
          </cell>
          <cell r="F225">
            <v>6.7118631299999993</v>
          </cell>
          <cell r="G225">
            <v>7.7382027500000001</v>
          </cell>
          <cell r="H225">
            <v>8.7062851999999982</v>
          </cell>
          <cell r="I225">
            <v>13.513083929999999</v>
          </cell>
        </row>
        <row r="226">
          <cell r="D226">
            <v>0.38730850000000006</v>
          </cell>
          <cell r="E226">
            <v>0.37649360000000004</v>
          </cell>
          <cell r="F226">
            <v>0.39768987999999994</v>
          </cell>
          <cell r="G226">
            <v>0.34015878000000005</v>
          </cell>
          <cell r="H226">
            <v>0.37642578000000004</v>
          </cell>
          <cell r="I226">
            <v>0.39305464000000001</v>
          </cell>
        </row>
        <row r="227">
          <cell r="D227">
            <v>0.14559234000000001</v>
          </cell>
          <cell r="E227">
            <v>0.14559234000000001</v>
          </cell>
          <cell r="F227">
            <v>0.14559234000000001</v>
          </cell>
          <cell r="G227">
            <v>0.14559234000000001</v>
          </cell>
          <cell r="H227">
            <v>0.14559234000000001</v>
          </cell>
          <cell r="I227">
            <v>0.14559234000000001</v>
          </cell>
        </row>
        <row r="228">
          <cell r="D228">
            <v>0.53979997999999996</v>
          </cell>
          <cell r="E228">
            <v>0.48565089</v>
          </cell>
          <cell r="F228">
            <v>0.42448808999999998</v>
          </cell>
          <cell r="G228">
            <v>0.37510971999999998</v>
          </cell>
          <cell r="H228">
            <v>0.38519629</v>
          </cell>
          <cell r="I228">
            <v>0.35578603000000003</v>
          </cell>
        </row>
        <row r="229">
          <cell r="D229">
            <v>-1.8637500000000236E-3</v>
          </cell>
          <cell r="E229">
            <v>-0.11354050000000007</v>
          </cell>
          <cell r="F229">
            <v>-8.2957100000000238E-3</v>
          </cell>
          <cell r="G229">
            <v>4.0189699999999993E-3</v>
          </cell>
          <cell r="H229">
            <v>-3.896650000000008E-3</v>
          </cell>
          <cell r="I229">
            <v>-6.2350200000000373E-3</v>
          </cell>
        </row>
        <row r="230">
          <cell r="D230">
            <v>0</v>
          </cell>
          <cell r="E230">
            <v>0</v>
          </cell>
          <cell r="F230">
            <v>0</v>
          </cell>
          <cell r="G230">
            <v>0</v>
          </cell>
          <cell r="H230">
            <v>0</v>
          </cell>
          <cell r="I230">
            <v>5.7563999999999997E-2</v>
          </cell>
        </row>
        <row r="232">
          <cell r="D232">
            <v>0.23880679000000002</v>
          </cell>
          <cell r="E232">
            <v>0.22840154000000001</v>
          </cell>
          <cell r="F232">
            <v>0.49530427999999993</v>
          </cell>
          <cell r="G232">
            <v>0.18176017000000005</v>
          </cell>
          <cell r="H232">
            <v>0.22227309000000006</v>
          </cell>
          <cell r="I232">
            <v>0.14132816000000001</v>
          </cell>
        </row>
        <row r="233">
          <cell r="D233">
            <v>0.60916539999999997</v>
          </cell>
          <cell r="E233">
            <v>0.8092743200000001</v>
          </cell>
          <cell r="F233">
            <v>0.56662335000000008</v>
          </cell>
          <cell r="G233">
            <v>0.82676479999999986</v>
          </cell>
          <cell r="H233">
            <v>0.78780936999999995</v>
          </cell>
          <cell r="I233">
            <v>0.90530736999999983</v>
          </cell>
        </row>
        <row r="234">
          <cell r="D234">
            <v>0.9627529199999999</v>
          </cell>
          <cell r="E234">
            <v>0.93647306000000008</v>
          </cell>
          <cell r="F234">
            <v>0.97488092000000004</v>
          </cell>
          <cell r="G234">
            <v>0.93767449000000003</v>
          </cell>
          <cell r="H234">
            <v>0.97674641999999989</v>
          </cell>
          <cell r="I234">
            <v>0.91344458000000006</v>
          </cell>
        </row>
        <row r="235">
          <cell r="D235">
            <v>1.1519999999999998E-3</v>
          </cell>
          <cell r="E235">
            <v>1.15E-3</v>
          </cell>
          <cell r="F235">
            <v>1.1510000000000001E-3</v>
          </cell>
          <cell r="G235">
            <v>1.15E-3</v>
          </cell>
          <cell r="H235">
            <v>8.7000000000000001E-4</v>
          </cell>
          <cell r="I235">
            <v>8.7199999999999995E-4</v>
          </cell>
        </row>
        <row r="236">
          <cell r="D236">
            <v>0</v>
          </cell>
          <cell r="E236">
            <v>0</v>
          </cell>
          <cell r="F236">
            <v>0</v>
          </cell>
          <cell r="G236">
            <v>0</v>
          </cell>
          <cell r="H236">
            <v>0</v>
          </cell>
          <cell r="I236">
            <v>0</v>
          </cell>
        </row>
        <row r="237">
          <cell r="D237">
            <v>0.93833</v>
          </cell>
          <cell r="E237">
            <v>1.5826300000000002</v>
          </cell>
          <cell r="F237">
            <v>2.2081360000000001</v>
          </cell>
          <cell r="G237">
            <v>2.1488100000000001</v>
          </cell>
          <cell r="H237">
            <v>2.1172840000000002</v>
          </cell>
          <cell r="I237">
            <v>2.7228546200000001</v>
          </cell>
        </row>
        <row r="238">
          <cell r="D238">
            <v>0</v>
          </cell>
          <cell r="E238">
            <v>0</v>
          </cell>
          <cell r="F238">
            <v>0</v>
          </cell>
          <cell r="G238">
            <v>0</v>
          </cell>
          <cell r="H238">
            <v>0</v>
          </cell>
          <cell r="I238">
            <v>0</v>
          </cell>
        </row>
        <row r="241">
          <cell r="D241">
            <v>0</v>
          </cell>
          <cell r="E241">
            <v>0</v>
          </cell>
          <cell r="F241">
            <v>77.745999999999995</v>
          </cell>
          <cell r="G241">
            <v>0</v>
          </cell>
          <cell r="H241">
            <v>0</v>
          </cell>
          <cell r="I241">
            <v>81.060345999999996</v>
          </cell>
        </row>
        <row r="242">
          <cell r="D242">
            <v>0</v>
          </cell>
          <cell r="E242">
            <v>0</v>
          </cell>
          <cell r="F242">
            <v>0.48399999999999999</v>
          </cell>
          <cell r="G242">
            <v>0</v>
          </cell>
          <cell r="H242">
            <v>0</v>
          </cell>
          <cell r="I242">
            <v>0.83981300000000014</v>
          </cell>
        </row>
        <row r="243">
          <cell r="D243">
            <v>0</v>
          </cell>
          <cell r="E243">
            <v>0</v>
          </cell>
          <cell r="F243">
            <v>-52.593000000000004</v>
          </cell>
          <cell r="G243">
            <v>0</v>
          </cell>
          <cell r="H243">
            <v>0</v>
          </cell>
          <cell r="I243">
            <v>-45.805410999999992</v>
          </cell>
        </row>
        <row r="244">
          <cell r="D244">
            <v>0</v>
          </cell>
          <cell r="E244">
            <v>0</v>
          </cell>
          <cell r="F244">
            <v>-18.888000000000002</v>
          </cell>
          <cell r="G244">
            <v>0</v>
          </cell>
          <cell r="H244">
            <v>0</v>
          </cell>
          <cell r="I244">
            <v>-29.6337229999999</v>
          </cell>
        </row>
        <row r="245">
          <cell r="D245">
            <v>0</v>
          </cell>
          <cell r="E245">
            <v>0</v>
          </cell>
          <cell r="F245">
            <v>-3.2280000000000002</v>
          </cell>
          <cell r="G245">
            <v>0</v>
          </cell>
          <cell r="H245">
            <v>0</v>
          </cell>
          <cell r="I245">
            <v>-3.1539870000000954</v>
          </cell>
        </row>
        <row r="246">
          <cell r="D246">
            <v>0</v>
          </cell>
          <cell r="E246">
            <v>0</v>
          </cell>
          <cell r="F246">
            <v>0</v>
          </cell>
          <cell r="G246">
            <v>0</v>
          </cell>
          <cell r="H246">
            <v>0</v>
          </cell>
          <cell r="I246">
            <v>0</v>
          </cell>
        </row>
        <row r="247">
          <cell r="D247">
            <v>0</v>
          </cell>
          <cell r="E247">
            <v>0</v>
          </cell>
          <cell r="F247">
            <v>1.45</v>
          </cell>
          <cell r="G247">
            <v>0</v>
          </cell>
          <cell r="H247">
            <v>0</v>
          </cell>
          <cell r="I247">
            <v>1.1160309999999998</v>
          </cell>
        </row>
        <row r="248">
          <cell r="D248">
            <v>0</v>
          </cell>
          <cell r="E248">
            <v>0</v>
          </cell>
          <cell r="F248">
            <v>-2.6560000000000001</v>
          </cell>
          <cell r="G248">
            <v>0</v>
          </cell>
          <cell r="H248">
            <v>0</v>
          </cell>
          <cell r="I248">
            <v>-3.3349259999999998</v>
          </cell>
        </row>
        <row r="249">
          <cell r="D249">
            <v>0</v>
          </cell>
          <cell r="E249">
            <v>0</v>
          </cell>
          <cell r="F249">
            <v>-4.8239999999999998</v>
          </cell>
          <cell r="G249">
            <v>0</v>
          </cell>
          <cell r="H249">
            <v>0</v>
          </cell>
          <cell r="I249">
            <v>-5.8389720000000001</v>
          </cell>
        </row>
        <row r="250">
          <cell r="D250">
            <v>0</v>
          </cell>
          <cell r="E250">
            <v>0</v>
          </cell>
          <cell r="F250">
            <v>1.9999999999999999E-6</v>
          </cell>
          <cell r="G250">
            <v>0</v>
          </cell>
          <cell r="H250">
            <v>0</v>
          </cell>
          <cell r="I250">
            <v>-1.9999999999999999E-6</v>
          </cell>
        </row>
        <row r="251">
          <cell r="D251">
            <v>0</v>
          </cell>
          <cell r="E251">
            <v>0</v>
          </cell>
          <cell r="F251">
            <v>4.0000000000000001E-3</v>
          </cell>
          <cell r="G251">
            <v>0</v>
          </cell>
          <cell r="H251">
            <v>0</v>
          </cell>
          <cell r="I251">
            <v>2.9273000000000004E-2</v>
          </cell>
        </row>
        <row r="252">
          <cell r="D252">
            <v>0</v>
          </cell>
          <cell r="E252">
            <v>0</v>
          </cell>
          <cell r="F252">
            <v>20</v>
          </cell>
          <cell r="G252">
            <v>0</v>
          </cell>
          <cell r="H252">
            <v>0</v>
          </cell>
          <cell r="I252">
            <v>5</v>
          </cell>
        </row>
        <row r="253">
          <cell r="D253">
            <v>0</v>
          </cell>
          <cell r="E253">
            <v>0</v>
          </cell>
          <cell r="F253">
            <v>1.9999999999999999E-6</v>
          </cell>
          <cell r="G253">
            <v>0</v>
          </cell>
          <cell r="H253">
            <v>0</v>
          </cell>
          <cell r="I253">
            <v>-1.9999999999999999E-6</v>
          </cell>
        </row>
        <row r="254">
          <cell r="D254">
            <v>0</v>
          </cell>
          <cell r="E254">
            <v>0</v>
          </cell>
          <cell r="F254">
            <v>-22.4</v>
          </cell>
          <cell r="G254">
            <v>0</v>
          </cell>
          <cell r="H254">
            <v>0</v>
          </cell>
          <cell r="I254">
            <v>0</v>
          </cell>
        </row>
        <row r="255">
          <cell r="D255">
            <v>0</v>
          </cell>
          <cell r="E255">
            <v>0</v>
          </cell>
          <cell r="F255">
            <v>-4.9049960000000148</v>
          </cell>
          <cell r="G255">
            <v>0</v>
          </cell>
          <cell r="H255">
            <v>0</v>
          </cell>
          <cell r="I255">
            <v>0.27844000000001429</v>
          </cell>
        </row>
        <row r="263">
          <cell r="D263">
            <v>0.1136421</v>
          </cell>
          <cell r="E263">
            <v>0.10224229</v>
          </cell>
          <cell r="F263">
            <v>0.11319682</v>
          </cell>
          <cell r="G263">
            <v>0.10717421000000001</v>
          </cell>
          <cell r="H263">
            <v>0.21230173000000002</v>
          </cell>
          <cell r="I263">
            <v>0.25413288000000001</v>
          </cell>
        </row>
        <row r="264">
          <cell r="D264">
            <v>1.7683440000000001</v>
          </cell>
          <cell r="E264">
            <v>1.73743197</v>
          </cell>
          <cell r="F264">
            <v>1.77992471</v>
          </cell>
          <cell r="G264">
            <v>1.7379364500000001</v>
          </cell>
          <cell r="H264">
            <v>1.78551638</v>
          </cell>
          <cell r="I264">
            <v>1.7462149500000002</v>
          </cell>
        </row>
        <row r="266">
          <cell r="D266">
            <v>0</v>
          </cell>
          <cell r="E266">
            <v>0</v>
          </cell>
          <cell r="F266">
            <v>0</v>
          </cell>
          <cell r="G266">
            <v>0</v>
          </cell>
          <cell r="H266">
            <v>0</v>
          </cell>
          <cell r="I266">
            <v>0</v>
          </cell>
        </row>
        <row r="267">
          <cell r="D267">
            <v>0.37806241000000002</v>
          </cell>
          <cell r="E267">
            <v>0.387264</v>
          </cell>
          <cell r="F267">
            <v>0.38883475000000001</v>
          </cell>
          <cell r="G267">
            <v>0.38465199999999999</v>
          </cell>
          <cell r="H267">
            <v>0.38871909000000004</v>
          </cell>
          <cell r="I267">
            <v>0.51356221000000002</v>
          </cell>
        </row>
        <row r="268">
          <cell r="D268">
            <v>0.6375906699999998</v>
          </cell>
          <cell r="E268">
            <v>0.71307552999999979</v>
          </cell>
          <cell r="F268">
            <v>0.38082792999999998</v>
          </cell>
          <cell r="G268">
            <v>0.54555745999999983</v>
          </cell>
          <cell r="H268">
            <v>0.66379633000000005</v>
          </cell>
          <cell r="I268">
            <v>0.97709790000000019</v>
          </cell>
        </row>
        <row r="269">
          <cell r="D269">
            <v>1.54221031</v>
          </cell>
          <cell r="E269">
            <v>3.4342427100000004</v>
          </cell>
          <cell r="F269">
            <v>2.31216891</v>
          </cell>
          <cell r="G269">
            <v>3.2908031999999996</v>
          </cell>
          <cell r="H269">
            <v>3.2501553900000002</v>
          </cell>
          <cell r="I269">
            <v>-0.20899783999999971</v>
          </cell>
        </row>
        <row r="271">
          <cell r="D271">
            <v>0.32660400000000001</v>
          </cell>
          <cell r="E271">
            <v>0.32676100000000002</v>
          </cell>
          <cell r="F271">
            <v>0.32700699999999999</v>
          </cell>
          <cell r="G271">
            <v>0.327407</v>
          </cell>
          <cell r="H271">
            <v>0.32808499999999996</v>
          </cell>
          <cell r="I271">
            <v>0.32866073999999995</v>
          </cell>
        </row>
        <row r="272">
          <cell r="D272">
            <v>9.0783999999999993E-4</v>
          </cell>
          <cell r="E272">
            <v>8.6903999999999996E-4</v>
          </cell>
          <cell r="F272">
            <v>8.3001000000000006E-4</v>
          </cell>
          <cell r="G272">
            <v>8.5921999999999995E-4</v>
          </cell>
          <cell r="H272">
            <v>8.1632000000000004E-4</v>
          </cell>
          <cell r="I272">
            <v>7.7316999999999989E-4</v>
          </cell>
        </row>
        <row r="273">
          <cell r="D273">
            <v>0.14845</v>
          </cell>
          <cell r="E273">
            <v>7.0004000000000011E-2</v>
          </cell>
          <cell r="F273">
            <v>4.5050000000000003E-3</v>
          </cell>
          <cell r="G273">
            <v>0.229798</v>
          </cell>
          <cell r="H273">
            <v>4.9337000000000006E-2</v>
          </cell>
          <cell r="I273">
            <v>-0.27622079999999999</v>
          </cell>
        </row>
        <row r="274">
          <cell r="F274">
            <v>0</v>
          </cell>
          <cell r="G274">
            <v>0</v>
          </cell>
          <cell r="H274">
            <v>0</v>
          </cell>
          <cell r="I274">
            <v>0</v>
          </cell>
        </row>
        <row r="277">
          <cell r="F277">
            <v>1.389</v>
          </cell>
          <cell r="G277">
            <v>0</v>
          </cell>
          <cell r="H277">
            <v>0</v>
          </cell>
          <cell r="I277">
            <v>0.42813699999999999</v>
          </cell>
        </row>
        <row r="278">
          <cell r="F278">
            <v>5.2610000000000001</v>
          </cell>
          <cell r="G278">
            <v>0</v>
          </cell>
          <cell r="H278">
            <v>0</v>
          </cell>
          <cell r="I278">
            <v>5.245309999999999</v>
          </cell>
        </row>
        <row r="279">
          <cell r="F279">
            <v>-10.426</v>
          </cell>
          <cell r="G279">
            <v>0</v>
          </cell>
          <cell r="H279">
            <v>0</v>
          </cell>
          <cell r="I279">
            <v>0.4529999999999994</v>
          </cell>
        </row>
        <row r="280">
          <cell r="F280">
            <v>0.32900000000000001</v>
          </cell>
          <cell r="G280">
            <v>0</v>
          </cell>
          <cell r="H280">
            <v>0</v>
          </cell>
          <cell r="I280">
            <v>0.57369000000000003</v>
          </cell>
        </row>
        <row r="281">
          <cell r="F281">
            <v>-3.0000000000000001E-3</v>
          </cell>
          <cell r="G281">
            <v>0</v>
          </cell>
          <cell r="H281">
            <v>0</v>
          </cell>
          <cell r="I281">
            <v>-2E-3</v>
          </cell>
        </row>
        <row r="282">
          <cell r="F282">
            <v>0.309</v>
          </cell>
          <cell r="G282">
            <v>0</v>
          </cell>
          <cell r="H282">
            <v>0</v>
          </cell>
          <cell r="I282">
            <v>0.192</v>
          </cell>
        </row>
        <row r="283">
          <cell r="F283">
            <v>-8.0000000000000002E-3</v>
          </cell>
          <cell r="G283">
            <v>0</v>
          </cell>
          <cell r="H283">
            <v>0</v>
          </cell>
          <cell r="I283">
            <v>-3.1579999999999999</v>
          </cell>
        </row>
        <row r="284">
          <cell r="F284">
            <v>22.4</v>
          </cell>
          <cell r="G284">
            <v>0</v>
          </cell>
          <cell r="H284">
            <v>0</v>
          </cell>
          <cell r="I284">
            <v>0</v>
          </cell>
        </row>
        <row r="285">
          <cell r="F285">
            <v>-0.38300000000000001</v>
          </cell>
          <cell r="G285">
            <v>0</v>
          </cell>
          <cell r="H285">
            <v>0</v>
          </cell>
          <cell r="I285">
            <v>-0.51400000000000001</v>
          </cell>
        </row>
        <row r="286">
          <cell r="F286">
            <v>0</v>
          </cell>
          <cell r="G286">
            <v>0</v>
          </cell>
          <cell r="H286">
            <v>0</v>
          </cell>
          <cell r="I286">
            <v>0</v>
          </cell>
        </row>
        <row r="287">
          <cell r="F287">
            <v>0</v>
          </cell>
          <cell r="G287">
            <v>0</v>
          </cell>
          <cell r="H287">
            <v>0</v>
          </cell>
          <cell r="I287">
            <v>0</v>
          </cell>
        </row>
        <row r="288">
          <cell r="F288">
            <v>0</v>
          </cell>
          <cell r="G288">
            <v>0</v>
          </cell>
          <cell r="H288">
            <v>0</v>
          </cell>
          <cell r="I288">
            <v>-34.001626000000002</v>
          </cell>
        </row>
        <row r="289">
          <cell r="F289">
            <v>0</v>
          </cell>
          <cell r="G289">
            <v>0</v>
          </cell>
          <cell r="H289">
            <v>0</v>
          </cell>
          <cell r="I289">
            <v>36</v>
          </cell>
        </row>
        <row r="290">
          <cell r="F290">
            <v>-22.4</v>
          </cell>
          <cell r="G290">
            <v>0</v>
          </cell>
          <cell r="H290">
            <v>0</v>
          </cell>
          <cell r="I290">
            <v>0</v>
          </cell>
        </row>
        <row r="291">
          <cell r="E291">
            <v>0</v>
          </cell>
          <cell r="F291">
            <v>-3.532</v>
          </cell>
          <cell r="G291">
            <v>0</v>
          </cell>
          <cell r="H291">
            <v>0</v>
          </cell>
          <cell r="I291">
            <v>5.216510999999997</v>
          </cell>
        </row>
        <row r="293">
          <cell r="D293">
            <v>6.6130320000000005</v>
          </cell>
        </row>
        <row r="301">
          <cell r="D301">
            <v>5.7229260000000004E-2</v>
          </cell>
          <cell r="E301">
            <v>5.0932180000000001E-2</v>
          </cell>
          <cell r="F301">
            <v>3.5628550000000002E-2</v>
          </cell>
          <cell r="G301">
            <v>3.464851E-2</v>
          </cell>
          <cell r="H301">
            <v>8.5922149999999989E-2</v>
          </cell>
          <cell r="I301">
            <v>3.9065289999999996E-2</v>
          </cell>
        </row>
        <row r="302">
          <cell r="D302">
            <v>2.4433051600000004</v>
          </cell>
          <cell r="E302">
            <v>2.19820927</v>
          </cell>
          <cell r="F302">
            <v>2.4337317000000001</v>
          </cell>
          <cell r="G302">
            <v>2.3042454299999999</v>
          </cell>
          <cell r="H302">
            <v>2.36620579</v>
          </cell>
          <cell r="I302">
            <v>2.1855427400000003</v>
          </cell>
        </row>
        <row r="303">
          <cell r="D303">
            <v>1.37203E-3</v>
          </cell>
          <cell r="E303">
            <v>1.53268E-3</v>
          </cell>
          <cell r="F303">
            <v>1.4462100000000001E-3</v>
          </cell>
          <cell r="G303">
            <v>6.6048800000000005E-3</v>
          </cell>
          <cell r="H303">
            <v>1.8685000000000002E-3</v>
          </cell>
          <cell r="I303">
            <v>1.45772E-3</v>
          </cell>
        </row>
        <row r="304">
          <cell r="D304">
            <v>0.04</v>
          </cell>
          <cell r="E304">
            <v>0.04</v>
          </cell>
          <cell r="F304">
            <v>0.04</v>
          </cell>
          <cell r="G304">
            <v>0.04</v>
          </cell>
          <cell r="H304">
            <v>0.04</v>
          </cell>
          <cell r="I304">
            <v>0.04</v>
          </cell>
        </row>
        <row r="305">
          <cell r="D305">
            <v>1.9113914400000003</v>
          </cell>
          <cell r="E305">
            <v>1.7260774000000001</v>
          </cell>
          <cell r="F305">
            <v>1.9614394999999996</v>
          </cell>
          <cell r="G305">
            <v>1.9349308700000003</v>
          </cell>
          <cell r="H305">
            <v>1.8802489599999999</v>
          </cell>
          <cell r="I305">
            <v>3.9797834900000004</v>
          </cell>
        </row>
        <row r="306">
          <cell r="D306">
            <v>0.53979997999999996</v>
          </cell>
          <cell r="E306">
            <v>0.48565088999999989</v>
          </cell>
          <cell r="F306">
            <v>0.42448809000000004</v>
          </cell>
          <cell r="G306">
            <v>0.37510971999999998</v>
          </cell>
          <cell r="H306">
            <v>0.48744193999999996</v>
          </cell>
          <cell r="I306">
            <v>0.50826576000000001</v>
          </cell>
        </row>
        <row r="307">
          <cell r="D307">
            <v>2.3909999999999999E-3</v>
          </cell>
          <cell r="E307">
            <v>-1.2359999999999999E-3</v>
          </cell>
          <cell r="F307">
            <v>1.2596E-2</v>
          </cell>
          <cell r="G307">
            <v>-5.3249999999999999E-3</v>
          </cell>
          <cell r="H307">
            <v>1.2771000000000001E-2</v>
          </cell>
          <cell r="I307">
            <v>-0.69147000000000003</v>
          </cell>
        </row>
        <row r="308">
          <cell r="D308">
            <v>0.10481</v>
          </cell>
        </row>
        <row r="311">
          <cell r="F311">
            <v>0.21</v>
          </cell>
          <cell r="G311">
            <v>0</v>
          </cell>
          <cell r="H311">
            <v>0</v>
          </cell>
          <cell r="I311">
            <v>0.19050900000000001</v>
          </cell>
        </row>
        <row r="312">
          <cell r="F312">
            <v>-0.123</v>
          </cell>
          <cell r="G312">
            <v>0</v>
          </cell>
          <cell r="H312">
            <v>0</v>
          </cell>
          <cell r="I312">
            <v>-0.11699999999999999</v>
          </cell>
        </row>
        <row r="313">
          <cell r="F313">
            <v>0.14399999999999999</v>
          </cell>
          <cell r="G313">
            <v>0</v>
          </cell>
          <cell r="H313">
            <v>0</v>
          </cell>
          <cell r="I313">
            <v>0.15942599999999998</v>
          </cell>
        </row>
        <row r="314">
          <cell r="F314">
            <v>7.0750000000000002</v>
          </cell>
          <cell r="G314">
            <v>0</v>
          </cell>
          <cell r="H314">
            <v>0</v>
          </cell>
          <cell r="I314">
            <v>6.8562399999999988</v>
          </cell>
        </row>
        <row r="315">
          <cell r="F315">
            <v>-2.8959999999999999</v>
          </cell>
          <cell r="G315">
            <v>0</v>
          </cell>
          <cell r="H315">
            <v>0</v>
          </cell>
          <cell r="I315">
            <v>-10.132197999999999</v>
          </cell>
        </row>
        <row r="316">
          <cell r="F316">
            <v>-1.4470000000000001</v>
          </cell>
          <cell r="G316">
            <v>0</v>
          </cell>
          <cell r="H316">
            <v>0</v>
          </cell>
          <cell r="I316">
            <v>-1.3737559999999998</v>
          </cell>
        </row>
        <row r="317">
          <cell r="F317">
            <v>2.8000000000000001E-2</v>
          </cell>
          <cell r="G317">
            <v>0</v>
          </cell>
          <cell r="H317">
            <v>0</v>
          </cell>
          <cell r="I317">
            <v>2.1011999999999999E-2</v>
          </cell>
        </row>
        <row r="318">
          <cell r="F318">
            <v>-1.2E-2</v>
          </cell>
          <cell r="G318">
            <v>0</v>
          </cell>
          <cell r="H318">
            <v>0</v>
          </cell>
          <cell r="I318">
            <v>0.21314500000000003</v>
          </cell>
        </row>
        <row r="319">
          <cell r="F319">
            <v>20</v>
          </cell>
          <cell r="G319">
            <v>0</v>
          </cell>
          <cell r="H319">
            <v>0</v>
          </cell>
          <cell r="I319">
            <v>-25</v>
          </cell>
        </row>
        <row r="321">
          <cell r="F321">
            <v>-20</v>
          </cell>
          <cell r="G321">
            <v>0</v>
          </cell>
          <cell r="H321">
            <v>0</v>
          </cell>
          <cell r="I321">
            <v>25</v>
          </cell>
        </row>
        <row r="384">
          <cell r="G384">
            <v>0</v>
          </cell>
          <cell r="H384">
            <v>0</v>
          </cell>
          <cell r="I384">
            <v>0</v>
          </cell>
        </row>
        <row r="428">
          <cell r="G428">
            <v>0</v>
          </cell>
          <cell r="H428">
            <v>0</v>
          </cell>
          <cell r="I428">
            <v>0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tabColor rgb="FF00B0F0"/>
  </sheetPr>
  <dimension ref="A1:N48"/>
  <sheetViews>
    <sheetView workbookViewId="0">
      <selection activeCell="D9" sqref="D9"/>
    </sheetView>
  </sheetViews>
  <sheetFormatPr defaultColWidth="0" defaultRowHeight="12.75" zeroHeight="1" x14ac:dyDescent="0.2"/>
  <cols>
    <col min="1" max="1" width="4.375" customWidth="1"/>
    <col min="2" max="2" width="11.875" customWidth="1"/>
    <col min="3" max="3" width="4" customWidth="1"/>
    <col min="4" max="4" width="11.625" customWidth="1"/>
    <col min="5" max="5" width="3.375" customWidth="1"/>
    <col min="6" max="14" width="9" customWidth="1"/>
    <col min="15" max="16384" width="9" hidden="1"/>
  </cols>
  <sheetData>
    <row r="1" spans="1:14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3.25" x14ac:dyDescent="0.35">
      <c r="A2" s="1"/>
      <c r="B2" s="2" t="s">
        <v>1</v>
      </c>
      <c r="C2" s="3"/>
      <c r="D2" s="3"/>
      <c r="E2" s="3"/>
      <c r="F2" s="3"/>
      <c r="G2" s="1"/>
      <c r="H2" s="27" t="s">
        <v>33</v>
      </c>
      <c r="I2" s="1"/>
      <c r="J2" s="1"/>
      <c r="K2" s="1"/>
      <c r="L2" s="1"/>
      <c r="M2" s="1"/>
      <c r="N2" s="1"/>
    </row>
    <row r="3" spans="1:14" x14ac:dyDescent="0.2">
      <c r="A3" s="1"/>
      <c r="B3" s="3"/>
      <c r="C3" s="3"/>
      <c r="D3" s="3"/>
      <c r="E3" s="3"/>
      <c r="F3" s="3"/>
      <c r="G3" s="1"/>
      <c r="H3" s="1"/>
      <c r="I3" s="1"/>
      <c r="J3" s="1"/>
      <c r="K3" s="1"/>
      <c r="L3" s="1"/>
      <c r="M3" s="1"/>
      <c r="N3" s="1"/>
    </row>
    <row r="4" spans="1:14" x14ac:dyDescent="0.2">
      <c r="A4" s="1"/>
      <c r="B4" s="3"/>
      <c r="C4" s="3"/>
      <c r="D4" s="3"/>
      <c r="E4" s="3"/>
      <c r="F4" s="3"/>
      <c r="G4" s="1"/>
      <c r="H4" s="1"/>
      <c r="I4" s="1"/>
      <c r="J4" s="1"/>
      <c r="K4" s="1"/>
      <c r="L4" s="1"/>
      <c r="M4" s="1"/>
      <c r="N4" s="1"/>
    </row>
    <row r="5" spans="1:14" x14ac:dyDescent="0.2">
      <c r="A5" s="1"/>
      <c r="B5" s="3"/>
      <c r="C5" s="3"/>
      <c r="D5" s="3"/>
      <c r="E5" s="3"/>
      <c r="F5" s="3"/>
      <c r="G5" s="1"/>
      <c r="H5" s="1"/>
      <c r="I5" s="1"/>
      <c r="J5" s="1"/>
      <c r="K5" s="1"/>
      <c r="L5" s="1"/>
      <c r="M5" s="1"/>
      <c r="N5" s="1"/>
    </row>
    <row r="6" spans="1:14" ht="15.75" thickBot="1" x14ac:dyDescent="0.3">
      <c r="A6" s="1"/>
      <c r="B6" s="4" t="s">
        <v>2</v>
      </c>
      <c r="C6" s="5"/>
      <c r="D6" s="4" t="s">
        <v>3</v>
      </c>
      <c r="E6" s="5"/>
      <c r="F6" s="4" t="s">
        <v>0</v>
      </c>
      <c r="G6" s="1"/>
      <c r="H6" s="1"/>
      <c r="I6" s="1"/>
      <c r="J6" s="1"/>
      <c r="K6" s="1"/>
      <c r="L6" s="1"/>
      <c r="M6" s="1"/>
      <c r="N6" s="1"/>
    </row>
    <row r="7" spans="1:14" x14ac:dyDescent="0.2">
      <c r="A7" s="1"/>
      <c r="B7" s="3"/>
      <c r="C7" s="3"/>
      <c r="D7" s="3"/>
      <c r="E7" s="3"/>
      <c r="F7" s="3"/>
      <c r="G7" s="1"/>
      <c r="H7" s="1"/>
      <c r="I7" s="1"/>
      <c r="J7" s="1"/>
      <c r="K7" s="1"/>
      <c r="L7" s="1"/>
      <c r="M7" s="1"/>
      <c r="N7" s="1"/>
    </row>
    <row r="8" spans="1:14" ht="18" x14ac:dyDescent="0.25">
      <c r="A8" s="1"/>
      <c r="B8" s="3" t="s">
        <v>4</v>
      </c>
      <c r="C8" s="3"/>
      <c r="D8" s="24" t="s">
        <v>4</v>
      </c>
      <c r="E8" s="3"/>
      <c r="F8" s="3"/>
      <c r="G8" s="1"/>
      <c r="H8" s="1"/>
      <c r="I8" s="1"/>
      <c r="J8" s="1"/>
      <c r="K8" s="1"/>
      <c r="L8" s="1"/>
      <c r="M8" s="1"/>
      <c r="N8" s="1"/>
    </row>
    <row r="9" spans="1:14" x14ac:dyDescent="0.2">
      <c r="A9" s="1"/>
      <c r="B9" s="3"/>
      <c r="C9" s="3"/>
      <c r="D9" s="25"/>
      <c r="E9" s="3"/>
      <c r="F9" s="3"/>
      <c r="G9" s="1"/>
      <c r="H9" s="1"/>
      <c r="I9" s="1"/>
      <c r="J9" s="1"/>
      <c r="K9" s="1"/>
      <c r="L9" s="1"/>
      <c r="M9" s="1"/>
      <c r="N9" s="1"/>
    </row>
    <row r="10" spans="1:14" ht="15.75" x14ac:dyDescent="0.25">
      <c r="A10" s="1"/>
      <c r="B10" s="3" t="s">
        <v>32</v>
      </c>
      <c r="C10" s="3"/>
      <c r="D10" s="26" t="s">
        <v>32</v>
      </c>
      <c r="E10" s="3"/>
      <c r="F10" s="3"/>
      <c r="G10" s="1"/>
      <c r="H10" s="1"/>
      <c r="I10" s="1"/>
      <c r="J10" s="1"/>
      <c r="K10" s="1"/>
      <c r="L10" s="1"/>
      <c r="M10" s="1"/>
      <c r="N10" s="1"/>
    </row>
    <row r="11" spans="1:14" x14ac:dyDescent="0.2">
      <c r="A11" s="1"/>
      <c r="B11" s="3"/>
      <c r="C11" s="3"/>
      <c r="D11" s="25"/>
      <c r="E11" s="3"/>
      <c r="F11" s="3"/>
      <c r="G11" s="1"/>
      <c r="H11" s="1"/>
      <c r="I11" s="1"/>
      <c r="J11" s="1"/>
      <c r="K11" s="1"/>
      <c r="L11" s="1"/>
      <c r="M11" s="1"/>
      <c r="N11" s="1"/>
    </row>
    <row r="12" spans="1:14" x14ac:dyDescent="0.2">
      <c r="A12" s="1"/>
      <c r="B12" s="3" t="s">
        <v>5</v>
      </c>
      <c r="C12" s="3"/>
      <c r="D12" s="22" t="s">
        <v>5</v>
      </c>
      <c r="E12" s="3"/>
      <c r="F12" s="3"/>
      <c r="G12" s="1"/>
      <c r="H12" s="1"/>
      <c r="I12" s="1"/>
      <c r="J12" s="1"/>
      <c r="K12" s="1"/>
      <c r="L12" s="1"/>
      <c r="M12" s="1"/>
      <c r="N12" s="1"/>
    </row>
    <row r="13" spans="1:14" x14ac:dyDescent="0.2">
      <c r="A13" s="1"/>
      <c r="B13" s="3"/>
      <c r="C13" s="3"/>
      <c r="D13" s="25"/>
      <c r="E13" s="3"/>
      <c r="F13" s="3"/>
      <c r="G13" s="1"/>
      <c r="H13" s="1"/>
      <c r="I13" s="1"/>
      <c r="J13" s="1"/>
      <c r="K13" s="1"/>
      <c r="L13" s="1"/>
      <c r="M13" s="1"/>
      <c r="N13" s="1"/>
    </row>
    <row r="14" spans="1:14" x14ac:dyDescent="0.2">
      <c r="A14" s="1"/>
      <c r="B14" s="3" t="s">
        <v>6</v>
      </c>
      <c r="C14" s="3"/>
      <c r="D14" s="21" t="s">
        <v>6</v>
      </c>
      <c r="E14" s="3"/>
      <c r="F14" s="3"/>
      <c r="G14" s="1"/>
      <c r="H14" s="1"/>
      <c r="I14" s="1"/>
      <c r="J14" s="1"/>
      <c r="K14" s="1"/>
      <c r="L14" s="1"/>
      <c r="M14" s="1"/>
      <c r="N14" s="1"/>
    </row>
    <row r="15" spans="1:14" x14ac:dyDescent="0.2">
      <c r="A15" s="1"/>
      <c r="B15" s="3"/>
      <c r="C15" s="3"/>
      <c r="D15" s="25"/>
      <c r="E15" s="3"/>
      <c r="F15" s="3"/>
      <c r="G15" s="1"/>
      <c r="H15" s="1"/>
      <c r="I15" s="1"/>
      <c r="J15" s="1"/>
      <c r="K15" s="1"/>
      <c r="L15" s="1"/>
      <c r="M15" s="1"/>
      <c r="N15" s="1"/>
    </row>
    <row r="16" spans="1:14" x14ac:dyDescent="0.2">
      <c r="A16" s="1"/>
      <c r="B16" s="3" t="s">
        <v>7</v>
      </c>
      <c r="C16" s="3"/>
      <c r="D16" s="23" t="s">
        <v>7</v>
      </c>
      <c r="E16" s="3"/>
      <c r="F16" s="3"/>
      <c r="G16" s="1"/>
      <c r="H16" s="1"/>
      <c r="I16" s="1"/>
      <c r="J16" s="1"/>
      <c r="K16" s="1"/>
      <c r="L16" s="1"/>
      <c r="M16" s="1"/>
      <c r="N16" s="1"/>
    </row>
    <row r="17" spans="1:14" x14ac:dyDescent="0.2">
      <c r="A17" s="1"/>
      <c r="B17" s="3"/>
      <c r="C17" s="3"/>
      <c r="D17" s="25"/>
      <c r="E17" s="3"/>
      <c r="F17" s="3"/>
      <c r="G17" s="1"/>
      <c r="H17" s="1"/>
      <c r="I17" s="1"/>
      <c r="J17" s="1"/>
      <c r="K17" s="1"/>
      <c r="L17" s="1"/>
      <c r="M17" s="1"/>
      <c r="N17" s="1"/>
    </row>
    <row r="18" spans="1:14" ht="14.25" x14ac:dyDescent="0.2">
      <c r="A18" s="1"/>
      <c r="B18" s="3" t="s">
        <v>37</v>
      </c>
      <c r="C18" s="3"/>
      <c r="D18" s="6">
        <v>100</v>
      </c>
      <c r="E18" s="3"/>
      <c r="F18" s="7" t="s">
        <v>35</v>
      </c>
      <c r="G18" s="1"/>
      <c r="H18" s="1"/>
      <c r="I18" s="1"/>
      <c r="J18" s="1"/>
      <c r="K18" s="1"/>
      <c r="L18" s="1"/>
      <c r="M18" s="1"/>
      <c r="N18" s="1"/>
    </row>
    <row r="19" spans="1:14" ht="14.25" x14ac:dyDescent="0.2">
      <c r="A19" s="1"/>
      <c r="B19" s="3"/>
      <c r="C19" s="3"/>
      <c r="D19" s="20"/>
      <c r="E19" s="3"/>
      <c r="F19" s="7"/>
      <c r="G19" s="1"/>
      <c r="H19" s="1"/>
      <c r="I19" s="1"/>
      <c r="J19" s="1"/>
      <c r="K19" s="1"/>
      <c r="L19" s="1"/>
      <c r="M19" s="1"/>
      <c r="N19" s="1"/>
    </row>
    <row r="20" spans="1:14" ht="14.25" x14ac:dyDescent="0.2">
      <c r="A20" s="1"/>
      <c r="B20" s="3" t="s">
        <v>38</v>
      </c>
      <c r="C20" s="3"/>
      <c r="D20" s="58">
        <v>100</v>
      </c>
      <c r="E20" s="3"/>
      <c r="F20" s="7" t="s">
        <v>36</v>
      </c>
      <c r="G20" s="1"/>
      <c r="H20" s="1"/>
      <c r="I20" s="1"/>
      <c r="J20" s="1"/>
      <c r="K20" s="1"/>
      <c r="L20" s="1"/>
      <c r="M20" s="1"/>
      <c r="N20" s="1"/>
    </row>
    <row r="21" spans="1:14" x14ac:dyDescent="0.2">
      <c r="A21" s="1"/>
      <c r="B21" s="3"/>
      <c r="C21" s="3"/>
      <c r="D21" s="20"/>
      <c r="E21" s="3"/>
      <c r="F21" s="3"/>
      <c r="G21" s="1"/>
      <c r="H21" s="1"/>
      <c r="I21" s="1"/>
      <c r="J21" s="1"/>
      <c r="K21" s="1"/>
      <c r="L21" s="1"/>
      <c r="M21" s="1"/>
      <c r="N21" s="1"/>
    </row>
    <row r="22" spans="1:14" ht="14.25" x14ac:dyDescent="0.2">
      <c r="A22" s="1"/>
      <c r="B22" s="3" t="s">
        <v>8</v>
      </c>
      <c r="C22" s="3"/>
      <c r="D22" s="8">
        <v>100</v>
      </c>
      <c r="E22" s="3"/>
      <c r="F22" s="7" t="s">
        <v>9</v>
      </c>
      <c r="G22" s="1"/>
      <c r="H22" s="1"/>
      <c r="I22" s="1"/>
      <c r="J22" s="1"/>
      <c r="K22" s="1"/>
      <c r="L22" s="1"/>
      <c r="M22" s="1"/>
      <c r="N22" s="1"/>
    </row>
    <row r="23" spans="1:14" x14ac:dyDescent="0.2">
      <c r="A23" s="1"/>
      <c r="B23" s="3"/>
      <c r="C23" s="3"/>
      <c r="D23" s="20"/>
      <c r="E23" s="3"/>
      <c r="F23" s="3"/>
      <c r="G23" s="1"/>
      <c r="H23" s="1"/>
      <c r="I23" s="1"/>
      <c r="J23" s="1"/>
      <c r="K23" s="1"/>
      <c r="L23" s="1"/>
      <c r="M23" s="1"/>
      <c r="N23" s="1"/>
    </row>
    <row r="24" spans="1:14" ht="14.25" x14ac:dyDescent="0.2">
      <c r="A24" s="1"/>
      <c r="B24" s="3" t="s">
        <v>10</v>
      </c>
      <c r="C24" s="3"/>
      <c r="D24" s="9"/>
      <c r="E24" s="3"/>
      <c r="F24" s="7" t="s">
        <v>11</v>
      </c>
      <c r="G24" s="1"/>
      <c r="H24" s="1"/>
      <c r="I24" s="1"/>
      <c r="J24" s="1"/>
      <c r="K24" s="1"/>
      <c r="L24" s="1"/>
      <c r="M24" s="1"/>
      <c r="N24" s="1"/>
    </row>
    <row r="25" spans="1:14" ht="14.25" x14ac:dyDescent="0.2">
      <c r="A25" s="1"/>
      <c r="B25" s="3"/>
      <c r="C25" s="3"/>
      <c r="D25" s="20"/>
      <c r="E25" s="3"/>
      <c r="F25" s="10"/>
      <c r="G25" s="1"/>
      <c r="H25" s="1"/>
      <c r="I25" s="1"/>
      <c r="J25" s="1"/>
      <c r="K25" s="1"/>
      <c r="L25" s="1"/>
      <c r="M25" s="1"/>
      <c r="N25" s="1"/>
    </row>
    <row r="26" spans="1:14" ht="14.25" x14ac:dyDescent="0.2">
      <c r="A26" s="1"/>
      <c r="B26" s="3" t="s">
        <v>12</v>
      </c>
      <c r="C26" s="3"/>
      <c r="D26" s="11">
        <v>100</v>
      </c>
      <c r="E26" s="3"/>
      <c r="F26" s="7" t="s">
        <v>13</v>
      </c>
      <c r="G26" s="1"/>
      <c r="H26" s="1"/>
      <c r="I26" s="1"/>
      <c r="J26" s="1"/>
      <c r="K26" s="1"/>
      <c r="L26" s="1"/>
      <c r="M26" s="1"/>
      <c r="N26" s="1"/>
    </row>
    <row r="27" spans="1:14" ht="14.25" x14ac:dyDescent="0.2">
      <c r="A27" s="1"/>
      <c r="B27" s="3"/>
      <c r="C27" s="3"/>
      <c r="D27" s="20"/>
      <c r="E27" s="3"/>
      <c r="F27" s="10"/>
      <c r="G27" s="1"/>
      <c r="H27" s="1"/>
      <c r="I27" s="1"/>
      <c r="J27" s="1"/>
      <c r="K27" s="1"/>
      <c r="L27" s="1"/>
      <c r="M27" s="1"/>
      <c r="N27" s="1"/>
    </row>
    <row r="28" spans="1:14" ht="14.25" x14ac:dyDescent="0.2">
      <c r="A28" s="1"/>
      <c r="B28" s="3" t="s">
        <v>14</v>
      </c>
      <c r="C28" s="3"/>
      <c r="D28" s="12">
        <v>100</v>
      </c>
      <c r="E28" s="3"/>
      <c r="F28" s="7" t="s">
        <v>15</v>
      </c>
      <c r="G28" s="1"/>
      <c r="H28" s="1"/>
      <c r="I28" s="1"/>
      <c r="J28" s="1"/>
      <c r="K28" s="1"/>
      <c r="L28" s="1"/>
      <c r="M28" s="1"/>
      <c r="N28" s="1"/>
    </row>
    <row r="29" spans="1:14" ht="14.25" x14ac:dyDescent="0.2">
      <c r="A29" s="1"/>
      <c r="B29" s="3"/>
      <c r="C29" s="3"/>
      <c r="D29" s="20"/>
      <c r="E29" s="3"/>
      <c r="F29" s="10"/>
      <c r="G29" s="1"/>
      <c r="H29" s="1"/>
      <c r="I29" s="1"/>
      <c r="J29" s="1"/>
      <c r="K29" s="1"/>
      <c r="L29" s="1"/>
      <c r="M29" s="1"/>
      <c r="N29" s="1"/>
    </row>
    <row r="30" spans="1:14" ht="14.25" x14ac:dyDescent="0.2">
      <c r="A30" s="1"/>
      <c r="B30" s="3" t="s">
        <v>16</v>
      </c>
      <c r="C30" s="3"/>
      <c r="D30" s="13">
        <v>100</v>
      </c>
      <c r="E30" s="3"/>
      <c r="F30" s="7" t="s">
        <v>17</v>
      </c>
      <c r="G30" s="1"/>
      <c r="H30" s="1"/>
      <c r="I30" s="1"/>
      <c r="J30" s="1"/>
      <c r="K30" s="1"/>
      <c r="L30" s="1"/>
      <c r="M30" s="1"/>
      <c r="N30" s="1"/>
    </row>
    <row r="31" spans="1:14" ht="14.25" x14ac:dyDescent="0.2">
      <c r="A31" s="1"/>
      <c r="B31" s="3"/>
      <c r="C31" s="3"/>
      <c r="D31" s="25"/>
      <c r="E31" s="3"/>
      <c r="F31" s="10"/>
      <c r="G31" s="1"/>
      <c r="H31" s="1"/>
      <c r="I31" s="1"/>
      <c r="J31" s="1"/>
      <c r="K31" s="1"/>
      <c r="L31" s="1"/>
      <c r="M31" s="1"/>
      <c r="N31" s="1"/>
    </row>
    <row r="32" spans="1:14" ht="15" thickBot="1" x14ac:dyDescent="0.25">
      <c r="A32" s="1"/>
      <c r="B32" s="3" t="s">
        <v>18</v>
      </c>
      <c r="C32" s="3"/>
      <c r="D32" s="14">
        <v>100</v>
      </c>
      <c r="E32" s="3"/>
      <c r="F32" s="7" t="s">
        <v>19</v>
      </c>
      <c r="G32" s="1"/>
      <c r="H32" s="1"/>
      <c r="I32" s="1"/>
      <c r="J32" s="1"/>
      <c r="K32" s="1"/>
      <c r="L32" s="1"/>
      <c r="M32" s="1"/>
      <c r="N32" s="1"/>
    </row>
    <row r="33" spans="1:14" ht="15" thickTop="1" x14ac:dyDescent="0.2">
      <c r="A33" s="1"/>
      <c r="B33" s="3"/>
      <c r="C33" s="3"/>
      <c r="D33" s="25"/>
      <c r="E33" s="3"/>
      <c r="F33" s="10"/>
      <c r="G33" s="1"/>
      <c r="H33" s="1"/>
      <c r="I33" s="1"/>
      <c r="J33" s="1"/>
      <c r="K33" s="1"/>
      <c r="L33" s="1"/>
      <c r="M33" s="1"/>
      <c r="N33" s="1"/>
    </row>
    <row r="34" spans="1:14" ht="14.25" x14ac:dyDescent="0.2">
      <c r="A34" s="1"/>
      <c r="B34" s="3" t="s">
        <v>20</v>
      </c>
      <c r="C34" s="3"/>
      <c r="D34" s="15" t="s">
        <v>21</v>
      </c>
      <c r="E34" s="3"/>
      <c r="F34" s="7" t="s">
        <v>22</v>
      </c>
      <c r="G34" s="1"/>
      <c r="H34" s="1"/>
      <c r="I34" s="1"/>
      <c r="J34" s="1"/>
      <c r="K34" s="1"/>
      <c r="L34" s="1"/>
      <c r="M34" s="1"/>
      <c r="N34" s="1"/>
    </row>
    <row r="35" spans="1:14" ht="14.25" x14ac:dyDescent="0.2">
      <c r="A35" s="1"/>
      <c r="B35" s="3"/>
      <c r="C35" s="3"/>
      <c r="D35" s="25"/>
      <c r="E35" s="3"/>
      <c r="F35" s="10"/>
      <c r="G35" s="1"/>
      <c r="H35" s="1"/>
      <c r="I35" s="1"/>
      <c r="J35" s="1"/>
      <c r="K35" s="1"/>
      <c r="L35" s="1"/>
      <c r="M35" s="1"/>
      <c r="N35" s="1"/>
    </row>
    <row r="36" spans="1:14" ht="14.25" x14ac:dyDescent="0.2">
      <c r="A36" s="1"/>
      <c r="B36" s="3" t="s">
        <v>23</v>
      </c>
      <c r="C36" s="3"/>
      <c r="D36" s="16">
        <v>100</v>
      </c>
      <c r="E36" s="3"/>
      <c r="F36" s="7" t="s">
        <v>24</v>
      </c>
      <c r="G36" s="1"/>
      <c r="H36" s="1"/>
      <c r="I36" s="1"/>
      <c r="J36" s="1"/>
      <c r="K36" s="1"/>
      <c r="L36" s="1"/>
      <c r="M36" s="1"/>
      <c r="N36" s="1"/>
    </row>
    <row r="37" spans="1:14" ht="14.25" x14ac:dyDescent="0.2">
      <c r="A37" s="1"/>
      <c r="B37" s="3"/>
      <c r="C37" s="3"/>
      <c r="D37" s="20"/>
      <c r="E37" s="3"/>
      <c r="F37" s="10"/>
      <c r="G37" s="1"/>
      <c r="H37" s="1"/>
      <c r="I37" s="1"/>
      <c r="J37" s="1"/>
      <c r="K37" s="1"/>
      <c r="L37" s="1"/>
      <c r="M37" s="1"/>
      <c r="N37" s="1"/>
    </row>
    <row r="38" spans="1:14" ht="14.25" x14ac:dyDescent="0.2">
      <c r="A38" s="1"/>
      <c r="B38" s="3" t="s">
        <v>25</v>
      </c>
      <c r="C38" s="3"/>
      <c r="D38" s="17" t="s">
        <v>26</v>
      </c>
      <c r="E38" s="3"/>
      <c r="F38" s="7" t="s">
        <v>27</v>
      </c>
      <c r="G38" s="1"/>
      <c r="H38" s="1"/>
      <c r="I38" s="1"/>
      <c r="J38" s="1"/>
      <c r="K38" s="1"/>
      <c r="L38" s="1"/>
      <c r="M38" s="1"/>
      <c r="N38" s="1"/>
    </row>
    <row r="39" spans="1:14" ht="14.25" x14ac:dyDescent="0.2">
      <c r="A39" s="1"/>
      <c r="B39" s="3"/>
      <c r="C39" s="3"/>
      <c r="D39" s="20"/>
      <c r="E39" s="3"/>
      <c r="F39" s="10"/>
      <c r="G39" s="1"/>
      <c r="H39" s="1"/>
      <c r="I39" s="1"/>
      <c r="J39" s="1"/>
      <c r="K39" s="1"/>
      <c r="L39" s="1"/>
      <c r="M39" s="1"/>
      <c r="N39" s="1"/>
    </row>
    <row r="40" spans="1:14" ht="14.25" x14ac:dyDescent="0.2">
      <c r="A40" s="1"/>
      <c r="B40" s="3" t="s">
        <v>28</v>
      </c>
      <c r="C40" s="3"/>
      <c r="D40" s="18">
        <v>1</v>
      </c>
      <c r="E40" s="3"/>
      <c r="F40" s="7" t="s">
        <v>29</v>
      </c>
      <c r="G40" s="1"/>
      <c r="H40" s="1"/>
      <c r="I40" s="1"/>
      <c r="J40" s="1"/>
      <c r="K40" s="1"/>
      <c r="L40" s="1"/>
      <c r="M40" s="1"/>
      <c r="N40" s="1"/>
    </row>
    <row r="41" spans="1:14" ht="14.25" x14ac:dyDescent="0.2">
      <c r="A41" s="1"/>
      <c r="B41" s="3"/>
      <c r="C41" s="3"/>
      <c r="D41" s="20"/>
      <c r="E41" s="3"/>
      <c r="F41" s="7"/>
      <c r="G41" s="1"/>
      <c r="H41" s="1"/>
      <c r="I41" s="1"/>
      <c r="J41" s="1"/>
      <c r="K41" s="1"/>
      <c r="L41" s="1"/>
      <c r="M41" s="1"/>
      <c r="N41" s="1"/>
    </row>
    <row r="42" spans="1:14" ht="14.25" x14ac:dyDescent="0.2">
      <c r="A42" s="1"/>
      <c r="B42" s="3" t="s">
        <v>30</v>
      </c>
      <c r="C42" s="3"/>
      <c r="D42" s="19">
        <v>100</v>
      </c>
      <c r="E42" s="3"/>
      <c r="F42" s="7" t="s">
        <v>31</v>
      </c>
      <c r="G42" s="1"/>
      <c r="H42" s="1"/>
      <c r="I42" s="1"/>
      <c r="J42" s="1"/>
      <c r="K42" s="1"/>
      <c r="L42" s="1"/>
      <c r="M42" s="1"/>
      <c r="N42" s="1"/>
    </row>
    <row r="43" spans="1:14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1:14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  <row r="45" spans="1:14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</row>
    <row r="46" spans="1:14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1:14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</sheetData>
  <hyperlinks>
    <hyperlink ref="H2" location="Menu!A1" display="Menu" xr:uid="{00000000-0004-0000-0000-000000000000}"/>
  </hyperlink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1"/>
  </sheetPr>
  <dimension ref="A1:S523"/>
  <sheetViews>
    <sheetView zoomScale="70" zoomScaleNormal="70" workbookViewId="0">
      <selection activeCell="C296" sqref="C296:K296"/>
    </sheetView>
  </sheetViews>
  <sheetFormatPr defaultColWidth="0" defaultRowHeight="12.75" customHeight="1" zeroHeight="1" x14ac:dyDescent="0.2"/>
  <cols>
    <col min="1" max="1" width="3.625" style="123" customWidth="1"/>
    <col min="2" max="2" width="42.125" style="123" customWidth="1"/>
    <col min="3" max="3" width="39.5" style="123" customWidth="1"/>
    <col min="4" max="4" width="21.5" style="123" bestFit="1" customWidth="1"/>
    <col min="5" max="11" width="13.375" style="123" customWidth="1"/>
    <col min="12" max="12" width="3.625" style="123" customWidth="1"/>
    <col min="13" max="17" width="15.375" style="123" hidden="1" customWidth="1"/>
    <col min="18" max="18" width="3.625" style="123" hidden="1" customWidth="1"/>
    <col min="19" max="16384" width="9" style="123" hidden="1"/>
  </cols>
  <sheetData>
    <row r="1" spans="1:19" ht="18" x14ac:dyDescent="0.25">
      <c r="A1" s="24" t="s">
        <v>481</v>
      </c>
      <c r="B1" s="24"/>
      <c r="C1" s="24"/>
      <c r="D1" s="24"/>
      <c r="E1" s="24"/>
      <c r="F1" s="24"/>
      <c r="G1" s="24"/>
      <c r="H1" s="24"/>
      <c r="I1" s="24"/>
      <c r="J1" s="24"/>
      <c r="K1" s="27" t="s">
        <v>33</v>
      </c>
      <c r="L1" s="24"/>
    </row>
    <row r="2" spans="1:19" ht="15.75" x14ac:dyDescent="0.25">
      <c r="A2" s="26" t="str">
        <f ca="1">RIGHT(CELL("filename", $A$1), LEN(CELL("filename", $A$1)) - SEARCH("]", CELL("filename", $A$1)))</f>
        <v>Reset RIN 2.2 Repex</v>
      </c>
      <c r="B2" s="26"/>
      <c r="C2" s="26"/>
      <c r="D2" s="26"/>
      <c r="E2" s="26"/>
      <c r="F2" s="26"/>
      <c r="G2" s="26"/>
      <c r="H2" s="26"/>
      <c r="I2" s="26"/>
      <c r="J2" s="26" t="s">
        <v>34</v>
      </c>
      <c r="K2" s="83" t="str">
        <f>IF(ROUND(SUM(E22:K156),2)=ROUND(SUM('Forecast Expenditure'!H110:N223),2),"OK","Check!")</f>
        <v>OK</v>
      </c>
      <c r="L2" s="26"/>
    </row>
    <row r="3" spans="1:19" x14ac:dyDescent="0.2">
      <c r="A3" s="82"/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</row>
    <row r="4" spans="1:19" x14ac:dyDescent="0.2">
      <c r="A4" s="82"/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</row>
    <row r="5" spans="1:19" x14ac:dyDescent="0.2">
      <c r="A5" s="82"/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</row>
    <row r="6" spans="1:19" x14ac:dyDescent="0.2">
      <c r="A6" s="82"/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</row>
    <row r="7" spans="1:19" x14ac:dyDescent="0.2">
      <c r="A7" s="82"/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</row>
    <row r="8" spans="1:19" x14ac:dyDescent="0.2">
      <c r="A8" s="82"/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</row>
    <row r="9" spans="1:19" x14ac:dyDescent="0.2">
      <c r="A9" s="82"/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</row>
    <row r="10" spans="1:19" x14ac:dyDescent="0.2">
      <c r="A10" s="82"/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</row>
    <row r="11" spans="1:19" x14ac:dyDescent="0.2">
      <c r="A11" s="82"/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</row>
    <row r="12" spans="1:19" x14ac:dyDescent="0.2">
      <c r="A12" s="82"/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</row>
    <row r="13" spans="1:19" x14ac:dyDescent="0.2">
      <c r="A13" s="82"/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</row>
    <row r="14" spans="1:19" x14ac:dyDescent="0.2">
      <c r="A14" s="82"/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</row>
    <row r="15" spans="1:19" x14ac:dyDescent="0.2">
      <c r="A15" s="82"/>
      <c r="B15" s="82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2"/>
    </row>
    <row r="16" spans="1:19" x14ac:dyDescent="0.2">
      <c r="A16" s="82"/>
      <c r="B16" s="82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</row>
    <row r="17" spans="1:19" x14ac:dyDescent="0.2">
      <c r="A17" s="82"/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  <c r="R17" s="82"/>
      <c r="S17" s="82"/>
    </row>
    <row r="18" spans="1:19" ht="18.75" customHeight="1" x14ac:dyDescent="0.2">
      <c r="A18" s="82"/>
      <c r="B18" s="133" t="s">
        <v>580</v>
      </c>
      <c r="C18" s="134"/>
      <c r="D18" s="134"/>
      <c r="E18" s="134"/>
      <c r="F18" s="134"/>
      <c r="G18" s="134"/>
      <c r="H18" s="134"/>
      <c r="I18" s="134"/>
      <c r="J18" s="134"/>
      <c r="K18" s="134"/>
      <c r="L18" s="82"/>
      <c r="M18" s="82"/>
      <c r="N18" s="82"/>
      <c r="O18" s="82"/>
      <c r="P18" s="82"/>
      <c r="Q18" s="82"/>
      <c r="R18" s="82"/>
      <c r="S18" s="82"/>
    </row>
    <row r="19" spans="1:19" ht="13.5" thickBot="1" x14ac:dyDescent="0.25">
      <c r="A19" s="82"/>
      <c r="B19" s="135"/>
      <c r="C19" s="136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/>
      <c r="P19" s="82"/>
      <c r="Q19" s="82"/>
      <c r="R19" s="82"/>
      <c r="S19" s="82"/>
    </row>
    <row r="20" spans="1:19" ht="13.5" thickBot="1" x14ac:dyDescent="0.25">
      <c r="A20" s="82"/>
      <c r="B20" s="131" t="s">
        <v>581</v>
      </c>
      <c r="C20" s="136"/>
      <c r="D20" s="80"/>
      <c r="E20" s="234" t="s">
        <v>633</v>
      </c>
      <c r="F20" s="235"/>
      <c r="G20" s="235"/>
      <c r="H20" s="235"/>
      <c r="I20" s="235"/>
      <c r="J20" s="235"/>
      <c r="K20" s="236"/>
      <c r="L20" s="82"/>
      <c r="M20" s="82"/>
      <c r="N20" s="82"/>
      <c r="O20" s="82"/>
      <c r="P20" s="82"/>
      <c r="Q20" s="82"/>
      <c r="R20" s="82"/>
      <c r="S20" s="82"/>
    </row>
    <row r="21" spans="1:19" ht="13.5" thickBot="1" x14ac:dyDescent="0.25">
      <c r="A21" s="82"/>
      <c r="B21" s="137" t="s">
        <v>50</v>
      </c>
      <c r="C21" s="138" t="s">
        <v>51</v>
      </c>
      <c r="D21" s="139"/>
      <c r="E21" s="140" t="s">
        <v>634</v>
      </c>
      <c r="F21" s="140" t="s">
        <v>635</v>
      </c>
      <c r="G21" s="141" t="s">
        <v>636</v>
      </c>
      <c r="H21" s="141" t="s">
        <v>637</v>
      </c>
      <c r="I21" s="141" t="s">
        <v>638</v>
      </c>
      <c r="J21" s="141" t="s">
        <v>639</v>
      </c>
      <c r="K21" s="141" t="s">
        <v>640</v>
      </c>
      <c r="L21" s="82"/>
      <c r="M21" s="82"/>
      <c r="N21" s="82"/>
      <c r="O21" s="82"/>
      <c r="P21" s="82"/>
      <c r="Q21" s="82"/>
      <c r="R21" s="82"/>
      <c r="S21" s="82"/>
    </row>
    <row r="22" spans="1:19" x14ac:dyDescent="0.2">
      <c r="A22" s="82"/>
      <c r="B22" s="231" t="s">
        <v>641</v>
      </c>
      <c r="C22" s="142" t="s">
        <v>484</v>
      </c>
      <c r="D22" s="143"/>
      <c r="E22" s="144"/>
      <c r="F22" s="145"/>
      <c r="G22" s="145"/>
      <c r="H22" s="145"/>
      <c r="I22" s="145"/>
      <c r="J22" s="145"/>
      <c r="K22" s="146"/>
      <c r="L22" s="82"/>
      <c r="M22" s="82"/>
      <c r="N22" s="82"/>
      <c r="O22" s="82"/>
      <c r="P22" s="82"/>
      <c r="Q22" s="82"/>
      <c r="R22" s="82"/>
      <c r="S22" s="82"/>
    </row>
    <row r="23" spans="1:19" x14ac:dyDescent="0.2">
      <c r="A23" s="82"/>
      <c r="B23" s="232"/>
      <c r="C23" s="147" t="s">
        <v>486</v>
      </c>
      <c r="D23" s="148"/>
      <c r="E23" s="149">
        <f>'Forecast Expenditure'!H111</f>
        <v>3753576.6478375811</v>
      </c>
      <c r="F23" s="150">
        <f>'Forecast Expenditure'!I111</f>
        <v>4020448.94701534</v>
      </c>
      <c r="G23" s="150">
        <f>'Forecast Expenditure'!J111</f>
        <v>5161315.3883059015</v>
      </c>
      <c r="H23" s="150">
        <f>'Forecast Expenditure'!K111</f>
        <v>5451913.3092084564</v>
      </c>
      <c r="I23" s="150">
        <f>'Forecast Expenditure'!L111</f>
        <v>5730170.1710039293</v>
      </c>
      <c r="J23" s="150">
        <f>'Forecast Expenditure'!M111</f>
        <v>5730772.1835419536</v>
      </c>
      <c r="K23" s="151">
        <f>'Forecast Expenditure'!N111</f>
        <v>5997644.482719712</v>
      </c>
      <c r="L23" s="82"/>
      <c r="M23" s="82"/>
      <c r="N23" s="82"/>
      <c r="O23" s="82"/>
      <c r="P23" s="82"/>
      <c r="Q23" s="82"/>
      <c r="R23" s="82"/>
      <c r="S23" s="82"/>
    </row>
    <row r="24" spans="1:19" x14ac:dyDescent="0.2">
      <c r="A24" s="82"/>
      <c r="B24" s="232"/>
      <c r="C24" s="147" t="s">
        <v>487</v>
      </c>
      <c r="D24" s="148"/>
      <c r="E24" s="149">
        <f>'Forecast Expenditure'!H112</f>
        <v>2224527.0538995075</v>
      </c>
      <c r="F24" s="150">
        <f>'Forecast Expenditure'!I112</f>
        <v>2359969.7340285457</v>
      </c>
      <c r="G24" s="150">
        <f>'Forecast Expenditure'!J112</f>
        <v>3009236.5203441097</v>
      </c>
      <c r="H24" s="150">
        <f>'Forecast Expenditure'!K112</f>
        <v>3158627.573567478</v>
      </c>
      <c r="I24" s="150">
        <f>'Forecast Expenditure'!L112</f>
        <v>3300763.2764863651</v>
      </c>
      <c r="J24" s="150">
        <f>'Forecast Expenditure'!M112</f>
        <v>3279664.7563437787</v>
      </c>
      <c r="K24" s="151">
        <f>'Forecast Expenditure'!N112</f>
        <v>3415107.4364728159</v>
      </c>
      <c r="L24" s="82"/>
      <c r="M24" s="82"/>
      <c r="N24" s="82"/>
      <c r="O24" s="82"/>
      <c r="P24" s="82"/>
      <c r="Q24" s="82"/>
      <c r="R24" s="82"/>
      <c r="S24" s="82"/>
    </row>
    <row r="25" spans="1:19" x14ac:dyDescent="0.2">
      <c r="A25" s="82"/>
      <c r="B25" s="232"/>
      <c r="C25" s="147" t="s">
        <v>488</v>
      </c>
      <c r="D25" s="148"/>
      <c r="E25" s="149">
        <f>'Forecast Expenditure'!H113</f>
        <v>3336790.5808492606</v>
      </c>
      <c r="F25" s="150">
        <f>'Forecast Expenditure'!I113</f>
        <v>3539954.6010428178</v>
      </c>
      <c r="G25" s="150">
        <f>'Forecast Expenditure'!J113</f>
        <v>4512870.4431479909</v>
      </c>
      <c r="H25" s="150">
        <f>'Forecast Expenditure'!K113</f>
        <v>4736930.3019617898</v>
      </c>
      <c r="I25" s="150">
        <f>'Forecast Expenditure'!L113</f>
        <v>4950121.0344573818</v>
      </c>
      <c r="J25" s="150">
        <f>'Forecast Expenditure'!M113</f>
        <v>4918773.1416003434</v>
      </c>
      <c r="K25" s="151">
        <f>'Forecast Expenditure'!N113</f>
        <v>5121937.1617938997</v>
      </c>
      <c r="L25" s="82"/>
      <c r="M25" s="82"/>
      <c r="N25" s="82"/>
      <c r="O25" s="82"/>
      <c r="P25" s="82"/>
      <c r="Q25" s="82"/>
      <c r="R25" s="82"/>
      <c r="S25" s="82"/>
    </row>
    <row r="26" spans="1:19" x14ac:dyDescent="0.2">
      <c r="A26" s="82"/>
      <c r="B26" s="232"/>
      <c r="C26" s="147" t="s">
        <v>489</v>
      </c>
      <c r="D26" s="148"/>
      <c r="E26" s="149">
        <f>'Forecast Expenditure'!H114</f>
        <v>819638.59268336243</v>
      </c>
      <c r="F26" s="150">
        <f>'Forecast Expenditure'!I114</f>
        <v>872697.99485246616</v>
      </c>
      <c r="G26" s="150">
        <f>'Forecast Expenditure'!J114</f>
        <v>1245740.8446045443</v>
      </c>
      <c r="H26" s="150">
        <f>'Forecast Expenditure'!K114</f>
        <v>1307486.5821502192</v>
      </c>
      <c r="I26" s="150">
        <f>'Forecast Expenditure'!L114</f>
        <v>1364714.0575593037</v>
      </c>
      <c r="J26" s="150">
        <f>'Forecast Expenditure'!M114</f>
        <v>1320287.5840199867</v>
      </c>
      <c r="K26" s="151">
        <f>'Forecast Expenditure'!N114</f>
        <v>1373346.9861890906</v>
      </c>
      <c r="L26" s="82"/>
      <c r="M26" s="82"/>
      <c r="N26" s="82"/>
      <c r="O26" s="82"/>
      <c r="P26" s="82"/>
      <c r="Q26" s="82"/>
      <c r="R26" s="82"/>
      <c r="S26" s="82"/>
    </row>
    <row r="27" spans="1:19" x14ac:dyDescent="0.2">
      <c r="A27" s="82"/>
      <c r="B27" s="232"/>
      <c r="C27" s="147" t="s">
        <v>490</v>
      </c>
      <c r="D27" s="148"/>
      <c r="E27" s="149">
        <f>'Forecast Expenditure'!H115</f>
        <v>0</v>
      </c>
      <c r="F27" s="150">
        <f>'Forecast Expenditure'!I115</f>
        <v>0</v>
      </c>
      <c r="G27" s="150">
        <f>'Forecast Expenditure'!J115</f>
        <v>0</v>
      </c>
      <c r="H27" s="150">
        <f>'Forecast Expenditure'!K115</f>
        <v>0</v>
      </c>
      <c r="I27" s="150">
        <f>'Forecast Expenditure'!L115</f>
        <v>0</v>
      </c>
      <c r="J27" s="150">
        <f>'Forecast Expenditure'!M115</f>
        <v>0</v>
      </c>
      <c r="K27" s="151">
        <f>'Forecast Expenditure'!N115</f>
        <v>0</v>
      </c>
      <c r="L27" s="82"/>
      <c r="M27" s="82"/>
      <c r="N27" s="82"/>
      <c r="O27" s="82"/>
      <c r="P27" s="82"/>
      <c r="Q27" s="82"/>
      <c r="R27" s="82"/>
      <c r="S27" s="82"/>
    </row>
    <row r="28" spans="1:19" x14ac:dyDescent="0.2">
      <c r="A28" s="82"/>
      <c r="B28" s="232"/>
      <c r="C28" s="147" t="s">
        <v>491</v>
      </c>
      <c r="D28" s="148"/>
      <c r="E28" s="149">
        <f>'Forecast Expenditure'!H116</f>
        <v>0</v>
      </c>
      <c r="F28" s="150">
        <f>'Forecast Expenditure'!I116</f>
        <v>0</v>
      </c>
      <c r="G28" s="150">
        <f>'Forecast Expenditure'!J116</f>
        <v>0</v>
      </c>
      <c r="H28" s="150">
        <f>'Forecast Expenditure'!K116</f>
        <v>0</v>
      </c>
      <c r="I28" s="150">
        <f>'Forecast Expenditure'!L116</f>
        <v>0</v>
      </c>
      <c r="J28" s="150">
        <f>'Forecast Expenditure'!M116</f>
        <v>0</v>
      </c>
      <c r="K28" s="151">
        <f>'Forecast Expenditure'!N116</f>
        <v>0</v>
      </c>
      <c r="L28" s="82"/>
      <c r="M28" s="82"/>
      <c r="N28" s="82"/>
      <c r="O28" s="82"/>
      <c r="P28" s="82"/>
      <c r="Q28" s="82"/>
      <c r="R28" s="82"/>
      <c r="S28" s="82"/>
    </row>
    <row r="29" spans="1:19" x14ac:dyDescent="0.2">
      <c r="A29" s="82"/>
      <c r="B29" s="232"/>
      <c r="C29" s="147" t="s">
        <v>492</v>
      </c>
      <c r="D29" s="148"/>
      <c r="E29" s="149">
        <f>'Forecast Expenditure'!H117</f>
        <v>0</v>
      </c>
      <c r="F29" s="150">
        <f>'Forecast Expenditure'!I117</f>
        <v>0</v>
      </c>
      <c r="G29" s="150">
        <f>'Forecast Expenditure'!J117</f>
        <v>0</v>
      </c>
      <c r="H29" s="150">
        <f>'Forecast Expenditure'!K117</f>
        <v>0</v>
      </c>
      <c r="I29" s="150">
        <f>'Forecast Expenditure'!L117</f>
        <v>0</v>
      </c>
      <c r="J29" s="150">
        <f>'Forecast Expenditure'!M117</f>
        <v>0</v>
      </c>
      <c r="K29" s="151">
        <f>'Forecast Expenditure'!N117</f>
        <v>0</v>
      </c>
      <c r="L29" s="82"/>
      <c r="M29" s="82"/>
      <c r="N29" s="82"/>
      <c r="O29" s="82"/>
      <c r="P29" s="82"/>
      <c r="Q29" s="82"/>
      <c r="R29" s="82"/>
      <c r="S29" s="82"/>
    </row>
    <row r="30" spans="1:19" x14ac:dyDescent="0.2">
      <c r="A30" s="82"/>
      <c r="B30" s="232"/>
      <c r="C30" s="147" t="s">
        <v>493</v>
      </c>
      <c r="D30" s="148"/>
      <c r="E30" s="149">
        <f>'Forecast Expenditure'!H118</f>
        <v>0</v>
      </c>
      <c r="F30" s="150">
        <f>'Forecast Expenditure'!I118</f>
        <v>0</v>
      </c>
      <c r="G30" s="150">
        <f>'Forecast Expenditure'!J118</f>
        <v>0</v>
      </c>
      <c r="H30" s="150">
        <f>'Forecast Expenditure'!K118</f>
        <v>0</v>
      </c>
      <c r="I30" s="150">
        <f>'Forecast Expenditure'!L118</f>
        <v>0</v>
      </c>
      <c r="J30" s="150">
        <f>'Forecast Expenditure'!M118</f>
        <v>0</v>
      </c>
      <c r="K30" s="151">
        <f>'Forecast Expenditure'!N118</f>
        <v>0</v>
      </c>
      <c r="L30" s="82"/>
      <c r="M30" s="82"/>
      <c r="N30" s="82"/>
      <c r="O30" s="82"/>
      <c r="P30" s="82"/>
      <c r="Q30" s="82"/>
      <c r="R30" s="82"/>
      <c r="S30" s="82"/>
    </row>
    <row r="31" spans="1:19" x14ac:dyDescent="0.2">
      <c r="A31" s="82"/>
      <c r="B31" s="232"/>
      <c r="C31" s="147" t="s">
        <v>494</v>
      </c>
      <c r="D31" s="148"/>
      <c r="E31" s="149">
        <f>'Forecast Expenditure'!H119</f>
        <v>0</v>
      </c>
      <c r="F31" s="150">
        <f>'Forecast Expenditure'!I119</f>
        <v>386894.82943589002</v>
      </c>
      <c r="G31" s="150">
        <f>'Forecast Expenditure'!J119</f>
        <v>773789.65887178003</v>
      </c>
      <c r="H31" s="150">
        <f>'Forecast Expenditure'!K119</f>
        <v>773789.65887178003</v>
      </c>
      <c r="I31" s="150">
        <f>'Forecast Expenditure'!L119</f>
        <v>773789.65887178003</v>
      </c>
      <c r="J31" s="150">
        <f>'Forecast Expenditure'!M119</f>
        <v>773789.65887178003</v>
      </c>
      <c r="K31" s="151">
        <f>'Forecast Expenditure'!N119</f>
        <v>773789.65887178003</v>
      </c>
      <c r="L31" s="82"/>
      <c r="M31" s="82"/>
      <c r="N31" s="82"/>
      <c r="O31" s="82"/>
      <c r="P31" s="82"/>
      <c r="Q31" s="82"/>
      <c r="R31" s="82"/>
      <c r="S31" s="82"/>
    </row>
    <row r="32" spans="1:19" x14ac:dyDescent="0.2">
      <c r="A32" s="82"/>
      <c r="B32" s="232"/>
      <c r="C32" s="147" t="s">
        <v>495</v>
      </c>
      <c r="D32" s="148"/>
      <c r="E32" s="149">
        <f>'Forecast Expenditure'!H120</f>
        <v>0</v>
      </c>
      <c r="F32" s="150">
        <f>'Forecast Expenditure'!I120</f>
        <v>0</v>
      </c>
      <c r="G32" s="150">
        <f>'Forecast Expenditure'!J120</f>
        <v>0</v>
      </c>
      <c r="H32" s="150">
        <f>'Forecast Expenditure'!K120</f>
        <v>0</v>
      </c>
      <c r="I32" s="150">
        <f>'Forecast Expenditure'!L120</f>
        <v>0</v>
      </c>
      <c r="J32" s="150">
        <f>'Forecast Expenditure'!M120</f>
        <v>0</v>
      </c>
      <c r="K32" s="151">
        <f>'Forecast Expenditure'!N120</f>
        <v>0</v>
      </c>
      <c r="L32" s="82"/>
      <c r="M32" s="82"/>
      <c r="N32" s="82"/>
      <c r="O32" s="82"/>
      <c r="P32" s="82"/>
      <c r="Q32" s="82"/>
      <c r="R32" s="82"/>
      <c r="S32" s="82"/>
    </row>
    <row r="33" spans="1:19" x14ac:dyDescent="0.2">
      <c r="A33" s="82"/>
      <c r="B33" s="232"/>
      <c r="C33" s="147" t="s">
        <v>496</v>
      </c>
      <c r="D33" s="148"/>
      <c r="E33" s="149">
        <f>'Forecast Expenditure'!H121</f>
        <v>0</v>
      </c>
      <c r="F33" s="150">
        <f>'Forecast Expenditure'!I121</f>
        <v>0</v>
      </c>
      <c r="G33" s="150">
        <f>'Forecast Expenditure'!J121</f>
        <v>0</v>
      </c>
      <c r="H33" s="150">
        <f>'Forecast Expenditure'!K121</f>
        <v>0</v>
      </c>
      <c r="I33" s="150">
        <f>'Forecast Expenditure'!L121</f>
        <v>0</v>
      </c>
      <c r="J33" s="150">
        <f>'Forecast Expenditure'!M121</f>
        <v>0</v>
      </c>
      <c r="K33" s="151">
        <f>'Forecast Expenditure'!N121</f>
        <v>0</v>
      </c>
      <c r="L33" s="82"/>
      <c r="M33" s="82"/>
      <c r="N33" s="82"/>
      <c r="O33" s="82"/>
      <c r="P33" s="82"/>
      <c r="Q33" s="82"/>
      <c r="R33" s="82"/>
      <c r="S33" s="82"/>
    </row>
    <row r="34" spans="1:19" x14ac:dyDescent="0.2">
      <c r="A34" s="82"/>
      <c r="B34" s="232"/>
      <c r="C34" s="147" t="s">
        <v>497</v>
      </c>
      <c r="D34" s="148"/>
      <c r="E34" s="149">
        <f>'Forecast Expenditure'!H122</f>
        <v>0</v>
      </c>
      <c r="F34" s="150">
        <f>'Forecast Expenditure'!I122</f>
        <v>0</v>
      </c>
      <c r="G34" s="150">
        <f>'Forecast Expenditure'!J122</f>
        <v>0</v>
      </c>
      <c r="H34" s="150">
        <f>'Forecast Expenditure'!K122</f>
        <v>0</v>
      </c>
      <c r="I34" s="150">
        <f>'Forecast Expenditure'!L122</f>
        <v>0</v>
      </c>
      <c r="J34" s="150">
        <f>'Forecast Expenditure'!M122</f>
        <v>0</v>
      </c>
      <c r="K34" s="151">
        <f>'Forecast Expenditure'!N122</f>
        <v>0</v>
      </c>
      <c r="L34" s="82"/>
      <c r="M34" s="82"/>
      <c r="N34" s="82"/>
      <c r="O34" s="82"/>
      <c r="P34" s="82"/>
      <c r="Q34" s="82"/>
      <c r="R34" s="82"/>
      <c r="S34" s="82"/>
    </row>
    <row r="35" spans="1:19" x14ac:dyDescent="0.2">
      <c r="A35" s="82"/>
      <c r="B35" s="232"/>
      <c r="C35" s="147" t="s">
        <v>498</v>
      </c>
      <c r="D35" s="148"/>
      <c r="E35" s="149">
        <f>'Forecast Expenditure'!H123</f>
        <v>0</v>
      </c>
      <c r="F35" s="150">
        <f>'Forecast Expenditure'!I123</f>
        <v>0</v>
      </c>
      <c r="G35" s="150">
        <f>'Forecast Expenditure'!J123</f>
        <v>0</v>
      </c>
      <c r="H35" s="150">
        <f>'Forecast Expenditure'!K123</f>
        <v>0</v>
      </c>
      <c r="I35" s="150">
        <f>'Forecast Expenditure'!L123</f>
        <v>0</v>
      </c>
      <c r="J35" s="150">
        <f>'Forecast Expenditure'!M123</f>
        <v>0</v>
      </c>
      <c r="K35" s="151">
        <f>'Forecast Expenditure'!N123</f>
        <v>0</v>
      </c>
      <c r="L35" s="82"/>
      <c r="M35" s="82"/>
      <c r="N35" s="82"/>
      <c r="O35" s="82"/>
      <c r="P35" s="82"/>
      <c r="Q35" s="82"/>
      <c r="R35" s="82"/>
      <c r="S35" s="82"/>
    </row>
    <row r="36" spans="1:19" x14ac:dyDescent="0.2">
      <c r="A36" s="82"/>
      <c r="B36" s="232"/>
      <c r="C36" s="147" t="s">
        <v>499</v>
      </c>
      <c r="D36" s="148"/>
      <c r="E36" s="149">
        <f>'Forecast Expenditure'!H124</f>
        <v>0</v>
      </c>
      <c r="F36" s="150">
        <f>'Forecast Expenditure'!I124</f>
        <v>0</v>
      </c>
      <c r="G36" s="150">
        <f>'Forecast Expenditure'!J124</f>
        <v>0</v>
      </c>
      <c r="H36" s="150">
        <f>'Forecast Expenditure'!K124</f>
        <v>0</v>
      </c>
      <c r="I36" s="150">
        <f>'Forecast Expenditure'!L124</f>
        <v>0</v>
      </c>
      <c r="J36" s="150">
        <f>'Forecast Expenditure'!M124</f>
        <v>0</v>
      </c>
      <c r="K36" s="151">
        <f>'Forecast Expenditure'!N124</f>
        <v>0</v>
      </c>
      <c r="L36" s="82"/>
      <c r="M36" s="82"/>
      <c r="N36" s="82"/>
      <c r="O36" s="82"/>
      <c r="P36" s="82"/>
      <c r="Q36" s="82"/>
      <c r="R36" s="82"/>
      <c r="S36" s="82"/>
    </row>
    <row r="37" spans="1:19" x14ac:dyDescent="0.2">
      <c r="A37" s="82"/>
      <c r="B37" s="232"/>
      <c r="C37" s="147" t="s">
        <v>500</v>
      </c>
      <c r="D37" s="148"/>
      <c r="E37" s="149">
        <f>'Forecast Expenditure'!H125</f>
        <v>0</v>
      </c>
      <c r="F37" s="150">
        <f>'Forecast Expenditure'!I125</f>
        <v>0</v>
      </c>
      <c r="G37" s="150">
        <f>'Forecast Expenditure'!J125</f>
        <v>0</v>
      </c>
      <c r="H37" s="150">
        <f>'Forecast Expenditure'!K125</f>
        <v>0</v>
      </c>
      <c r="I37" s="150">
        <f>'Forecast Expenditure'!L125</f>
        <v>0</v>
      </c>
      <c r="J37" s="150">
        <f>'Forecast Expenditure'!M125</f>
        <v>0</v>
      </c>
      <c r="K37" s="151">
        <f>'Forecast Expenditure'!N125</f>
        <v>0</v>
      </c>
      <c r="L37" s="82"/>
      <c r="M37" s="82"/>
      <c r="N37" s="82"/>
      <c r="O37" s="82"/>
      <c r="P37" s="82"/>
      <c r="Q37" s="82"/>
      <c r="R37" s="82"/>
      <c r="S37" s="82"/>
    </row>
    <row r="38" spans="1:19" x14ac:dyDescent="0.2">
      <c r="A38" s="82"/>
      <c r="B38" s="232"/>
      <c r="C38" s="147" t="s">
        <v>501</v>
      </c>
      <c r="D38" s="148"/>
      <c r="E38" s="149">
        <f>'Forecast Expenditure'!H126</f>
        <v>0</v>
      </c>
      <c r="F38" s="150">
        <f>'Forecast Expenditure'!I126</f>
        <v>0</v>
      </c>
      <c r="G38" s="150">
        <f>'Forecast Expenditure'!J126</f>
        <v>0</v>
      </c>
      <c r="H38" s="150">
        <f>'Forecast Expenditure'!K126</f>
        <v>0</v>
      </c>
      <c r="I38" s="150">
        <f>'Forecast Expenditure'!L126</f>
        <v>0</v>
      </c>
      <c r="J38" s="150">
        <f>'Forecast Expenditure'!M126</f>
        <v>0</v>
      </c>
      <c r="K38" s="151">
        <f>'Forecast Expenditure'!N126</f>
        <v>0</v>
      </c>
      <c r="L38" s="82"/>
      <c r="M38" s="82"/>
      <c r="N38" s="82"/>
      <c r="O38" s="82"/>
      <c r="P38" s="82"/>
      <c r="Q38" s="82"/>
      <c r="R38" s="82"/>
      <c r="S38" s="82"/>
    </row>
    <row r="39" spans="1:19" x14ac:dyDescent="0.2">
      <c r="A39" s="82"/>
      <c r="B39" s="232"/>
      <c r="C39" s="147" t="s">
        <v>502</v>
      </c>
      <c r="D39" s="148"/>
      <c r="E39" s="149">
        <f>'Forecast Expenditure'!H127</f>
        <v>0</v>
      </c>
      <c r="F39" s="150">
        <f>'Forecast Expenditure'!I127</f>
        <v>0</v>
      </c>
      <c r="G39" s="150">
        <f>'Forecast Expenditure'!J127</f>
        <v>0</v>
      </c>
      <c r="H39" s="150">
        <f>'Forecast Expenditure'!K127</f>
        <v>0</v>
      </c>
      <c r="I39" s="150">
        <f>'Forecast Expenditure'!L127</f>
        <v>0</v>
      </c>
      <c r="J39" s="150">
        <f>'Forecast Expenditure'!M127</f>
        <v>0</v>
      </c>
      <c r="K39" s="151">
        <f>'Forecast Expenditure'!N127</f>
        <v>0</v>
      </c>
      <c r="L39" s="82"/>
      <c r="M39" s="82"/>
      <c r="N39" s="82"/>
      <c r="O39" s="82"/>
      <c r="P39" s="82"/>
      <c r="Q39" s="82"/>
      <c r="R39" s="82"/>
      <c r="S39" s="82"/>
    </row>
    <row r="40" spans="1:19" ht="13.5" customHeight="1" x14ac:dyDescent="0.2">
      <c r="A40" s="82"/>
      <c r="B40" s="232"/>
      <c r="C40" s="147" t="s">
        <v>503</v>
      </c>
      <c r="D40" s="148"/>
      <c r="E40" s="149">
        <f>'Forecast Expenditure'!H128</f>
        <v>0</v>
      </c>
      <c r="F40" s="150">
        <f>'Forecast Expenditure'!I128</f>
        <v>0</v>
      </c>
      <c r="G40" s="150">
        <f>'Forecast Expenditure'!J128</f>
        <v>0</v>
      </c>
      <c r="H40" s="150">
        <f>'Forecast Expenditure'!K128</f>
        <v>0</v>
      </c>
      <c r="I40" s="150">
        <f>'Forecast Expenditure'!L128</f>
        <v>0</v>
      </c>
      <c r="J40" s="150">
        <f>'Forecast Expenditure'!M128</f>
        <v>0</v>
      </c>
      <c r="K40" s="151">
        <f>'Forecast Expenditure'!N128</f>
        <v>0</v>
      </c>
      <c r="L40" s="82"/>
      <c r="M40" s="82"/>
      <c r="N40" s="82"/>
      <c r="O40" s="82"/>
      <c r="P40" s="82"/>
      <c r="Q40" s="82"/>
      <c r="R40" s="82"/>
      <c r="S40" s="82"/>
    </row>
    <row r="41" spans="1:19" ht="13.5" thickBot="1" x14ac:dyDescent="0.25">
      <c r="A41" s="82"/>
      <c r="B41" s="233"/>
      <c r="C41" s="152" t="s">
        <v>48</v>
      </c>
      <c r="D41" s="153"/>
      <c r="E41" s="154">
        <f>'Forecast Expenditure'!H129</f>
        <v>0</v>
      </c>
      <c r="F41" s="155">
        <f>'Forecast Expenditure'!I129</f>
        <v>0</v>
      </c>
      <c r="G41" s="155">
        <f>'Forecast Expenditure'!J129</f>
        <v>0</v>
      </c>
      <c r="H41" s="155">
        <f>'Forecast Expenditure'!K129</f>
        <v>0</v>
      </c>
      <c r="I41" s="155">
        <f>'Forecast Expenditure'!L129</f>
        <v>0</v>
      </c>
      <c r="J41" s="155">
        <f>'Forecast Expenditure'!M129</f>
        <v>0</v>
      </c>
      <c r="K41" s="156">
        <f>'Forecast Expenditure'!N129</f>
        <v>0</v>
      </c>
      <c r="L41" s="82"/>
      <c r="M41" s="82"/>
      <c r="N41" s="82"/>
      <c r="O41" s="82"/>
      <c r="P41" s="82"/>
      <c r="Q41" s="82"/>
      <c r="R41" s="82"/>
      <c r="S41" s="82"/>
    </row>
    <row r="42" spans="1:19" x14ac:dyDescent="0.2">
      <c r="A42" s="82"/>
      <c r="B42" s="231" t="s">
        <v>642</v>
      </c>
      <c r="C42" s="142" t="s">
        <v>53</v>
      </c>
      <c r="D42" s="143"/>
      <c r="E42" s="144">
        <f>'Forecast Expenditure'!H130</f>
        <v>9155455.4509257004</v>
      </c>
      <c r="F42" s="145">
        <f>'Forecast Expenditure'!I130</f>
        <v>9155455.4509257004</v>
      </c>
      <c r="G42" s="145">
        <f>'Forecast Expenditure'!J130</f>
        <v>9066686.454973314</v>
      </c>
      <c r="H42" s="145">
        <f>'Forecast Expenditure'!K130</f>
        <v>9066661.2387462854</v>
      </c>
      <c r="I42" s="145">
        <f>'Forecast Expenditure'!L130</f>
        <v>9064826.6707512047</v>
      </c>
      <c r="J42" s="145">
        <f>'Forecast Expenditure'!M130</f>
        <v>9091524.3604233749</v>
      </c>
      <c r="K42" s="146">
        <f>'Forecast Expenditure'!N130</f>
        <v>9092093.1773071978</v>
      </c>
      <c r="L42" s="82"/>
      <c r="M42" s="82"/>
      <c r="N42" s="82"/>
      <c r="O42" s="82"/>
      <c r="P42" s="82"/>
      <c r="Q42" s="82"/>
      <c r="R42" s="82"/>
      <c r="S42" s="82"/>
    </row>
    <row r="43" spans="1:19" x14ac:dyDescent="0.2">
      <c r="A43" s="82"/>
      <c r="B43" s="232"/>
      <c r="C43" s="147" t="s">
        <v>55</v>
      </c>
      <c r="D43" s="148"/>
      <c r="E43" s="149">
        <f>'Forecast Expenditure'!H131</f>
        <v>1294768.5590283659</v>
      </c>
      <c r="F43" s="150">
        <f>'Forecast Expenditure'!I131</f>
        <v>1294768.5590283659</v>
      </c>
      <c r="G43" s="150">
        <f>'Forecast Expenditure'!J131</f>
        <v>1232549.5592077763</v>
      </c>
      <c r="H43" s="150">
        <f>'Forecast Expenditure'!K131</f>
        <v>1232531.8849240008</v>
      </c>
      <c r="I43" s="150">
        <f>'Forecast Expenditure'!L131</f>
        <v>1231246.0194646462</v>
      </c>
      <c r="J43" s="150">
        <f>'Forecast Expenditure'!M131</f>
        <v>1249958.6739348387</v>
      </c>
      <c r="K43" s="151">
        <f>'Forecast Expenditure'!N131</f>
        <v>1250357.3628826276</v>
      </c>
      <c r="L43" s="82"/>
      <c r="M43" s="82"/>
      <c r="N43" s="82"/>
      <c r="O43" s="82"/>
      <c r="P43" s="82"/>
      <c r="Q43" s="82"/>
      <c r="R43" s="82"/>
      <c r="S43" s="82"/>
    </row>
    <row r="44" spans="1:19" x14ac:dyDescent="0.2">
      <c r="A44" s="82"/>
      <c r="B44" s="232"/>
      <c r="C44" s="147" t="s">
        <v>506</v>
      </c>
      <c r="D44" s="148"/>
      <c r="E44" s="149">
        <f>'Forecast Expenditure'!H132</f>
        <v>1942152.8385425485</v>
      </c>
      <c r="F44" s="150">
        <f>'Forecast Expenditure'!I132</f>
        <v>2624114.0033449712</v>
      </c>
      <c r="G44" s="150">
        <f>'Forecast Expenditure'!J132</f>
        <v>3205014.6868295139</v>
      </c>
      <c r="H44" s="150">
        <f>'Forecast Expenditure'!K132</f>
        <v>3191070.6012501922</v>
      </c>
      <c r="I44" s="150">
        <f>'Forecast Expenditure'!L132</f>
        <v>3175224.2236953112</v>
      </c>
      <c r="J44" s="150">
        <f>'Forecast Expenditure'!M132</f>
        <v>3189375.6312469412</v>
      </c>
      <c r="K44" s="151">
        <f>'Forecast Expenditure'!N132</f>
        <v>3176056.0905149654</v>
      </c>
      <c r="L44" s="82"/>
      <c r="M44" s="82"/>
      <c r="N44" s="82"/>
      <c r="O44" s="82"/>
      <c r="P44" s="82"/>
      <c r="Q44" s="82"/>
      <c r="R44" s="82"/>
      <c r="S44" s="82"/>
    </row>
    <row r="45" spans="1:19" x14ac:dyDescent="0.2">
      <c r="A45" s="82"/>
      <c r="B45" s="232"/>
      <c r="C45" s="147" t="s">
        <v>507</v>
      </c>
      <c r="D45" s="148"/>
      <c r="E45" s="149">
        <f>'Forecast Expenditure'!H133</f>
        <v>434883.10420707962</v>
      </c>
      <c r="F45" s="150">
        <f>'Forecast Expenditure'!I133</f>
        <v>434883.10420707962</v>
      </c>
      <c r="G45" s="150">
        <f>'Forecast Expenditure'!J133</f>
        <v>430613.62036758556</v>
      </c>
      <c r="H45" s="150">
        <f>'Forecast Expenditure'!K133</f>
        <v>430612.40755366749</v>
      </c>
      <c r="I45" s="150">
        <f>'Forecast Expenditure'!L133</f>
        <v>430524.17113369436</v>
      </c>
      <c r="J45" s="150">
        <f>'Forecast Expenditure'!M133</f>
        <v>431808.23831710935</v>
      </c>
      <c r="K45" s="151">
        <f>'Forecast Expenditure'!N133</f>
        <v>431835.59645569202</v>
      </c>
      <c r="L45" s="82"/>
      <c r="M45" s="82"/>
      <c r="N45" s="82"/>
      <c r="O45" s="82"/>
      <c r="P45" s="82"/>
      <c r="Q45" s="82"/>
      <c r="R45" s="82"/>
      <c r="S45" s="82"/>
    </row>
    <row r="46" spans="1:19" x14ac:dyDescent="0.2">
      <c r="A46" s="82"/>
      <c r="B46" s="232"/>
      <c r="C46" s="147" t="s">
        <v>59</v>
      </c>
      <c r="D46" s="148"/>
      <c r="E46" s="149">
        <f>'Forecast Expenditure'!H134</f>
        <v>0</v>
      </c>
      <c r="F46" s="150">
        <f>'Forecast Expenditure'!I134</f>
        <v>0</v>
      </c>
      <c r="G46" s="150">
        <f>'Forecast Expenditure'!J134</f>
        <v>0</v>
      </c>
      <c r="H46" s="150">
        <f>'Forecast Expenditure'!K134</f>
        <v>0</v>
      </c>
      <c r="I46" s="150">
        <f>'Forecast Expenditure'!L134</f>
        <v>0</v>
      </c>
      <c r="J46" s="150">
        <f>'Forecast Expenditure'!M134</f>
        <v>0</v>
      </c>
      <c r="K46" s="151">
        <f>'Forecast Expenditure'!N134</f>
        <v>0</v>
      </c>
      <c r="L46" s="82"/>
      <c r="M46" s="82"/>
      <c r="N46" s="82"/>
      <c r="O46" s="82"/>
      <c r="P46" s="82"/>
      <c r="Q46" s="82"/>
      <c r="R46" s="82"/>
      <c r="S46" s="82"/>
    </row>
    <row r="47" spans="1:19" x14ac:dyDescent="0.2">
      <c r="A47" s="82"/>
      <c r="B47" s="232"/>
      <c r="C47" s="147" t="s">
        <v>508</v>
      </c>
      <c r="D47" s="148"/>
      <c r="E47" s="149">
        <f>'Forecast Expenditure'!H135</f>
        <v>0</v>
      </c>
      <c r="F47" s="150">
        <f>'Forecast Expenditure'!I135</f>
        <v>0</v>
      </c>
      <c r="G47" s="150">
        <f>'Forecast Expenditure'!J135</f>
        <v>0</v>
      </c>
      <c r="H47" s="150">
        <f>'Forecast Expenditure'!K135</f>
        <v>0</v>
      </c>
      <c r="I47" s="150">
        <f>'Forecast Expenditure'!L135</f>
        <v>0</v>
      </c>
      <c r="J47" s="150">
        <f>'Forecast Expenditure'!M135</f>
        <v>0</v>
      </c>
      <c r="K47" s="151">
        <f>'Forecast Expenditure'!N135</f>
        <v>0</v>
      </c>
      <c r="L47" s="82"/>
      <c r="M47" s="82"/>
      <c r="N47" s="82"/>
      <c r="O47" s="82"/>
      <c r="P47" s="82"/>
      <c r="Q47" s="82"/>
      <c r="R47" s="82"/>
      <c r="S47" s="82"/>
    </row>
    <row r="48" spans="1:19" ht="13.5" thickBot="1" x14ac:dyDescent="0.25">
      <c r="A48" s="82"/>
      <c r="B48" s="233"/>
      <c r="C48" s="152" t="s">
        <v>48</v>
      </c>
      <c r="D48" s="153"/>
      <c r="E48" s="154">
        <f>'Forecast Expenditure'!H136</f>
        <v>989450.79057369847</v>
      </c>
      <c r="F48" s="155">
        <f>'Forecast Expenditure'!I136</f>
        <v>989450.79057369847</v>
      </c>
      <c r="G48" s="155">
        <f>'Forecast Expenditure'!J136</f>
        <v>989450.79057369847</v>
      </c>
      <c r="H48" s="155">
        <f>'Forecast Expenditure'!K136</f>
        <v>989450.79057369847</v>
      </c>
      <c r="I48" s="155">
        <f>'Forecast Expenditure'!L136</f>
        <v>989450.79057369847</v>
      </c>
      <c r="J48" s="155">
        <f>'Forecast Expenditure'!M136</f>
        <v>989450.79057369847</v>
      </c>
      <c r="K48" s="156">
        <f>'Forecast Expenditure'!N136</f>
        <v>989450.79057369847</v>
      </c>
      <c r="L48" s="82"/>
      <c r="M48" s="82"/>
      <c r="N48" s="82"/>
      <c r="O48" s="82"/>
      <c r="P48" s="82"/>
      <c r="Q48" s="82"/>
      <c r="R48" s="82"/>
      <c r="S48" s="82"/>
    </row>
    <row r="49" spans="1:19" x14ac:dyDescent="0.2">
      <c r="A49" s="82"/>
      <c r="B49" s="231" t="s">
        <v>643</v>
      </c>
      <c r="C49" s="142" t="s">
        <v>550</v>
      </c>
      <c r="D49" s="143" t="s">
        <v>582</v>
      </c>
      <c r="E49" s="144"/>
      <c r="F49" s="145"/>
      <c r="G49" s="145"/>
      <c r="H49" s="145"/>
      <c r="I49" s="145"/>
      <c r="J49" s="145"/>
      <c r="K49" s="146"/>
      <c r="L49" s="82"/>
      <c r="M49" s="82"/>
      <c r="N49" s="82"/>
      <c r="O49" s="82"/>
      <c r="P49" s="82"/>
      <c r="Q49" s="82"/>
      <c r="R49" s="82"/>
      <c r="S49" s="82"/>
    </row>
    <row r="50" spans="1:19" x14ac:dyDescent="0.2">
      <c r="A50" s="82"/>
      <c r="B50" s="232"/>
      <c r="C50" s="147" t="s">
        <v>55</v>
      </c>
      <c r="D50" s="148" t="s">
        <v>582</v>
      </c>
      <c r="E50" s="149"/>
      <c r="F50" s="150"/>
      <c r="G50" s="150"/>
      <c r="H50" s="150"/>
      <c r="I50" s="150"/>
      <c r="J50" s="150"/>
      <c r="K50" s="151"/>
      <c r="L50" s="82"/>
      <c r="M50" s="82"/>
      <c r="N50" s="82"/>
      <c r="O50" s="82"/>
      <c r="P50" s="82"/>
      <c r="Q50" s="82"/>
      <c r="R50" s="82"/>
      <c r="S50" s="82"/>
    </row>
    <row r="51" spans="1:19" x14ac:dyDescent="0.2">
      <c r="A51" s="82"/>
      <c r="B51" s="232"/>
      <c r="C51" s="147" t="s">
        <v>506</v>
      </c>
      <c r="D51" s="148" t="s">
        <v>582</v>
      </c>
      <c r="E51" s="149">
        <f>'Forecast Expenditure'!H110</f>
        <v>1771146.2003273808</v>
      </c>
      <c r="F51" s="150">
        <f>'Forecast Expenditure'!I110</f>
        <v>1889843.4705478104</v>
      </c>
      <c r="G51" s="150">
        <f>'Forecast Expenditure'!J110</f>
        <v>2008540.7407682398</v>
      </c>
      <c r="H51" s="150">
        <f>'Forecast Expenditure'!K110</f>
        <v>2127238.0109886643</v>
      </c>
      <c r="I51" s="150">
        <f>'Forecast Expenditure'!L110</f>
        <v>2245935.2812090889</v>
      </c>
      <c r="J51" s="150">
        <f>'Forecast Expenditure'!M110</f>
        <v>2364632.5514295129</v>
      </c>
      <c r="K51" s="151">
        <f>'Forecast Expenditure'!N110</f>
        <v>2483329.8216499425</v>
      </c>
      <c r="L51" s="82"/>
      <c r="M51" s="82"/>
      <c r="N51" s="82"/>
      <c r="O51" s="82"/>
      <c r="P51" s="82"/>
      <c r="Q51" s="82"/>
      <c r="R51" s="82"/>
      <c r="S51" s="82"/>
    </row>
    <row r="52" spans="1:19" x14ac:dyDescent="0.2">
      <c r="A52" s="82"/>
      <c r="B52" s="232"/>
      <c r="C52" s="147" t="s">
        <v>507</v>
      </c>
      <c r="D52" s="148" t="s">
        <v>582</v>
      </c>
      <c r="E52" s="149"/>
      <c r="F52" s="150"/>
      <c r="G52" s="150"/>
      <c r="H52" s="150"/>
      <c r="I52" s="150"/>
      <c r="J52" s="150"/>
      <c r="K52" s="151"/>
      <c r="L52" s="82"/>
      <c r="M52" s="82"/>
      <c r="N52" s="82"/>
      <c r="O52" s="82"/>
      <c r="P52" s="82"/>
      <c r="Q52" s="82"/>
      <c r="R52" s="82"/>
      <c r="S52" s="82"/>
    </row>
    <row r="53" spans="1:19" x14ac:dyDescent="0.2">
      <c r="A53" s="82"/>
      <c r="B53" s="232"/>
      <c r="C53" s="147" t="s">
        <v>59</v>
      </c>
      <c r="D53" s="148" t="s">
        <v>582</v>
      </c>
      <c r="E53" s="149"/>
      <c r="F53" s="150"/>
      <c r="G53" s="150"/>
      <c r="H53" s="150"/>
      <c r="I53" s="150"/>
      <c r="J53" s="150"/>
      <c r="K53" s="151"/>
      <c r="L53" s="82"/>
      <c r="M53" s="82"/>
      <c r="N53" s="82"/>
      <c r="O53" s="82"/>
      <c r="P53" s="82"/>
      <c r="Q53" s="82"/>
      <c r="R53" s="82"/>
      <c r="S53" s="82"/>
    </row>
    <row r="54" spans="1:19" ht="13.5" thickBot="1" x14ac:dyDescent="0.25">
      <c r="A54" s="82"/>
      <c r="B54" s="232"/>
      <c r="C54" s="152" t="s">
        <v>508</v>
      </c>
      <c r="D54" s="153" t="s">
        <v>582</v>
      </c>
      <c r="E54" s="154"/>
      <c r="F54" s="155"/>
      <c r="G54" s="155"/>
      <c r="H54" s="155"/>
      <c r="I54" s="155"/>
      <c r="J54" s="155"/>
      <c r="K54" s="156"/>
      <c r="L54" s="82"/>
      <c r="M54" s="82"/>
      <c r="N54" s="82"/>
      <c r="O54" s="82"/>
      <c r="P54" s="82"/>
      <c r="Q54" s="82"/>
      <c r="R54" s="82"/>
      <c r="S54" s="82"/>
    </row>
    <row r="55" spans="1:19" x14ac:dyDescent="0.2">
      <c r="A55" s="82"/>
      <c r="B55" s="231" t="s">
        <v>644</v>
      </c>
      <c r="C55" s="142" t="s">
        <v>53</v>
      </c>
      <c r="D55" s="143" t="s">
        <v>583</v>
      </c>
      <c r="E55" s="144">
        <f>'Forecast Expenditure'!H137</f>
        <v>295768.54778232489</v>
      </c>
      <c r="F55" s="145">
        <f>'Forecast Expenditure'!I137</f>
        <v>282866.34300720197</v>
      </c>
      <c r="G55" s="145">
        <f>'Forecast Expenditure'!J137</f>
        <v>282866.34300720197</v>
      </c>
      <c r="H55" s="145">
        <f>'Forecast Expenditure'!K137</f>
        <v>282866.34300720197</v>
      </c>
      <c r="I55" s="145">
        <f>'Forecast Expenditure'!L137</f>
        <v>282866.34300720197</v>
      </c>
      <c r="J55" s="145">
        <f>'Forecast Expenditure'!M137</f>
        <v>282866.34300720197</v>
      </c>
      <c r="K55" s="146">
        <f>'Forecast Expenditure'!N137</f>
        <v>282866.34300720197</v>
      </c>
      <c r="L55" s="82"/>
      <c r="M55" s="82"/>
      <c r="N55" s="82"/>
      <c r="O55" s="82"/>
      <c r="P55" s="82"/>
      <c r="Q55" s="82"/>
      <c r="R55" s="82"/>
      <c r="S55" s="82"/>
    </row>
    <row r="56" spans="1:19" x14ac:dyDescent="0.2">
      <c r="A56" s="82"/>
      <c r="B56" s="232"/>
      <c r="C56" s="147" t="s">
        <v>55</v>
      </c>
      <c r="D56" s="148" t="s">
        <v>583</v>
      </c>
      <c r="E56" s="149">
        <f>'Forecast Expenditure'!H138</f>
        <v>35929.37224890331</v>
      </c>
      <c r="F56" s="150">
        <f>'Forecast Expenditure'!I138</f>
        <v>35929.37224890331</v>
      </c>
      <c r="G56" s="150">
        <f>'Forecast Expenditure'!J138</f>
        <v>35929.37224890331</v>
      </c>
      <c r="H56" s="150">
        <f>'Forecast Expenditure'!K138</f>
        <v>35929.37224890331</v>
      </c>
      <c r="I56" s="150">
        <f>'Forecast Expenditure'!L138</f>
        <v>35929.37224890331</v>
      </c>
      <c r="J56" s="150">
        <f>'Forecast Expenditure'!M138</f>
        <v>35929.37224890331</v>
      </c>
      <c r="K56" s="151">
        <f>'Forecast Expenditure'!N138</f>
        <v>35929.37224890331</v>
      </c>
      <c r="L56" s="82"/>
      <c r="M56" s="82"/>
      <c r="N56" s="82"/>
      <c r="O56" s="82"/>
      <c r="P56" s="82"/>
      <c r="Q56" s="82"/>
      <c r="R56" s="82"/>
      <c r="S56" s="82"/>
    </row>
    <row r="57" spans="1:19" x14ac:dyDescent="0.2">
      <c r="A57" s="82"/>
      <c r="B57" s="232"/>
      <c r="C57" s="147" t="s">
        <v>511</v>
      </c>
      <c r="D57" s="148" t="s">
        <v>583</v>
      </c>
      <c r="E57" s="149">
        <f>'Forecast Expenditure'!H139</f>
        <v>0</v>
      </c>
      <c r="F57" s="150">
        <f>'Forecast Expenditure'!I139</f>
        <v>0</v>
      </c>
      <c r="G57" s="150">
        <f>'Forecast Expenditure'!J139</f>
        <v>0</v>
      </c>
      <c r="H57" s="150">
        <f>'Forecast Expenditure'!K139</f>
        <v>0</v>
      </c>
      <c r="I57" s="150">
        <f>'Forecast Expenditure'!L139</f>
        <v>0</v>
      </c>
      <c r="J57" s="150">
        <f>'Forecast Expenditure'!M139</f>
        <v>0</v>
      </c>
      <c r="K57" s="151">
        <f>'Forecast Expenditure'!N139</f>
        <v>0</v>
      </c>
      <c r="L57" s="82"/>
      <c r="M57" s="82"/>
      <c r="N57" s="82"/>
      <c r="O57" s="82"/>
      <c r="P57" s="82"/>
      <c r="Q57" s="82"/>
      <c r="R57" s="82"/>
      <c r="S57" s="82"/>
    </row>
    <row r="58" spans="1:19" x14ac:dyDescent="0.2">
      <c r="A58" s="82"/>
      <c r="B58" s="232"/>
      <c r="C58" s="147" t="s">
        <v>512</v>
      </c>
      <c r="D58" s="148" t="s">
        <v>583</v>
      </c>
      <c r="E58" s="149">
        <f>'Forecast Expenditure'!H140</f>
        <v>197651.43674155005</v>
      </c>
      <c r="F58" s="150">
        <f>'Forecast Expenditure'!I140</f>
        <v>0</v>
      </c>
      <c r="G58" s="150">
        <f>'Forecast Expenditure'!J140</f>
        <v>0</v>
      </c>
      <c r="H58" s="150">
        <f>'Forecast Expenditure'!K140</f>
        <v>0</v>
      </c>
      <c r="I58" s="150">
        <f>'Forecast Expenditure'!L140</f>
        <v>0</v>
      </c>
      <c r="J58" s="150">
        <f>'Forecast Expenditure'!M140</f>
        <v>0</v>
      </c>
      <c r="K58" s="151">
        <f>'Forecast Expenditure'!N140</f>
        <v>0</v>
      </c>
      <c r="L58" s="82"/>
      <c r="M58" s="82"/>
      <c r="N58" s="82"/>
      <c r="O58" s="82"/>
      <c r="P58" s="82"/>
      <c r="Q58" s="82"/>
      <c r="R58" s="82"/>
      <c r="S58" s="82"/>
    </row>
    <row r="59" spans="1:19" x14ac:dyDescent="0.2">
      <c r="A59" s="82"/>
      <c r="B59" s="232"/>
      <c r="C59" s="147" t="s">
        <v>513</v>
      </c>
      <c r="D59" s="148" t="s">
        <v>583</v>
      </c>
      <c r="E59" s="149">
        <f>'Forecast Expenditure'!H141</f>
        <v>1873070.5161585798</v>
      </c>
      <c r="F59" s="150">
        <f>'Forecast Expenditure'!I141</f>
        <v>2411871.7624899433</v>
      </c>
      <c r="G59" s="150">
        <f>'Forecast Expenditure'!J141</f>
        <v>2432720.522568183</v>
      </c>
      <c r="H59" s="150">
        <f>'Forecast Expenditure'!K141</f>
        <v>2432720.522568183</v>
      </c>
      <c r="I59" s="150">
        <f>'Forecast Expenditure'!L141</f>
        <v>2432720.522568183</v>
      </c>
      <c r="J59" s="150">
        <f>'Forecast Expenditure'!M141</f>
        <v>2432720.522568183</v>
      </c>
      <c r="K59" s="151">
        <f>'Forecast Expenditure'!N141</f>
        <v>2175265.9341480769</v>
      </c>
      <c r="L59" s="82"/>
      <c r="M59" s="82"/>
      <c r="N59" s="82"/>
      <c r="O59" s="82"/>
      <c r="P59" s="82"/>
      <c r="Q59" s="82"/>
      <c r="R59" s="82"/>
      <c r="S59" s="82"/>
    </row>
    <row r="60" spans="1:19" x14ac:dyDescent="0.2">
      <c r="A60" s="82"/>
      <c r="B60" s="232"/>
      <c r="C60" s="147" t="s">
        <v>507</v>
      </c>
      <c r="D60" s="148" t="s">
        <v>583</v>
      </c>
      <c r="E60" s="149">
        <f>'Forecast Expenditure'!H142</f>
        <v>0</v>
      </c>
      <c r="F60" s="150">
        <f>'Forecast Expenditure'!I142</f>
        <v>0</v>
      </c>
      <c r="G60" s="150">
        <f>'Forecast Expenditure'!J142</f>
        <v>0</v>
      </c>
      <c r="H60" s="150">
        <f>'Forecast Expenditure'!K142</f>
        <v>0</v>
      </c>
      <c r="I60" s="150">
        <f>'Forecast Expenditure'!L142</f>
        <v>0</v>
      </c>
      <c r="J60" s="150">
        <f>'Forecast Expenditure'!M142</f>
        <v>0</v>
      </c>
      <c r="K60" s="151">
        <f>'Forecast Expenditure'!N142</f>
        <v>0</v>
      </c>
      <c r="L60" s="82"/>
      <c r="M60" s="82"/>
      <c r="N60" s="82"/>
      <c r="O60" s="82"/>
      <c r="P60" s="82"/>
      <c r="Q60" s="82"/>
      <c r="R60" s="82"/>
      <c r="S60" s="82"/>
    </row>
    <row r="61" spans="1:19" x14ac:dyDescent="0.2">
      <c r="A61" s="82"/>
      <c r="B61" s="232"/>
      <c r="C61" s="147" t="s">
        <v>59</v>
      </c>
      <c r="D61" s="148" t="s">
        <v>583</v>
      </c>
      <c r="E61" s="149">
        <f>'Forecast Expenditure'!H143</f>
        <v>0</v>
      </c>
      <c r="F61" s="150">
        <f>'Forecast Expenditure'!I143</f>
        <v>0</v>
      </c>
      <c r="G61" s="150">
        <f>'Forecast Expenditure'!J143</f>
        <v>0</v>
      </c>
      <c r="H61" s="150">
        <f>'Forecast Expenditure'!K143</f>
        <v>0</v>
      </c>
      <c r="I61" s="150">
        <f>'Forecast Expenditure'!L143</f>
        <v>0</v>
      </c>
      <c r="J61" s="150">
        <f>'Forecast Expenditure'!M143</f>
        <v>0</v>
      </c>
      <c r="K61" s="151">
        <f>'Forecast Expenditure'!N143</f>
        <v>0</v>
      </c>
      <c r="L61" s="82"/>
      <c r="M61" s="82"/>
      <c r="N61" s="82"/>
      <c r="O61" s="82"/>
      <c r="P61" s="82"/>
      <c r="Q61" s="82"/>
      <c r="R61" s="82"/>
      <c r="S61" s="82"/>
    </row>
    <row r="62" spans="1:19" x14ac:dyDescent="0.2">
      <c r="A62" s="82"/>
      <c r="B62" s="232"/>
      <c r="C62" s="147" t="s">
        <v>508</v>
      </c>
      <c r="D62" s="148" t="s">
        <v>583</v>
      </c>
      <c r="E62" s="149">
        <f>'Forecast Expenditure'!H144</f>
        <v>0</v>
      </c>
      <c r="F62" s="150">
        <f>'Forecast Expenditure'!I144</f>
        <v>0</v>
      </c>
      <c r="G62" s="150">
        <f>'Forecast Expenditure'!J144</f>
        <v>0</v>
      </c>
      <c r="H62" s="150">
        <f>'Forecast Expenditure'!K144</f>
        <v>0</v>
      </c>
      <c r="I62" s="150">
        <f>'Forecast Expenditure'!L144</f>
        <v>0</v>
      </c>
      <c r="J62" s="150">
        <f>'Forecast Expenditure'!M144</f>
        <v>0</v>
      </c>
      <c r="K62" s="151">
        <f>'Forecast Expenditure'!N144</f>
        <v>0</v>
      </c>
      <c r="L62" s="82"/>
      <c r="M62" s="82"/>
      <c r="N62" s="82"/>
      <c r="O62" s="82"/>
      <c r="P62" s="82"/>
      <c r="Q62" s="82"/>
      <c r="R62" s="82"/>
      <c r="S62" s="82"/>
    </row>
    <row r="63" spans="1:19" ht="13.5" thickBot="1" x14ac:dyDescent="0.25">
      <c r="A63" s="82"/>
      <c r="B63" s="233"/>
      <c r="C63" s="152" t="s">
        <v>48</v>
      </c>
      <c r="D63" s="153" t="s">
        <v>583</v>
      </c>
      <c r="E63" s="154">
        <f>'Forecast Expenditure'!H145</f>
        <v>649230.58559150354</v>
      </c>
      <c r="F63" s="155">
        <f>'Forecast Expenditure'!I145</f>
        <v>824579.47151818068</v>
      </c>
      <c r="G63" s="155">
        <f>'Forecast Expenditure'!J145</f>
        <v>223166.21429148206</v>
      </c>
      <c r="H63" s="155">
        <f>'Forecast Expenditure'!K145</f>
        <v>223166.21429148206</v>
      </c>
      <c r="I63" s="155">
        <f>'Forecast Expenditure'!L145</f>
        <v>223166.21429148206</v>
      </c>
      <c r="J63" s="155">
        <f>'Forecast Expenditure'!M145</f>
        <v>223166.21429148206</v>
      </c>
      <c r="K63" s="156">
        <f>'Forecast Expenditure'!N145</f>
        <v>223166.21429148206</v>
      </c>
      <c r="L63" s="82"/>
      <c r="M63" s="82"/>
      <c r="N63" s="82"/>
      <c r="O63" s="82"/>
      <c r="P63" s="82"/>
      <c r="Q63" s="82"/>
      <c r="R63" s="82"/>
      <c r="S63" s="82"/>
    </row>
    <row r="64" spans="1:19" ht="25.5" customHeight="1" x14ac:dyDescent="0.2">
      <c r="A64" s="82"/>
      <c r="B64" s="231" t="s">
        <v>645</v>
      </c>
      <c r="C64" s="142" t="s">
        <v>53</v>
      </c>
      <c r="D64" s="143" t="s">
        <v>583</v>
      </c>
      <c r="E64" s="144">
        <f>'Forecast Expenditure'!H146</f>
        <v>229614.25839779555</v>
      </c>
      <c r="F64" s="145">
        <f>'Forecast Expenditure'!I146</f>
        <v>229614.25839779555</v>
      </c>
      <c r="G64" s="145">
        <f>'Forecast Expenditure'!J146</f>
        <v>229614.25839779555</v>
      </c>
      <c r="H64" s="145">
        <f>'Forecast Expenditure'!K146</f>
        <v>229614.25839779555</v>
      </c>
      <c r="I64" s="145">
        <f>'Forecast Expenditure'!L146</f>
        <v>229614.25839779555</v>
      </c>
      <c r="J64" s="145">
        <f>'Forecast Expenditure'!M146</f>
        <v>229614.25839779555</v>
      </c>
      <c r="K64" s="146">
        <f>'Forecast Expenditure'!N146</f>
        <v>229614.25839779555</v>
      </c>
      <c r="L64" s="82"/>
      <c r="M64" s="82"/>
      <c r="N64" s="82"/>
      <c r="O64" s="82"/>
      <c r="P64" s="82"/>
      <c r="Q64" s="82"/>
      <c r="R64" s="82"/>
      <c r="S64" s="82"/>
    </row>
    <row r="65" spans="1:19" x14ac:dyDescent="0.2">
      <c r="A65" s="82"/>
      <c r="B65" s="232"/>
      <c r="C65" s="147" t="s">
        <v>55</v>
      </c>
      <c r="D65" s="148" t="s">
        <v>583</v>
      </c>
      <c r="E65" s="149">
        <f>'Forecast Expenditure'!H147</f>
        <v>1272097.1106972988</v>
      </c>
      <c r="F65" s="150">
        <f>'Forecast Expenditure'!I147</f>
        <v>1612243.74763827</v>
      </c>
      <c r="G65" s="150">
        <f>'Forecast Expenditure'!J147</f>
        <v>1551747.2397285686</v>
      </c>
      <c r="H65" s="150">
        <f>'Forecast Expenditure'!K147</f>
        <v>1593514.6743255816</v>
      </c>
      <c r="I65" s="150">
        <f>'Forecast Expenditure'!L147</f>
        <v>1468923.3644369158</v>
      </c>
      <c r="J65" s="150">
        <f>'Forecast Expenditure'!M147</f>
        <v>1493490.5219323575</v>
      </c>
      <c r="K65" s="151">
        <f>'Forecast Expenditure'!N147</f>
        <v>1638403.0550975401</v>
      </c>
      <c r="L65" s="82"/>
      <c r="M65" s="82"/>
      <c r="N65" s="82"/>
      <c r="O65" s="82"/>
      <c r="P65" s="82"/>
      <c r="Q65" s="82"/>
      <c r="R65" s="82"/>
      <c r="S65" s="82"/>
    </row>
    <row r="66" spans="1:19" x14ac:dyDescent="0.2">
      <c r="A66" s="82"/>
      <c r="B66" s="232"/>
      <c r="C66" s="147" t="s">
        <v>56</v>
      </c>
      <c r="D66" s="148" t="s">
        <v>583</v>
      </c>
      <c r="E66" s="149">
        <f>'Forecast Expenditure'!H148</f>
        <v>970716.24858380877</v>
      </c>
      <c r="F66" s="150">
        <f>'Forecast Expenditure'!I148</f>
        <v>656411.40456677414</v>
      </c>
      <c r="G66" s="150">
        <f>'Forecast Expenditure'!J148</f>
        <v>586863.93087722664</v>
      </c>
      <c r="H66" s="150">
        <f>'Forecast Expenditure'!K148</f>
        <v>625216.00488901918</v>
      </c>
      <c r="I66" s="150">
        <f>'Forecast Expenditure'!L148</f>
        <v>682945.92038532556</v>
      </c>
      <c r="J66" s="150">
        <f>'Forecast Expenditure'!M148</f>
        <v>758414.55420766619</v>
      </c>
      <c r="K66" s="151">
        <f>'Forecast Expenditure'!N148</f>
        <v>853700.16319527174</v>
      </c>
      <c r="L66" s="82"/>
      <c r="M66" s="82"/>
      <c r="N66" s="82"/>
      <c r="O66" s="82"/>
      <c r="P66" s="82"/>
      <c r="Q66" s="82"/>
      <c r="R66" s="82"/>
      <c r="S66" s="82"/>
    </row>
    <row r="67" spans="1:19" x14ac:dyDescent="0.2">
      <c r="A67" s="82"/>
      <c r="B67" s="232"/>
      <c r="C67" s="147" t="s">
        <v>57</v>
      </c>
      <c r="D67" s="148" t="s">
        <v>583</v>
      </c>
      <c r="E67" s="149">
        <f>'Forecast Expenditure'!H149</f>
        <v>0</v>
      </c>
      <c r="F67" s="150">
        <f>'Forecast Expenditure'!I149</f>
        <v>0</v>
      </c>
      <c r="G67" s="150">
        <f>'Forecast Expenditure'!J149</f>
        <v>0</v>
      </c>
      <c r="H67" s="150">
        <f>'Forecast Expenditure'!K149</f>
        <v>0</v>
      </c>
      <c r="I67" s="150">
        <f>'Forecast Expenditure'!L149</f>
        <v>0</v>
      </c>
      <c r="J67" s="150">
        <f>'Forecast Expenditure'!M149</f>
        <v>0</v>
      </c>
      <c r="K67" s="151">
        <f>'Forecast Expenditure'!N149</f>
        <v>0</v>
      </c>
      <c r="L67" s="82"/>
      <c r="M67" s="82"/>
      <c r="N67" s="82"/>
      <c r="O67" s="82"/>
      <c r="P67" s="82"/>
      <c r="Q67" s="82"/>
      <c r="R67" s="82"/>
      <c r="S67" s="82"/>
    </row>
    <row r="68" spans="1:19" x14ac:dyDescent="0.2">
      <c r="A68" s="82"/>
      <c r="B68" s="232"/>
      <c r="C68" s="147" t="s">
        <v>58</v>
      </c>
      <c r="D68" s="148" t="s">
        <v>583</v>
      </c>
      <c r="E68" s="149">
        <f>'Forecast Expenditure'!H150</f>
        <v>0</v>
      </c>
      <c r="F68" s="150">
        <f>'Forecast Expenditure'!I150</f>
        <v>0</v>
      </c>
      <c r="G68" s="150">
        <f>'Forecast Expenditure'!J150</f>
        <v>0</v>
      </c>
      <c r="H68" s="150">
        <f>'Forecast Expenditure'!K150</f>
        <v>0</v>
      </c>
      <c r="I68" s="150">
        <f>'Forecast Expenditure'!L150</f>
        <v>480042.70080146834</v>
      </c>
      <c r="J68" s="150">
        <f>'Forecast Expenditure'!M150</f>
        <v>480042.70080146834</v>
      </c>
      <c r="K68" s="151">
        <f>'Forecast Expenditure'!N150</f>
        <v>0</v>
      </c>
      <c r="L68" s="82"/>
      <c r="M68" s="82"/>
      <c r="N68" s="82"/>
      <c r="O68" s="82"/>
      <c r="P68" s="82"/>
      <c r="Q68" s="82"/>
      <c r="R68" s="82"/>
      <c r="S68" s="82"/>
    </row>
    <row r="69" spans="1:19" x14ac:dyDescent="0.2">
      <c r="A69" s="82"/>
      <c r="B69" s="232"/>
      <c r="C69" s="147" t="s">
        <v>59</v>
      </c>
      <c r="D69" s="148" t="s">
        <v>583</v>
      </c>
      <c r="E69" s="149">
        <f>'Forecast Expenditure'!H151</f>
        <v>0</v>
      </c>
      <c r="F69" s="150">
        <f>'Forecast Expenditure'!I151</f>
        <v>0</v>
      </c>
      <c r="G69" s="150">
        <f>'Forecast Expenditure'!J151</f>
        <v>0</v>
      </c>
      <c r="H69" s="150">
        <f>'Forecast Expenditure'!K151</f>
        <v>0</v>
      </c>
      <c r="I69" s="150">
        <f>'Forecast Expenditure'!L151</f>
        <v>0</v>
      </c>
      <c r="J69" s="150">
        <f>'Forecast Expenditure'!M151</f>
        <v>0</v>
      </c>
      <c r="K69" s="151">
        <f>'Forecast Expenditure'!N151</f>
        <v>0</v>
      </c>
      <c r="L69" s="82"/>
      <c r="M69" s="82"/>
      <c r="N69" s="82"/>
      <c r="O69" s="82"/>
      <c r="P69" s="82"/>
      <c r="Q69" s="82"/>
      <c r="R69" s="82"/>
      <c r="S69" s="82"/>
    </row>
    <row r="70" spans="1:19" x14ac:dyDescent="0.2">
      <c r="A70" s="82"/>
      <c r="B70" s="232"/>
      <c r="C70" s="147" t="s">
        <v>60</v>
      </c>
      <c r="D70" s="148" t="s">
        <v>583</v>
      </c>
      <c r="E70" s="149">
        <f>'Forecast Expenditure'!H152</f>
        <v>0</v>
      </c>
      <c r="F70" s="150">
        <f>'Forecast Expenditure'!I152</f>
        <v>0</v>
      </c>
      <c r="G70" s="150">
        <f>'Forecast Expenditure'!J152</f>
        <v>0</v>
      </c>
      <c r="H70" s="150">
        <f>'Forecast Expenditure'!K152</f>
        <v>0</v>
      </c>
      <c r="I70" s="150">
        <f>'Forecast Expenditure'!L152</f>
        <v>0</v>
      </c>
      <c r="J70" s="150">
        <f>'Forecast Expenditure'!M152</f>
        <v>0</v>
      </c>
      <c r="K70" s="151">
        <f>'Forecast Expenditure'!N152</f>
        <v>0</v>
      </c>
      <c r="L70" s="82"/>
      <c r="M70" s="82"/>
      <c r="N70" s="82"/>
      <c r="O70" s="82"/>
      <c r="P70" s="82"/>
      <c r="Q70" s="82"/>
      <c r="R70" s="82"/>
      <c r="S70" s="82"/>
    </row>
    <row r="71" spans="1:19" ht="13.5" thickBot="1" x14ac:dyDescent="0.25">
      <c r="A71" s="82"/>
      <c r="B71" s="232"/>
      <c r="C71" s="152" t="s">
        <v>48</v>
      </c>
      <c r="D71" s="153" t="s">
        <v>583</v>
      </c>
      <c r="E71" s="154">
        <f>'Forecast Expenditure'!H153</f>
        <v>2540175.0803370015</v>
      </c>
      <c r="F71" s="155">
        <f>'Forecast Expenditure'!I153</f>
        <v>2858244.4997597635</v>
      </c>
      <c r="G71" s="155">
        <f>'Forecast Expenditure'!J153</f>
        <v>3176313.9191825264</v>
      </c>
      <c r="H71" s="155">
        <f>'Forecast Expenditure'!K153</f>
        <v>3183415.9718706748</v>
      </c>
      <c r="I71" s="155">
        <f>'Forecast Expenditure'!L153</f>
        <v>3190518.0245588217</v>
      </c>
      <c r="J71" s="155">
        <f>'Forecast Expenditure'!M153</f>
        <v>3197620.0772469682</v>
      </c>
      <c r="K71" s="156">
        <f>'Forecast Expenditure'!N153</f>
        <v>3204722.1299351165</v>
      </c>
      <c r="L71" s="82"/>
      <c r="M71" s="82"/>
      <c r="N71" s="82"/>
      <c r="O71" s="82"/>
      <c r="P71" s="82"/>
      <c r="Q71" s="82"/>
      <c r="R71" s="82"/>
      <c r="S71" s="82"/>
    </row>
    <row r="72" spans="1:19" ht="25.5" customHeight="1" x14ac:dyDescent="0.2">
      <c r="A72" s="82"/>
      <c r="B72" s="231" t="s">
        <v>646</v>
      </c>
      <c r="C72" s="142" t="s">
        <v>515</v>
      </c>
      <c r="D72" s="143" t="s">
        <v>584</v>
      </c>
      <c r="E72" s="144">
        <f>'Forecast Expenditure'!H154</f>
        <v>3036027.8750800374</v>
      </c>
      <c r="F72" s="145">
        <f>'Forecast Expenditure'!I154</f>
        <v>3744195.6237815963</v>
      </c>
      <c r="G72" s="145">
        <f>'Forecast Expenditure'!J154</f>
        <v>4435460.0465647411</v>
      </c>
      <c r="H72" s="145">
        <f>'Forecast Expenditure'!K154</f>
        <v>4294055.9366993839</v>
      </c>
      <c r="I72" s="145">
        <f>'Forecast Expenditure'!L154</f>
        <v>4153728.1043561781</v>
      </c>
      <c r="J72" s="145">
        <f>'Forecast Expenditure'!M154</f>
        <v>3995718.7080608406</v>
      </c>
      <c r="K72" s="146">
        <f>'Forecast Expenditure'!N154</f>
        <v>3853952.6059694597</v>
      </c>
      <c r="L72" s="82"/>
      <c r="M72" s="82"/>
      <c r="N72" s="82"/>
      <c r="O72" s="82"/>
      <c r="P72" s="82"/>
      <c r="Q72" s="82"/>
      <c r="R72" s="82"/>
      <c r="S72" s="82"/>
    </row>
    <row r="73" spans="1:19" x14ac:dyDescent="0.2">
      <c r="A73" s="82"/>
      <c r="B73" s="232"/>
      <c r="C73" s="147" t="s">
        <v>517</v>
      </c>
      <c r="D73" s="148" t="s">
        <v>585</v>
      </c>
      <c r="E73" s="149">
        <f>'Forecast Expenditure'!H155</f>
        <v>365786.4909734985</v>
      </c>
      <c r="F73" s="150">
        <f>'Forecast Expenditure'!I155</f>
        <v>365786.4909734985</v>
      </c>
      <c r="G73" s="150">
        <f>'Forecast Expenditure'!J155</f>
        <v>372290.33882031764</v>
      </c>
      <c r="H73" s="150">
        <f>'Forecast Expenditure'!K155</f>
        <v>372293.22741602646</v>
      </c>
      <c r="I73" s="150">
        <f>'Forecast Expenditure'!L155</f>
        <v>372425.78800235596</v>
      </c>
      <c r="J73" s="150">
        <f>'Forecast Expenditure'!M155</f>
        <v>370469.29761665576</v>
      </c>
      <c r="K73" s="151">
        <f>'Forecast Expenditure'!N155</f>
        <v>370428.57269115694</v>
      </c>
      <c r="L73" s="82"/>
      <c r="M73" s="82"/>
      <c r="N73" s="82"/>
      <c r="O73" s="82"/>
      <c r="P73" s="82"/>
      <c r="Q73" s="82"/>
      <c r="R73" s="82"/>
      <c r="S73" s="82"/>
    </row>
    <row r="74" spans="1:19" x14ac:dyDescent="0.2">
      <c r="A74" s="82"/>
      <c r="B74" s="232"/>
      <c r="C74" s="147" t="s">
        <v>518</v>
      </c>
      <c r="D74" s="148" t="s">
        <v>585</v>
      </c>
      <c r="E74" s="149">
        <f>'Forecast Expenditure'!H156</f>
        <v>219471.89458409909</v>
      </c>
      <c r="F74" s="150">
        <f>'Forecast Expenditure'!I156</f>
        <v>219471.89458409909</v>
      </c>
      <c r="G74" s="150">
        <f>'Forecast Expenditure'!J156</f>
        <v>223374.20329219059</v>
      </c>
      <c r="H74" s="150">
        <f>'Forecast Expenditure'!K156</f>
        <v>223375.9364496159</v>
      </c>
      <c r="I74" s="150">
        <f>'Forecast Expenditure'!L156</f>
        <v>223455.47280141356</v>
      </c>
      <c r="J74" s="150">
        <f>'Forecast Expenditure'!M156</f>
        <v>222281.57856999346</v>
      </c>
      <c r="K74" s="151">
        <f>'Forecast Expenditure'!N156</f>
        <v>222257.14361469416</v>
      </c>
      <c r="L74" s="82"/>
      <c r="M74" s="82"/>
      <c r="N74" s="82"/>
      <c r="O74" s="82"/>
      <c r="P74" s="82"/>
      <c r="Q74" s="82"/>
      <c r="R74" s="82"/>
      <c r="S74" s="82"/>
    </row>
    <row r="75" spans="1:19" x14ac:dyDescent="0.2">
      <c r="A75" s="82"/>
      <c r="B75" s="232"/>
      <c r="C75" s="147" t="s">
        <v>519</v>
      </c>
      <c r="D75" s="148" t="s">
        <v>585</v>
      </c>
      <c r="E75" s="149">
        <f>'Forecast Expenditure'!H157</f>
        <v>36578.649097349851</v>
      </c>
      <c r="F75" s="150">
        <f>'Forecast Expenditure'!I157</f>
        <v>36578.649097349851</v>
      </c>
      <c r="G75" s="150">
        <f>'Forecast Expenditure'!J157</f>
        <v>37229.03388203177</v>
      </c>
      <c r="H75" s="150">
        <f>'Forecast Expenditure'!K157</f>
        <v>37229.322741602649</v>
      </c>
      <c r="I75" s="150">
        <f>'Forecast Expenditure'!L157</f>
        <v>37242.578800235598</v>
      </c>
      <c r="J75" s="150">
        <f>'Forecast Expenditure'!M157</f>
        <v>37046.929761665582</v>
      </c>
      <c r="K75" s="151">
        <f>'Forecast Expenditure'!N157</f>
        <v>37042.857269115695</v>
      </c>
      <c r="L75" s="82"/>
      <c r="M75" s="82"/>
      <c r="N75" s="82"/>
      <c r="O75" s="82"/>
      <c r="P75" s="82"/>
      <c r="Q75" s="82"/>
      <c r="R75" s="82"/>
      <c r="S75" s="82"/>
    </row>
    <row r="76" spans="1:19" x14ac:dyDescent="0.2">
      <c r="A76" s="82"/>
      <c r="B76" s="232"/>
      <c r="C76" s="147" t="s">
        <v>520</v>
      </c>
      <c r="D76" s="148" t="s">
        <v>585</v>
      </c>
      <c r="E76" s="149"/>
      <c r="F76" s="150"/>
      <c r="G76" s="150"/>
      <c r="H76" s="150"/>
      <c r="I76" s="150"/>
      <c r="J76" s="150"/>
      <c r="K76" s="151"/>
      <c r="L76" s="82"/>
      <c r="M76" s="82"/>
      <c r="N76" s="82"/>
      <c r="O76" s="82"/>
      <c r="P76" s="82"/>
      <c r="Q76" s="82"/>
      <c r="R76" s="82"/>
      <c r="S76" s="82"/>
    </row>
    <row r="77" spans="1:19" x14ac:dyDescent="0.2">
      <c r="A77" s="82"/>
      <c r="B77" s="232"/>
      <c r="C77" s="147" t="s">
        <v>551</v>
      </c>
      <c r="D77" s="148" t="s">
        <v>585</v>
      </c>
      <c r="E77" s="149"/>
      <c r="F77" s="150"/>
      <c r="G77" s="150"/>
      <c r="H77" s="150"/>
      <c r="I77" s="150"/>
      <c r="J77" s="150"/>
      <c r="K77" s="151"/>
      <c r="L77" s="82"/>
      <c r="M77" s="82"/>
      <c r="N77" s="82"/>
      <c r="O77" s="82"/>
      <c r="P77" s="82"/>
      <c r="Q77" s="82"/>
      <c r="R77" s="82"/>
      <c r="S77" s="82"/>
    </row>
    <row r="78" spans="1:19" x14ac:dyDescent="0.2">
      <c r="A78" s="82"/>
      <c r="B78" s="232"/>
      <c r="C78" s="147" t="s">
        <v>552</v>
      </c>
      <c r="D78" s="148" t="s">
        <v>585</v>
      </c>
      <c r="E78" s="149"/>
      <c r="F78" s="150"/>
      <c r="G78" s="150"/>
      <c r="H78" s="150"/>
      <c r="I78" s="150"/>
      <c r="J78" s="150"/>
      <c r="K78" s="151"/>
      <c r="L78" s="82"/>
      <c r="M78" s="82"/>
      <c r="N78" s="82"/>
      <c r="O78" s="82"/>
      <c r="P78" s="82"/>
      <c r="Q78" s="82"/>
      <c r="R78" s="82"/>
      <c r="S78" s="82"/>
    </row>
    <row r="79" spans="1:19" x14ac:dyDescent="0.2">
      <c r="A79" s="82"/>
      <c r="B79" s="232"/>
      <c r="C79" s="147" t="s">
        <v>553</v>
      </c>
      <c r="D79" s="148" t="s">
        <v>585</v>
      </c>
      <c r="E79" s="149"/>
      <c r="F79" s="150"/>
      <c r="G79" s="150"/>
      <c r="H79" s="150"/>
      <c r="I79" s="150"/>
      <c r="J79" s="150"/>
      <c r="K79" s="151"/>
      <c r="L79" s="82"/>
      <c r="M79" s="82"/>
      <c r="N79" s="82"/>
      <c r="O79" s="82"/>
      <c r="P79" s="82"/>
      <c r="Q79" s="82"/>
      <c r="R79" s="82"/>
      <c r="S79" s="82"/>
    </row>
    <row r="80" spans="1:19" x14ac:dyDescent="0.2">
      <c r="A80" s="82"/>
      <c r="B80" s="232"/>
      <c r="C80" s="147" t="s">
        <v>554</v>
      </c>
      <c r="D80" s="148" t="s">
        <v>585</v>
      </c>
      <c r="E80" s="149"/>
      <c r="F80" s="150"/>
      <c r="G80" s="150"/>
      <c r="H80" s="150"/>
      <c r="I80" s="150"/>
      <c r="J80" s="150"/>
      <c r="K80" s="151"/>
      <c r="L80" s="82"/>
      <c r="M80" s="82"/>
      <c r="N80" s="82"/>
      <c r="O80" s="82"/>
      <c r="P80" s="82"/>
      <c r="Q80" s="82"/>
      <c r="R80" s="82"/>
      <c r="S80" s="82"/>
    </row>
    <row r="81" spans="1:19" x14ac:dyDescent="0.2">
      <c r="A81" s="82"/>
      <c r="B81" s="232"/>
      <c r="C81" s="147" t="s">
        <v>555</v>
      </c>
      <c r="D81" s="148" t="s">
        <v>585</v>
      </c>
      <c r="E81" s="149"/>
      <c r="F81" s="150"/>
      <c r="G81" s="150"/>
      <c r="H81" s="150"/>
      <c r="I81" s="150"/>
      <c r="J81" s="150"/>
      <c r="K81" s="151"/>
      <c r="L81" s="82"/>
      <c r="M81" s="82"/>
      <c r="N81" s="82"/>
      <c r="O81" s="82"/>
      <c r="P81" s="82"/>
      <c r="Q81" s="82"/>
      <c r="R81" s="82"/>
      <c r="S81" s="82"/>
    </row>
    <row r="82" spans="1:19" x14ac:dyDescent="0.2">
      <c r="A82" s="82"/>
      <c r="B82" s="232"/>
      <c r="C82" s="147" t="s">
        <v>556</v>
      </c>
      <c r="D82" s="148" t="s">
        <v>585</v>
      </c>
      <c r="E82" s="149"/>
      <c r="F82" s="150"/>
      <c r="G82" s="150"/>
      <c r="H82" s="150"/>
      <c r="I82" s="150"/>
      <c r="J82" s="150"/>
      <c r="K82" s="151"/>
      <c r="L82" s="82"/>
      <c r="M82" s="82"/>
      <c r="N82" s="82"/>
      <c r="O82" s="82"/>
      <c r="P82" s="82"/>
      <c r="Q82" s="82"/>
      <c r="R82" s="82"/>
      <c r="S82" s="82"/>
    </row>
    <row r="83" spans="1:19" x14ac:dyDescent="0.2">
      <c r="A83" s="82"/>
      <c r="B83" s="232"/>
      <c r="C83" s="147" t="s">
        <v>557</v>
      </c>
      <c r="D83" s="148" t="s">
        <v>585</v>
      </c>
      <c r="E83" s="149"/>
      <c r="F83" s="150"/>
      <c r="G83" s="150"/>
      <c r="H83" s="150"/>
      <c r="I83" s="150"/>
      <c r="J83" s="150"/>
      <c r="K83" s="151"/>
      <c r="L83" s="82"/>
      <c r="M83" s="82"/>
      <c r="N83" s="82"/>
      <c r="O83" s="82"/>
      <c r="P83" s="82"/>
      <c r="Q83" s="82"/>
      <c r="R83" s="82"/>
      <c r="S83" s="82"/>
    </row>
    <row r="84" spans="1:19" x14ac:dyDescent="0.2">
      <c r="A84" s="82"/>
      <c r="B84" s="232"/>
      <c r="C84" s="147" t="s">
        <v>558</v>
      </c>
      <c r="D84" s="148" t="s">
        <v>585</v>
      </c>
      <c r="E84" s="149"/>
      <c r="F84" s="150"/>
      <c r="G84" s="150"/>
      <c r="H84" s="150"/>
      <c r="I84" s="150"/>
      <c r="J84" s="150"/>
      <c r="K84" s="151"/>
      <c r="L84" s="82"/>
      <c r="M84" s="82"/>
      <c r="N84" s="82"/>
      <c r="O84" s="82"/>
      <c r="P84" s="82"/>
      <c r="Q84" s="82"/>
      <c r="R84" s="82"/>
      <c r="S84" s="82"/>
    </row>
    <row r="85" spans="1:19" x14ac:dyDescent="0.2">
      <c r="A85" s="82"/>
      <c r="B85" s="232"/>
      <c r="C85" s="147" t="s">
        <v>559</v>
      </c>
      <c r="D85" s="148" t="s">
        <v>585</v>
      </c>
      <c r="E85" s="149"/>
      <c r="F85" s="150"/>
      <c r="G85" s="150"/>
      <c r="H85" s="150"/>
      <c r="I85" s="150"/>
      <c r="J85" s="150"/>
      <c r="K85" s="151"/>
      <c r="L85" s="82"/>
      <c r="M85" s="82"/>
      <c r="N85" s="82"/>
      <c r="O85" s="82"/>
      <c r="P85" s="82"/>
      <c r="Q85" s="82"/>
      <c r="R85" s="82"/>
      <c r="S85" s="82"/>
    </row>
    <row r="86" spans="1:19" x14ac:dyDescent="0.2">
      <c r="A86" s="82"/>
      <c r="B86" s="232"/>
      <c r="C86" s="147" t="s">
        <v>560</v>
      </c>
      <c r="D86" s="148" t="s">
        <v>585</v>
      </c>
      <c r="E86" s="149"/>
      <c r="F86" s="150"/>
      <c r="G86" s="150"/>
      <c r="H86" s="150"/>
      <c r="I86" s="150"/>
      <c r="J86" s="150"/>
      <c r="K86" s="151"/>
      <c r="L86" s="82"/>
      <c r="M86" s="82"/>
      <c r="N86" s="82"/>
      <c r="O86" s="82"/>
      <c r="P86" s="82"/>
      <c r="Q86" s="82"/>
      <c r="R86" s="82"/>
      <c r="S86" s="82"/>
    </row>
    <row r="87" spans="1:19" ht="13.5" thickBot="1" x14ac:dyDescent="0.25">
      <c r="A87" s="82"/>
      <c r="B87" s="233"/>
      <c r="C87" s="152" t="s">
        <v>48</v>
      </c>
      <c r="D87" s="153" t="s">
        <v>585</v>
      </c>
      <c r="E87" s="154">
        <f>'Forecast Expenditure'!H159</f>
        <v>0</v>
      </c>
      <c r="F87" s="155">
        <f>'Forecast Expenditure'!I159</f>
        <v>0</v>
      </c>
      <c r="G87" s="155">
        <f>'Forecast Expenditure'!J159</f>
        <v>0</v>
      </c>
      <c r="H87" s="155">
        <f>'Forecast Expenditure'!K159</f>
        <v>0</v>
      </c>
      <c r="I87" s="155">
        <f>'Forecast Expenditure'!L159</f>
        <v>0</v>
      </c>
      <c r="J87" s="155">
        <f>'Forecast Expenditure'!M159</f>
        <v>0</v>
      </c>
      <c r="K87" s="156">
        <f>'Forecast Expenditure'!N159</f>
        <v>0</v>
      </c>
      <c r="L87" s="82"/>
      <c r="M87" s="82"/>
      <c r="N87" s="82"/>
      <c r="O87" s="82"/>
      <c r="P87" s="82"/>
      <c r="Q87" s="82"/>
      <c r="R87" s="82"/>
      <c r="S87" s="82"/>
    </row>
    <row r="88" spans="1:19" x14ac:dyDescent="0.2">
      <c r="A88" s="82"/>
      <c r="B88" s="225" t="s">
        <v>647</v>
      </c>
      <c r="C88" s="142" t="s">
        <v>62</v>
      </c>
      <c r="D88" s="143"/>
      <c r="E88" s="144">
        <f>'Forecast Expenditure'!H160</f>
        <v>292238.49337857892</v>
      </c>
      <c r="F88" s="145">
        <f>'Forecast Expenditure'!I160</f>
        <v>292238.49337857892</v>
      </c>
      <c r="G88" s="145">
        <f>'Forecast Expenditure'!J160</f>
        <v>292238.49337857892</v>
      </c>
      <c r="H88" s="145">
        <f>'Forecast Expenditure'!K160</f>
        <v>292238.49337857892</v>
      </c>
      <c r="I88" s="145">
        <f>'Forecast Expenditure'!L160</f>
        <v>292238.49337857892</v>
      </c>
      <c r="J88" s="145">
        <f>'Forecast Expenditure'!M160</f>
        <v>292238.49337857892</v>
      </c>
      <c r="K88" s="146">
        <f>'Forecast Expenditure'!N160</f>
        <v>292238.49337857892</v>
      </c>
      <c r="L88" s="82"/>
      <c r="M88" s="82"/>
      <c r="N88" s="82"/>
      <c r="O88" s="82"/>
      <c r="P88" s="82"/>
      <c r="Q88" s="82"/>
      <c r="R88" s="82"/>
      <c r="S88" s="82"/>
    </row>
    <row r="89" spans="1:19" x14ac:dyDescent="0.2">
      <c r="A89" s="82"/>
      <c r="B89" s="226"/>
      <c r="C89" s="147" t="s">
        <v>64</v>
      </c>
      <c r="D89" s="148"/>
      <c r="E89" s="149">
        <f>'Forecast Expenditure'!H161</f>
        <v>13955.080210351265</v>
      </c>
      <c r="F89" s="150">
        <f>'Forecast Expenditure'!I161</f>
        <v>13955.080210351265</v>
      </c>
      <c r="G89" s="150">
        <f>'Forecast Expenditure'!J161</f>
        <v>13955.080210351265</v>
      </c>
      <c r="H89" s="150">
        <f>'Forecast Expenditure'!K161</f>
        <v>13955.080210351265</v>
      </c>
      <c r="I89" s="150">
        <f>'Forecast Expenditure'!L161</f>
        <v>13955.080210351265</v>
      </c>
      <c r="J89" s="150">
        <f>'Forecast Expenditure'!M161</f>
        <v>13955.080210351265</v>
      </c>
      <c r="K89" s="151">
        <f>'Forecast Expenditure'!N161</f>
        <v>13955.080210351265</v>
      </c>
      <c r="L89" s="82"/>
      <c r="M89" s="82"/>
      <c r="N89" s="82"/>
      <c r="O89" s="82"/>
      <c r="P89" s="82"/>
      <c r="Q89" s="82"/>
      <c r="R89" s="82"/>
      <c r="S89" s="82"/>
    </row>
    <row r="90" spans="1:19" x14ac:dyDescent="0.2">
      <c r="A90" s="82"/>
      <c r="B90" s="226"/>
      <c r="C90" s="147" t="s">
        <v>65</v>
      </c>
      <c r="D90" s="148"/>
      <c r="E90" s="149">
        <f>'Forecast Expenditure'!H162</f>
        <v>0</v>
      </c>
      <c r="F90" s="150">
        <f>'Forecast Expenditure'!I162</f>
        <v>0</v>
      </c>
      <c r="G90" s="150">
        <f>'Forecast Expenditure'!J162</f>
        <v>0</v>
      </c>
      <c r="H90" s="150">
        <f>'Forecast Expenditure'!K162</f>
        <v>0</v>
      </c>
      <c r="I90" s="150">
        <f>'Forecast Expenditure'!L162</f>
        <v>0</v>
      </c>
      <c r="J90" s="150">
        <f>'Forecast Expenditure'!M162</f>
        <v>0</v>
      </c>
      <c r="K90" s="151">
        <f>'Forecast Expenditure'!N162</f>
        <v>0</v>
      </c>
      <c r="L90" s="82"/>
      <c r="M90" s="82"/>
      <c r="N90" s="82"/>
      <c r="O90" s="82"/>
      <c r="P90" s="82"/>
      <c r="Q90" s="82"/>
      <c r="R90" s="82"/>
      <c r="S90" s="82"/>
    </row>
    <row r="91" spans="1:19" x14ac:dyDescent="0.2">
      <c r="A91" s="82"/>
      <c r="B91" s="226"/>
      <c r="C91" s="147" t="s">
        <v>66</v>
      </c>
      <c r="D91" s="148"/>
      <c r="E91" s="149">
        <f>'Forecast Expenditure'!H163</f>
        <v>97412.831126192963</v>
      </c>
      <c r="F91" s="150">
        <f>'Forecast Expenditure'!I163</f>
        <v>97412.831126192963</v>
      </c>
      <c r="G91" s="150">
        <f>'Forecast Expenditure'!J163</f>
        <v>97412.831126192963</v>
      </c>
      <c r="H91" s="150">
        <f>'Forecast Expenditure'!K163</f>
        <v>97412.831126192963</v>
      </c>
      <c r="I91" s="150">
        <f>'Forecast Expenditure'!L163</f>
        <v>97412.831126192963</v>
      </c>
      <c r="J91" s="150">
        <f>'Forecast Expenditure'!M163</f>
        <v>97412.831126192963</v>
      </c>
      <c r="K91" s="151">
        <f>'Forecast Expenditure'!N163</f>
        <v>97412.831126192963</v>
      </c>
      <c r="L91" s="82"/>
      <c r="M91" s="82"/>
      <c r="N91" s="82"/>
      <c r="O91" s="82"/>
      <c r="P91" s="82"/>
      <c r="Q91" s="82"/>
      <c r="R91" s="82"/>
      <c r="S91" s="82"/>
    </row>
    <row r="92" spans="1:19" x14ac:dyDescent="0.2">
      <c r="A92" s="82"/>
      <c r="B92" s="226"/>
      <c r="C92" s="147" t="s">
        <v>67</v>
      </c>
      <c r="D92" s="148"/>
      <c r="E92" s="149">
        <f>'Forecast Expenditure'!H164</f>
        <v>707738.41021280119</v>
      </c>
      <c r="F92" s="150">
        <f>'Forecast Expenditure'!I164</f>
        <v>692311.72590375866</v>
      </c>
      <c r="G92" s="150">
        <f>'Forecast Expenditure'!J164</f>
        <v>692311.72590375866</v>
      </c>
      <c r="H92" s="150">
        <f>'Forecast Expenditure'!K164</f>
        <v>692311.72590375866</v>
      </c>
      <c r="I92" s="150">
        <f>'Forecast Expenditure'!L164</f>
        <v>692311.72590375866</v>
      </c>
      <c r="J92" s="150">
        <f>'Forecast Expenditure'!M164</f>
        <v>692311.72590375866</v>
      </c>
      <c r="K92" s="151">
        <f>'Forecast Expenditure'!N164</f>
        <v>692311.72590375866</v>
      </c>
      <c r="L92" s="82"/>
      <c r="M92" s="82"/>
      <c r="N92" s="82"/>
      <c r="O92" s="82"/>
      <c r="P92" s="82"/>
      <c r="Q92" s="82"/>
      <c r="R92" s="82"/>
      <c r="S92" s="82"/>
    </row>
    <row r="93" spans="1:19" x14ac:dyDescent="0.2">
      <c r="A93" s="82"/>
      <c r="B93" s="226"/>
      <c r="C93" s="147" t="s">
        <v>68</v>
      </c>
      <c r="D93" s="148"/>
      <c r="E93" s="149">
        <f>'Forecast Expenditure'!H165</f>
        <v>0</v>
      </c>
      <c r="F93" s="150">
        <f>'Forecast Expenditure'!I165</f>
        <v>0</v>
      </c>
      <c r="G93" s="150">
        <f>'Forecast Expenditure'!J165</f>
        <v>0</v>
      </c>
      <c r="H93" s="150">
        <f>'Forecast Expenditure'!K165</f>
        <v>0</v>
      </c>
      <c r="I93" s="150">
        <f>'Forecast Expenditure'!L165</f>
        <v>0</v>
      </c>
      <c r="J93" s="150">
        <f>'Forecast Expenditure'!M165</f>
        <v>0</v>
      </c>
      <c r="K93" s="151">
        <f>'Forecast Expenditure'!N165</f>
        <v>0</v>
      </c>
      <c r="L93" s="82"/>
      <c r="M93" s="82"/>
      <c r="N93" s="82"/>
      <c r="O93" s="82"/>
      <c r="P93" s="82"/>
      <c r="Q93" s="82"/>
      <c r="R93" s="82"/>
      <c r="S93" s="82"/>
    </row>
    <row r="94" spans="1:19" x14ac:dyDescent="0.2">
      <c r="A94" s="82"/>
      <c r="B94" s="226"/>
      <c r="C94" s="147" t="s">
        <v>69</v>
      </c>
      <c r="D94" s="148"/>
      <c r="E94" s="149">
        <f>'Forecast Expenditure'!H166</f>
        <v>0</v>
      </c>
      <c r="F94" s="150">
        <f>'Forecast Expenditure'!I166</f>
        <v>0</v>
      </c>
      <c r="G94" s="150">
        <f>'Forecast Expenditure'!J166</f>
        <v>0</v>
      </c>
      <c r="H94" s="150">
        <f>'Forecast Expenditure'!K166</f>
        <v>0</v>
      </c>
      <c r="I94" s="150">
        <f>'Forecast Expenditure'!L166</f>
        <v>0</v>
      </c>
      <c r="J94" s="150">
        <f>'Forecast Expenditure'!M166</f>
        <v>0</v>
      </c>
      <c r="K94" s="151">
        <f>'Forecast Expenditure'!N166</f>
        <v>0</v>
      </c>
      <c r="L94" s="82"/>
      <c r="M94" s="82"/>
      <c r="N94" s="82"/>
      <c r="O94" s="82"/>
      <c r="P94" s="82"/>
      <c r="Q94" s="82"/>
      <c r="R94" s="82"/>
      <c r="S94" s="82"/>
    </row>
    <row r="95" spans="1:19" x14ac:dyDescent="0.2">
      <c r="A95" s="82"/>
      <c r="B95" s="226"/>
      <c r="C95" s="147" t="s">
        <v>70</v>
      </c>
      <c r="D95" s="148"/>
      <c r="E95" s="149">
        <f>'Forecast Expenditure'!H167</f>
        <v>0</v>
      </c>
      <c r="F95" s="150">
        <f>'Forecast Expenditure'!I167</f>
        <v>0</v>
      </c>
      <c r="G95" s="150">
        <f>'Forecast Expenditure'!J167</f>
        <v>0</v>
      </c>
      <c r="H95" s="150">
        <f>'Forecast Expenditure'!K167</f>
        <v>0</v>
      </c>
      <c r="I95" s="150">
        <f>'Forecast Expenditure'!L167</f>
        <v>0</v>
      </c>
      <c r="J95" s="150">
        <f>'Forecast Expenditure'!M167</f>
        <v>0</v>
      </c>
      <c r="K95" s="151">
        <f>'Forecast Expenditure'!N167</f>
        <v>0</v>
      </c>
      <c r="L95" s="82"/>
      <c r="M95" s="82"/>
      <c r="N95" s="82"/>
      <c r="O95" s="82"/>
      <c r="P95" s="82"/>
      <c r="Q95" s="82"/>
      <c r="R95" s="82"/>
      <c r="S95" s="82"/>
    </row>
    <row r="96" spans="1:19" x14ac:dyDescent="0.2">
      <c r="A96" s="82"/>
      <c r="B96" s="226"/>
      <c r="C96" s="147" t="s">
        <v>71</v>
      </c>
      <c r="D96" s="148"/>
      <c r="E96" s="149">
        <f>'Forecast Expenditure'!H168</f>
        <v>0</v>
      </c>
      <c r="F96" s="150">
        <f>'Forecast Expenditure'!I168</f>
        <v>0</v>
      </c>
      <c r="G96" s="150">
        <f>'Forecast Expenditure'!J168</f>
        <v>0</v>
      </c>
      <c r="H96" s="150">
        <f>'Forecast Expenditure'!K168</f>
        <v>0</v>
      </c>
      <c r="I96" s="150">
        <f>'Forecast Expenditure'!L168</f>
        <v>0</v>
      </c>
      <c r="J96" s="150">
        <f>'Forecast Expenditure'!M168</f>
        <v>0</v>
      </c>
      <c r="K96" s="151">
        <f>'Forecast Expenditure'!N168</f>
        <v>0</v>
      </c>
      <c r="L96" s="82"/>
      <c r="M96" s="82"/>
      <c r="N96" s="82"/>
      <c r="O96" s="82"/>
      <c r="P96" s="82"/>
      <c r="Q96" s="82"/>
      <c r="R96" s="82"/>
      <c r="S96" s="82"/>
    </row>
    <row r="97" spans="1:19" x14ac:dyDescent="0.2">
      <c r="A97" s="82"/>
      <c r="B97" s="226"/>
      <c r="C97" s="147" t="s">
        <v>72</v>
      </c>
      <c r="D97" s="148"/>
      <c r="E97" s="149">
        <f>'Forecast Expenditure'!H169</f>
        <v>0</v>
      </c>
      <c r="F97" s="150">
        <f>'Forecast Expenditure'!I169</f>
        <v>0</v>
      </c>
      <c r="G97" s="150">
        <f>'Forecast Expenditure'!J169</f>
        <v>0</v>
      </c>
      <c r="H97" s="150">
        <f>'Forecast Expenditure'!K169</f>
        <v>0</v>
      </c>
      <c r="I97" s="150">
        <f>'Forecast Expenditure'!L169</f>
        <v>0</v>
      </c>
      <c r="J97" s="150">
        <f>'Forecast Expenditure'!M169</f>
        <v>0</v>
      </c>
      <c r="K97" s="151">
        <f>'Forecast Expenditure'!N169</f>
        <v>0</v>
      </c>
      <c r="L97" s="82"/>
      <c r="M97" s="82"/>
      <c r="N97" s="82"/>
      <c r="O97" s="82"/>
      <c r="P97" s="82"/>
      <c r="Q97" s="82"/>
      <c r="R97" s="82"/>
      <c r="S97" s="82"/>
    </row>
    <row r="98" spans="1:19" x14ac:dyDescent="0.2">
      <c r="A98" s="82"/>
      <c r="B98" s="226"/>
      <c r="C98" s="147" t="s">
        <v>73</v>
      </c>
      <c r="D98" s="148"/>
      <c r="E98" s="149">
        <f>'Forecast Expenditure'!H170</f>
        <v>1316532.7836431225</v>
      </c>
      <c r="F98" s="150">
        <f>'Forecast Expenditure'!I170</f>
        <v>1328798.9875127086</v>
      </c>
      <c r="G98" s="150">
        <f>'Forecast Expenditure'!J170</f>
        <v>1311697.2648455121</v>
      </c>
      <c r="H98" s="150">
        <f>'Forecast Expenditure'!K170</f>
        <v>1311480.3162966711</v>
      </c>
      <c r="I98" s="150">
        <f>'Forecast Expenditure'!L170</f>
        <v>1288765.1564523433</v>
      </c>
      <c r="J98" s="150">
        <f>'Forecast Expenditure'!M170</f>
        <v>1306559.8035579196</v>
      </c>
      <c r="K98" s="151">
        <f>'Forecast Expenditure'!N170</f>
        <v>1356075.1633621017</v>
      </c>
      <c r="L98" s="82"/>
      <c r="M98" s="82"/>
      <c r="N98" s="82"/>
      <c r="O98" s="82"/>
      <c r="P98" s="82"/>
      <c r="Q98" s="82"/>
      <c r="R98" s="82"/>
      <c r="S98" s="82"/>
    </row>
    <row r="99" spans="1:19" x14ac:dyDescent="0.2">
      <c r="A99" s="82"/>
      <c r="B99" s="226"/>
      <c r="C99" s="147" t="s">
        <v>74</v>
      </c>
      <c r="D99" s="148"/>
      <c r="E99" s="149">
        <f>'Forecast Expenditure'!H171</f>
        <v>99525.777111283678</v>
      </c>
      <c r="F99" s="150">
        <f>'Forecast Expenditure'!I171</f>
        <v>99525.777111283678</v>
      </c>
      <c r="G99" s="150">
        <f>'Forecast Expenditure'!J171</f>
        <v>99525.777111283678</v>
      </c>
      <c r="H99" s="150">
        <f>'Forecast Expenditure'!K171</f>
        <v>99525.777111283678</v>
      </c>
      <c r="I99" s="150">
        <f>'Forecast Expenditure'!L171</f>
        <v>99525.777111283678</v>
      </c>
      <c r="J99" s="150">
        <f>'Forecast Expenditure'!M171</f>
        <v>99525.777111283678</v>
      </c>
      <c r="K99" s="151">
        <f>'Forecast Expenditure'!N171</f>
        <v>99525.777111283678</v>
      </c>
      <c r="L99" s="82"/>
      <c r="M99" s="82"/>
      <c r="N99" s="82"/>
      <c r="O99" s="82"/>
      <c r="P99" s="82"/>
      <c r="Q99" s="82"/>
      <c r="R99" s="82"/>
      <c r="S99" s="82"/>
    </row>
    <row r="100" spans="1:19" x14ac:dyDescent="0.2">
      <c r="A100" s="82"/>
      <c r="B100" s="226"/>
      <c r="C100" s="147" t="s">
        <v>75</v>
      </c>
      <c r="D100" s="148"/>
      <c r="E100" s="149">
        <f>'Forecast Expenditure'!H172</f>
        <v>0</v>
      </c>
      <c r="F100" s="150">
        <f>'Forecast Expenditure'!I172</f>
        <v>0</v>
      </c>
      <c r="G100" s="150">
        <f>'Forecast Expenditure'!J172</f>
        <v>0</v>
      </c>
      <c r="H100" s="150">
        <f>'Forecast Expenditure'!K172</f>
        <v>0</v>
      </c>
      <c r="I100" s="150">
        <f>'Forecast Expenditure'!L172</f>
        <v>0</v>
      </c>
      <c r="J100" s="150">
        <f>'Forecast Expenditure'!M172</f>
        <v>0</v>
      </c>
      <c r="K100" s="151">
        <f>'Forecast Expenditure'!N172</f>
        <v>0</v>
      </c>
      <c r="L100" s="82"/>
      <c r="M100" s="82"/>
      <c r="N100" s="82"/>
      <c r="O100" s="82"/>
      <c r="P100" s="82"/>
      <c r="Q100" s="82"/>
      <c r="R100" s="82"/>
      <c r="S100" s="82"/>
    </row>
    <row r="101" spans="1:19" x14ac:dyDescent="0.2">
      <c r="A101" s="82"/>
      <c r="B101" s="226"/>
      <c r="C101" s="147" t="s">
        <v>76</v>
      </c>
      <c r="D101" s="148"/>
      <c r="E101" s="149">
        <f>'Forecast Expenditure'!H173</f>
        <v>0</v>
      </c>
      <c r="F101" s="150">
        <f>'Forecast Expenditure'!I173</f>
        <v>0</v>
      </c>
      <c r="G101" s="150">
        <f>'Forecast Expenditure'!J173</f>
        <v>0</v>
      </c>
      <c r="H101" s="150">
        <f>'Forecast Expenditure'!K173</f>
        <v>0</v>
      </c>
      <c r="I101" s="150">
        <f>'Forecast Expenditure'!L173</f>
        <v>0</v>
      </c>
      <c r="J101" s="150">
        <f>'Forecast Expenditure'!M173</f>
        <v>0</v>
      </c>
      <c r="K101" s="151">
        <f>'Forecast Expenditure'!N173</f>
        <v>0</v>
      </c>
      <c r="L101" s="82"/>
      <c r="M101" s="82"/>
      <c r="N101" s="82"/>
      <c r="O101" s="82"/>
      <c r="P101" s="82"/>
      <c r="Q101" s="82"/>
      <c r="R101" s="82"/>
      <c r="S101" s="82"/>
    </row>
    <row r="102" spans="1:19" x14ac:dyDescent="0.2">
      <c r="A102" s="82"/>
      <c r="B102" s="226"/>
      <c r="C102" s="147" t="s">
        <v>77</v>
      </c>
      <c r="D102" s="148"/>
      <c r="E102" s="149">
        <f>'Forecast Expenditure'!H174</f>
        <v>0</v>
      </c>
      <c r="F102" s="150">
        <f>'Forecast Expenditure'!I174</f>
        <v>0</v>
      </c>
      <c r="G102" s="150">
        <f>'Forecast Expenditure'!J174</f>
        <v>0</v>
      </c>
      <c r="H102" s="150">
        <f>'Forecast Expenditure'!K174</f>
        <v>0</v>
      </c>
      <c r="I102" s="150">
        <f>'Forecast Expenditure'!L174</f>
        <v>0</v>
      </c>
      <c r="J102" s="150">
        <f>'Forecast Expenditure'!M174</f>
        <v>0</v>
      </c>
      <c r="K102" s="151">
        <f>'Forecast Expenditure'!N174</f>
        <v>0</v>
      </c>
      <c r="L102" s="82"/>
      <c r="M102" s="82"/>
      <c r="N102" s="82"/>
      <c r="O102" s="82"/>
      <c r="P102" s="82"/>
      <c r="Q102" s="82"/>
      <c r="R102" s="82"/>
      <c r="S102" s="82"/>
    </row>
    <row r="103" spans="1:19" x14ac:dyDescent="0.2">
      <c r="A103" s="82"/>
      <c r="B103" s="226"/>
      <c r="C103" s="147" t="s">
        <v>78</v>
      </c>
      <c r="D103" s="148"/>
      <c r="E103" s="149">
        <f>'Forecast Expenditure'!H175</f>
        <v>0</v>
      </c>
      <c r="F103" s="150">
        <f>'Forecast Expenditure'!I175</f>
        <v>0</v>
      </c>
      <c r="G103" s="150">
        <f>'Forecast Expenditure'!J175</f>
        <v>0</v>
      </c>
      <c r="H103" s="150">
        <f>'Forecast Expenditure'!K175</f>
        <v>0</v>
      </c>
      <c r="I103" s="150">
        <f>'Forecast Expenditure'!L175</f>
        <v>0</v>
      </c>
      <c r="J103" s="150">
        <f>'Forecast Expenditure'!M175</f>
        <v>0</v>
      </c>
      <c r="K103" s="151">
        <f>'Forecast Expenditure'!N175</f>
        <v>0</v>
      </c>
      <c r="L103" s="82"/>
      <c r="M103" s="82"/>
      <c r="N103" s="82"/>
      <c r="O103" s="82"/>
      <c r="P103" s="82"/>
      <c r="Q103" s="82"/>
      <c r="R103" s="82"/>
      <c r="S103" s="82"/>
    </row>
    <row r="104" spans="1:19" x14ac:dyDescent="0.2">
      <c r="A104" s="82"/>
      <c r="B104" s="226"/>
      <c r="C104" s="147" t="s">
        <v>79</v>
      </c>
      <c r="D104" s="148"/>
      <c r="E104" s="149">
        <f>'Forecast Expenditure'!H176</f>
        <v>360152.00136027706</v>
      </c>
      <c r="F104" s="150">
        <f>'Forecast Expenditure'!I176</f>
        <v>345504.27020211436</v>
      </c>
      <c r="G104" s="150">
        <f>'Forecast Expenditure'!J176</f>
        <v>345504.27020211436</v>
      </c>
      <c r="H104" s="150">
        <f>'Forecast Expenditure'!K176</f>
        <v>345504.27020211436</v>
      </c>
      <c r="I104" s="150">
        <f>'Forecast Expenditure'!L176</f>
        <v>345504.27020211436</v>
      </c>
      <c r="J104" s="150">
        <f>'Forecast Expenditure'!M176</f>
        <v>345504.27020211436</v>
      </c>
      <c r="K104" s="151">
        <f>'Forecast Expenditure'!N176</f>
        <v>345504.27020211436</v>
      </c>
      <c r="L104" s="82"/>
      <c r="M104" s="82"/>
      <c r="N104" s="82"/>
      <c r="O104" s="82"/>
      <c r="P104" s="82"/>
      <c r="Q104" s="82"/>
      <c r="R104" s="82"/>
      <c r="S104" s="82"/>
    </row>
    <row r="105" spans="1:19" x14ac:dyDescent="0.2">
      <c r="A105" s="82"/>
      <c r="B105" s="226"/>
      <c r="C105" s="147" t="s">
        <v>80</v>
      </c>
      <c r="D105" s="148"/>
      <c r="E105" s="149">
        <f>'Forecast Expenditure'!H177</f>
        <v>175403.28927616967</v>
      </c>
      <c r="F105" s="150">
        <f>'Forecast Expenditure'!I177</f>
        <v>180505.0772181577</v>
      </c>
      <c r="G105" s="150">
        <f>'Forecast Expenditure'!J177</f>
        <v>137016.66941971765</v>
      </c>
      <c r="H105" s="150">
        <f>'Forecast Expenditure'!K177</f>
        <v>137016.66941971765</v>
      </c>
      <c r="I105" s="150">
        <f>'Forecast Expenditure'!L177</f>
        <v>137016.66941971765</v>
      </c>
      <c r="J105" s="150">
        <f>'Forecast Expenditure'!M177</f>
        <v>137016.66941971765</v>
      </c>
      <c r="K105" s="151">
        <f>'Forecast Expenditure'!N177</f>
        <v>137016.66941971765</v>
      </c>
      <c r="L105" s="82"/>
      <c r="M105" s="82"/>
      <c r="N105" s="82"/>
      <c r="O105" s="82"/>
      <c r="P105" s="82"/>
      <c r="Q105" s="82"/>
      <c r="R105" s="82"/>
      <c r="S105" s="82"/>
    </row>
    <row r="106" spans="1:19" x14ac:dyDescent="0.2">
      <c r="A106" s="82"/>
      <c r="B106" s="226"/>
      <c r="C106" s="147" t="s">
        <v>81</v>
      </c>
      <c r="D106" s="148"/>
      <c r="E106" s="149">
        <f>'Forecast Expenditure'!H178</f>
        <v>336143.17350330233</v>
      </c>
      <c r="F106" s="150">
        <f>'Forecast Expenditure'!I178</f>
        <v>274033.33883943531</v>
      </c>
      <c r="G106" s="150">
        <f>'Forecast Expenditure'!J178</f>
        <v>274033.33883943531</v>
      </c>
      <c r="H106" s="150">
        <f>'Forecast Expenditure'!K178</f>
        <v>274033.33883943531</v>
      </c>
      <c r="I106" s="150">
        <f>'Forecast Expenditure'!L178</f>
        <v>274033.33883943531</v>
      </c>
      <c r="J106" s="150">
        <f>'Forecast Expenditure'!M178</f>
        <v>274033.33883943531</v>
      </c>
      <c r="K106" s="151">
        <f>'Forecast Expenditure'!N178</f>
        <v>274033.33883943531</v>
      </c>
      <c r="L106" s="82"/>
      <c r="M106" s="82"/>
      <c r="N106" s="82"/>
      <c r="O106" s="82"/>
      <c r="P106" s="82"/>
      <c r="Q106" s="82"/>
      <c r="R106" s="82"/>
      <c r="S106" s="82"/>
    </row>
    <row r="107" spans="1:19" x14ac:dyDescent="0.2">
      <c r="A107" s="82"/>
      <c r="B107" s="226"/>
      <c r="C107" s="147" t="s">
        <v>82</v>
      </c>
      <c r="D107" s="148"/>
      <c r="E107" s="149">
        <f>'Forecast Expenditure'!H179</f>
        <v>0</v>
      </c>
      <c r="F107" s="150">
        <f>'Forecast Expenditure'!I179</f>
        <v>0</v>
      </c>
      <c r="G107" s="150">
        <f>'Forecast Expenditure'!J179</f>
        <v>0</v>
      </c>
      <c r="H107" s="150">
        <f>'Forecast Expenditure'!K179</f>
        <v>0</v>
      </c>
      <c r="I107" s="150">
        <f>'Forecast Expenditure'!L179</f>
        <v>0</v>
      </c>
      <c r="J107" s="150">
        <f>'Forecast Expenditure'!M179</f>
        <v>0</v>
      </c>
      <c r="K107" s="151">
        <f>'Forecast Expenditure'!N179</f>
        <v>0</v>
      </c>
      <c r="L107" s="82"/>
      <c r="M107" s="82"/>
      <c r="N107" s="82"/>
      <c r="O107" s="82"/>
      <c r="P107" s="82"/>
      <c r="Q107" s="82"/>
      <c r="R107" s="82"/>
      <c r="S107" s="82"/>
    </row>
    <row r="108" spans="1:19" x14ac:dyDescent="0.2">
      <c r="A108" s="82"/>
      <c r="B108" s="226"/>
      <c r="C108" s="147" t="s">
        <v>83</v>
      </c>
      <c r="D108" s="148"/>
      <c r="E108" s="149">
        <f>'Forecast Expenditure'!H180</f>
        <v>0</v>
      </c>
      <c r="F108" s="150">
        <f>'Forecast Expenditure'!I180</f>
        <v>0</v>
      </c>
      <c r="G108" s="150">
        <f>'Forecast Expenditure'!J180</f>
        <v>0</v>
      </c>
      <c r="H108" s="150">
        <f>'Forecast Expenditure'!K180</f>
        <v>0</v>
      </c>
      <c r="I108" s="150">
        <f>'Forecast Expenditure'!L180</f>
        <v>0</v>
      </c>
      <c r="J108" s="150">
        <f>'Forecast Expenditure'!M180</f>
        <v>0</v>
      </c>
      <c r="K108" s="151">
        <f>'Forecast Expenditure'!N180</f>
        <v>0</v>
      </c>
      <c r="L108" s="82"/>
      <c r="M108" s="82"/>
      <c r="N108" s="82"/>
      <c r="O108" s="82"/>
      <c r="P108" s="82"/>
      <c r="Q108" s="82"/>
      <c r="R108" s="82"/>
      <c r="S108" s="82"/>
    </row>
    <row r="109" spans="1:19" x14ac:dyDescent="0.2">
      <c r="A109" s="82"/>
      <c r="B109" s="226"/>
      <c r="C109" s="147" t="s">
        <v>84</v>
      </c>
      <c r="D109" s="148"/>
      <c r="E109" s="149">
        <f>'Forecast Expenditure'!H181</f>
        <v>0</v>
      </c>
      <c r="F109" s="150">
        <f>'Forecast Expenditure'!I181</f>
        <v>0</v>
      </c>
      <c r="G109" s="150">
        <f>'Forecast Expenditure'!J181</f>
        <v>0</v>
      </c>
      <c r="H109" s="150">
        <f>'Forecast Expenditure'!K181</f>
        <v>0</v>
      </c>
      <c r="I109" s="150">
        <f>'Forecast Expenditure'!L181</f>
        <v>0</v>
      </c>
      <c r="J109" s="150">
        <f>'Forecast Expenditure'!M181</f>
        <v>0</v>
      </c>
      <c r="K109" s="151">
        <f>'Forecast Expenditure'!N181</f>
        <v>0</v>
      </c>
      <c r="L109" s="82"/>
      <c r="M109" s="82"/>
      <c r="N109" s="82"/>
      <c r="O109" s="82"/>
      <c r="P109" s="82"/>
      <c r="Q109" s="82"/>
      <c r="R109" s="82"/>
      <c r="S109" s="82"/>
    </row>
    <row r="110" spans="1:19" x14ac:dyDescent="0.2">
      <c r="A110" s="82"/>
      <c r="B110" s="226"/>
      <c r="C110" s="147" t="s">
        <v>85</v>
      </c>
      <c r="D110" s="148"/>
      <c r="E110" s="149">
        <f>'Forecast Expenditure'!H182</f>
        <v>2107500.3980698744</v>
      </c>
      <c r="F110" s="150">
        <f>'Forecast Expenditure'!I182</f>
        <v>3414142.9467463563</v>
      </c>
      <c r="G110" s="150">
        <f>'Forecast Expenditure'!J182</f>
        <v>3653543.2809682931</v>
      </c>
      <c r="H110" s="150">
        <f>'Forecast Expenditure'!K182</f>
        <v>4522036.0799213899</v>
      </c>
      <c r="I110" s="150">
        <f>'Forecast Expenditure'!L182</f>
        <v>5262618.1031065295</v>
      </c>
      <c r="J110" s="150">
        <f>'Forecast Expenditure'!M182</f>
        <v>5190809.1290726466</v>
      </c>
      <c r="K110" s="151">
        <f>'Forecast Expenditure'!N182</f>
        <v>4583939.6179014081</v>
      </c>
      <c r="L110" s="82"/>
      <c r="M110" s="82"/>
      <c r="N110" s="82"/>
      <c r="O110" s="82"/>
      <c r="P110" s="82"/>
      <c r="Q110" s="82"/>
      <c r="R110" s="82"/>
      <c r="S110" s="82"/>
    </row>
    <row r="111" spans="1:19" x14ac:dyDescent="0.2">
      <c r="A111" s="82"/>
      <c r="B111" s="226"/>
      <c r="C111" s="147" t="s">
        <v>86</v>
      </c>
      <c r="D111" s="148"/>
      <c r="E111" s="149">
        <f>'Forecast Expenditure'!H183</f>
        <v>0</v>
      </c>
      <c r="F111" s="150">
        <f>'Forecast Expenditure'!I183</f>
        <v>0</v>
      </c>
      <c r="G111" s="150">
        <f>'Forecast Expenditure'!J183</f>
        <v>0</v>
      </c>
      <c r="H111" s="150">
        <f>'Forecast Expenditure'!K183</f>
        <v>0</v>
      </c>
      <c r="I111" s="150">
        <f>'Forecast Expenditure'!L183</f>
        <v>0</v>
      </c>
      <c r="J111" s="150">
        <f>'Forecast Expenditure'!M183</f>
        <v>0</v>
      </c>
      <c r="K111" s="151">
        <f>'Forecast Expenditure'!N183</f>
        <v>0</v>
      </c>
      <c r="L111" s="82"/>
      <c r="M111" s="82"/>
      <c r="N111" s="82"/>
      <c r="O111" s="82"/>
      <c r="P111" s="82"/>
      <c r="Q111" s="82"/>
      <c r="R111" s="82"/>
      <c r="S111" s="82"/>
    </row>
    <row r="112" spans="1:19" x14ac:dyDescent="0.2">
      <c r="A112" s="82"/>
      <c r="B112" s="226"/>
      <c r="C112" s="147" t="s">
        <v>87</v>
      </c>
      <c r="D112" s="148"/>
      <c r="E112" s="149">
        <f>'Forecast Expenditure'!H184</f>
        <v>0</v>
      </c>
      <c r="F112" s="150">
        <f>'Forecast Expenditure'!I184</f>
        <v>0</v>
      </c>
      <c r="G112" s="150">
        <f>'Forecast Expenditure'!J184</f>
        <v>0</v>
      </c>
      <c r="H112" s="150">
        <f>'Forecast Expenditure'!K184</f>
        <v>0</v>
      </c>
      <c r="I112" s="150">
        <f>'Forecast Expenditure'!L184</f>
        <v>0</v>
      </c>
      <c r="J112" s="150">
        <f>'Forecast Expenditure'!M184</f>
        <v>0</v>
      </c>
      <c r="K112" s="151">
        <f>'Forecast Expenditure'!N184</f>
        <v>0</v>
      </c>
      <c r="L112" s="82"/>
      <c r="M112" s="82"/>
      <c r="N112" s="82"/>
      <c r="O112" s="82"/>
      <c r="P112" s="82"/>
      <c r="Q112" s="82"/>
      <c r="R112" s="82"/>
      <c r="S112" s="82"/>
    </row>
    <row r="113" spans="1:19" x14ac:dyDescent="0.2">
      <c r="A113" s="82"/>
      <c r="B113" s="226"/>
      <c r="C113" s="147" t="s">
        <v>88</v>
      </c>
      <c r="D113" s="148"/>
      <c r="E113" s="149">
        <f>'Forecast Expenditure'!H185</f>
        <v>0</v>
      </c>
      <c r="F113" s="150">
        <f>'Forecast Expenditure'!I185</f>
        <v>0</v>
      </c>
      <c r="G113" s="150">
        <f>'Forecast Expenditure'!J185</f>
        <v>0</v>
      </c>
      <c r="H113" s="150">
        <f>'Forecast Expenditure'!K185</f>
        <v>0</v>
      </c>
      <c r="I113" s="150">
        <f>'Forecast Expenditure'!L185</f>
        <v>0</v>
      </c>
      <c r="J113" s="150">
        <f>'Forecast Expenditure'!M185</f>
        <v>0</v>
      </c>
      <c r="K113" s="151">
        <f>'Forecast Expenditure'!N185</f>
        <v>0</v>
      </c>
      <c r="L113" s="82"/>
      <c r="M113" s="82"/>
      <c r="N113" s="82"/>
      <c r="O113" s="82"/>
      <c r="P113" s="82"/>
      <c r="Q113" s="82"/>
      <c r="R113" s="82"/>
      <c r="S113" s="82"/>
    </row>
    <row r="114" spans="1:19" x14ac:dyDescent="0.2">
      <c r="A114" s="82"/>
      <c r="B114" s="226"/>
      <c r="C114" s="147" t="s">
        <v>89</v>
      </c>
      <c r="D114" s="148"/>
      <c r="E114" s="149">
        <f>'Forecast Expenditure'!H186</f>
        <v>0</v>
      </c>
      <c r="F114" s="150">
        <f>'Forecast Expenditure'!I186</f>
        <v>0</v>
      </c>
      <c r="G114" s="150">
        <f>'Forecast Expenditure'!J186</f>
        <v>0</v>
      </c>
      <c r="H114" s="150">
        <f>'Forecast Expenditure'!K186</f>
        <v>0</v>
      </c>
      <c r="I114" s="150">
        <f>'Forecast Expenditure'!L186</f>
        <v>0</v>
      </c>
      <c r="J114" s="150">
        <f>'Forecast Expenditure'!M186</f>
        <v>0</v>
      </c>
      <c r="K114" s="151">
        <f>'Forecast Expenditure'!N186</f>
        <v>0</v>
      </c>
      <c r="L114" s="82"/>
      <c r="M114" s="82"/>
      <c r="N114" s="82"/>
      <c r="O114" s="82"/>
      <c r="P114" s="82"/>
      <c r="Q114" s="82"/>
      <c r="R114" s="82"/>
      <c r="S114" s="82"/>
    </row>
    <row r="115" spans="1:19" x14ac:dyDescent="0.2">
      <c r="A115" s="82"/>
      <c r="B115" s="226"/>
      <c r="C115" s="147" t="s">
        <v>90</v>
      </c>
      <c r="D115" s="148"/>
      <c r="E115" s="149">
        <f>'Forecast Expenditure'!H187</f>
        <v>0</v>
      </c>
      <c r="F115" s="150">
        <f>'Forecast Expenditure'!I187</f>
        <v>0</v>
      </c>
      <c r="G115" s="150">
        <f>'Forecast Expenditure'!J187</f>
        <v>0</v>
      </c>
      <c r="H115" s="150">
        <f>'Forecast Expenditure'!K187</f>
        <v>0</v>
      </c>
      <c r="I115" s="150">
        <f>'Forecast Expenditure'!L187</f>
        <v>0</v>
      </c>
      <c r="J115" s="150">
        <f>'Forecast Expenditure'!M187</f>
        <v>0</v>
      </c>
      <c r="K115" s="151">
        <f>'Forecast Expenditure'!N187</f>
        <v>0</v>
      </c>
      <c r="L115" s="82"/>
      <c r="M115" s="82"/>
      <c r="N115" s="82"/>
      <c r="O115" s="82"/>
      <c r="P115" s="82"/>
      <c r="Q115" s="82"/>
      <c r="R115" s="82"/>
      <c r="S115" s="82"/>
    </row>
    <row r="116" spans="1:19" ht="13.5" thickBot="1" x14ac:dyDescent="0.25">
      <c r="A116" s="82"/>
      <c r="B116" s="227"/>
      <c r="C116" s="152" t="s">
        <v>48</v>
      </c>
      <c r="D116" s="153"/>
      <c r="E116" s="154">
        <f>'Forecast Expenditure'!H188</f>
        <v>1965320.7507568579</v>
      </c>
      <c r="F116" s="155">
        <f>'Forecast Expenditure'!I188</f>
        <v>1564702.8556762342</v>
      </c>
      <c r="G116" s="155">
        <f>'Forecast Expenditure'!J188</f>
        <v>1569141.9868576974</v>
      </c>
      <c r="H116" s="155">
        <f>'Forecast Expenditure'!K188</f>
        <v>1435890.9549019472</v>
      </c>
      <c r="I116" s="155">
        <f>'Forecast Expenditure'!L188</f>
        <v>1242153.7712410861</v>
      </c>
      <c r="J116" s="155">
        <f>'Forecast Expenditure'!M188</f>
        <v>1048416.587580225</v>
      </c>
      <c r="K116" s="156">
        <f>'Forecast Expenditure'!N188</f>
        <v>1063167.0047017634</v>
      </c>
      <c r="L116" s="82"/>
      <c r="M116" s="82"/>
      <c r="N116" s="82"/>
      <c r="O116" s="82"/>
      <c r="P116" s="82"/>
      <c r="Q116" s="82"/>
      <c r="R116" s="82"/>
      <c r="S116" s="82"/>
    </row>
    <row r="117" spans="1:19" x14ac:dyDescent="0.2">
      <c r="A117" s="82"/>
      <c r="B117" s="225" t="s">
        <v>648</v>
      </c>
      <c r="C117" s="142" t="s">
        <v>92</v>
      </c>
      <c r="D117" s="143"/>
      <c r="E117" s="144">
        <f>'Forecast Expenditure'!H189</f>
        <v>2205049.0112387952</v>
      </c>
      <c r="F117" s="145">
        <f>'Forecast Expenditure'!I189</f>
        <v>2828008.4670100706</v>
      </c>
      <c r="G117" s="145">
        <f>'Forecast Expenditure'!J189</f>
        <v>2898236.9941146187</v>
      </c>
      <c r="H117" s="145">
        <f>'Forecast Expenditure'!K189</f>
        <v>2967517.63234221</v>
      </c>
      <c r="I117" s="145">
        <f>'Forecast Expenditure'!L189</f>
        <v>3038103.1110680578</v>
      </c>
      <c r="J117" s="145">
        <f>'Forecast Expenditure'!M189</f>
        <v>2407560.612571605</v>
      </c>
      <c r="K117" s="146">
        <f>'Forecast Expenditure'!N189</f>
        <v>1740827.0224892171</v>
      </c>
      <c r="L117" s="82"/>
      <c r="M117" s="82"/>
      <c r="N117" s="82"/>
      <c r="O117" s="82"/>
      <c r="P117" s="82"/>
      <c r="Q117" s="82"/>
      <c r="R117" s="82"/>
      <c r="S117" s="82"/>
    </row>
    <row r="118" spans="1:19" x14ac:dyDescent="0.2">
      <c r="A118" s="82"/>
      <c r="B118" s="226"/>
      <c r="C118" s="147" t="s">
        <v>94</v>
      </c>
      <c r="D118" s="148"/>
      <c r="E118" s="149">
        <f>'Forecast Expenditure'!H190</f>
        <v>4899888.7169983741</v>
      </c>
      <c r="F118" s="150">
        <f>'Forecast Expenditure'!I190</f>
        <v>5056495.4356230134</v>
      </c>
      <c r="G118" s="150">
        <f>'Forecast Expenditure'!J190</f>
        <v>5213102.1542476537</v>
      </c>
      <c r="H118" s="150">
        <f>'Forecast Expenditure'!K190</f>
        <v>5369708.872872293</v>
      </c>
      <c r="I118" s="150">
        <f>'Forecast Expenditure'!L190</f>
        <v>5526315.5914969333</v>
      </c>
      <c r="J118" s="150">
        <f>'Forecast Expenditure'!M190</f>
        <v>5682922.3101215735</v>
      </c>
      <c r="K118" s="151">
        <f>'Forecast Expenditure'!N190</f>
        <v>5839529.0287462119</v>
      </c>
      <c r="L118" s="82"/>
      <c r="M118" s="82"/>
      <c r="N118" s="82"/>
      <c r="O118" s="82"/>
      <c r="P118" s="82"/>
      <c r="Q118" s="82"/>
      <c r="R118" s="82"/>
      <c r="S118" s="82"/>
    </row>
    <row r="119" spans="1:19" x14ac:dyDescent="0.2">
      <c r="A119" s="82"/>
      <c r="B119" s="226"/>
      <c r="C119" s="147" t="s">
        <v>95</v>
      </c>
      <c r="D119" s="148"/>
      <c r="E119" s="149">
        <f>'Forecast Expenditure'!H191</f>
        <v>1596695.3735779298</v>
      </c>
      <c r="F119" s="150">
        <f>'Forecast Expenditure'!I191</f>
        <v>2031993.1695830319</v>
      </c>
      <c r="G119" s="150">
        <f>'Forecast Expenditure'!J191</f>
        <v>1866112.5910970159</v>
      </c>
      <c r="H119" s="150">
        <f>'Forecast Expenditure'!K191</f>
        <v>1863509.2085109218</v>
      </c>
      <c r="I119" s="150">
        <f>'Forecast Expenditure'!L191</f>
        <v>1590927.290378989</v>
      </c>
      <c r="J119" s="150">
        <f>'Forecast Expenditure'!M191</f>
        <v>1804463.0556459061</v>
      </c>
      <c r="K119" s="151">
        <f>'Forecast Expenditure'!N191</f>
        <v>2398647.3732960904</v>
      </c>
      <c r="L119" s="82"/>
      <c r="M119" s="82"/>
      <c r="N119" s="82"/>
      <c r="O119" s="82"/>
      <c r="P119" s="82"/>
      <c r="Q119" s="82"/>
      <c r="R119" s="82"/>
      <c r="S119" s="82"/>
    </row>
    <row r="120" spans="1:19" x14ac:dyDescent="0.2">
      <c r="A120" s="82"/>
      <c r="B120" s="226"/>
      <c r="C120" s="147" t="s">
        <v>96</v>
      </c>
      <c r="D120" s="148"/>
      <c r="E120" s="149">
        <f>'Forecast Expenditure'!H192</f>
        <v>1365934.8443150283</v>
      </c>
      <c r="F120" s="150">
        <f>'Forecast Expenditure'!I192</f>
        <v>1418137.0838565752</v>
      </c>
      <c r="G120" s="150">
        <f>'Forecast Expenditure'!J192</f>
        <v>1470339.3233981216</v>
      </c>
      <c r="H120" s="150">
        <f>'Forecast Expenditure'!K192</f>
        <v>1522541.5629396681</v>
      </c>
      <c r="I120" s="150">
        <f>'Forecast Expenditure'!L192</f>
        <v>1574743.802481215</v>
      </c>
      <c r="J120" s="150">
        <f>'Forecast Expenditure'!M192</f>
        <v>1626946.0420227614</v>
      </c>
      <c r="K120" s="151">
        <f>'Forecast Expenditure'!N192</f>
        <v>1679148.2815643083</v>
      </c>
      <c r="L120" s="82"/>
      <c r="M120" s="82"/>
      <c r="N120" s="82"/>
      <c r="O120" s="82"/>
      <c r="P120" s="82"/>
      <c r="Q120" s="82"/>
      <c r="R120" s="82"/>
      <c r="S120" s="82"/>
    </row>
    <row r="121" spans="1:19" x14ac:dyDescent="0.2">
      <c r="A121" s="82"/>
      <c r="B121" s="226"/>
      <c r="C121" s="147" t="s">
        <v>97</v>
      </c>
      <c r="D121" s="148"/>
      <c r="E121" s="149">
        <f>'Forecast Expenditure'!H193</f>
        <v>1127713.4085589452</v>
      </c>
      <c r="F121" s="150">
        <f>'Forecast Expenditure'!I193</f>
        <v>652263.34240244317</v>
      </c>
      <c r="G121" s="150">
        <f>'Forecast Expenditure'!J193</f>
        <v>40937.773617782215</v>
      </c>
      <c r="H121" s="150">
        <f>'Forecast Expenditure'!K193</f>
        <v>598947.06521532871</v>
      </c>
      <c r="I121" s="150">
        <f>'Forecast Expenditure'!L193</f>
        <v>1242944.7785617181</v>
      </c>
      <c r="J121" s="150">
        <f>'Forecast Expenditure'!M193</f>
        <v>684935.48696417175</v>
      </c>
      <c r="K121" s="151">
        <f>'Forecast Expenditure'!N193</f>
        <v>0</v>
      </c>
      <c r="L121" s="82"/>
      <c r="M121" s="82"/>
      <c r="N121" s="82"/>
      <c r="O121" s="82"/>
      <c r="P121" s="82"/>
      <c r="Q121" s="82"/>
      <c r="R121" s="82"/>
      <c r="S121" s="82"/>
    </row>
    <row r="122" spans="1:19" x14ac:dyDescent="0.2">
      <c r="A122" s="82"/>
      <c r="B122" s="226"/>
      <c r="C122" s="147" t="s">
        <v>98</v>
      </c>
      <c r="D122" s="148"/>
      <c r="E122" s="149">
        <f>'Forecast Expenditure'!H194</f>
        <v>0</v>
      </c>
      <c r="F122" s="150">
        <f>'Forecast Expenditure'!I194</f>
        <v>0</v>
      </c>
      <c r="G122" s="150">
        <f>'Forecast Expenditure'!J194</f>
        <v>0</v>
      </c>
      <c r="H122" s="150">
        <f>'Forecast Expenditure'!K194</f>
        <v>0</v>
      </c>
      <c r="I122" s="150">
        <f>'Forecast Expenditure'!L194</f>
        <v>0</v>
      </c>
      <c r="J122" s="150">
        <f>'Forecast Expenditure'!M194</f>
        <v>0</v>
      </c>
      <c r="K122" s="151">
        <f>'Forecast Expenditure'!N194</f>
        <v>0</v>
      </c>
      <c r="L122" s="82"/>
      <c r="M122" s="82"/>
      <c r="N122" s="82"/>
      <c r="O122" s="82"/>
      <c r="P122" s="82"/>
      <c r="Q122" s="82"/>
      <c r="R122" s="82"/>
      <c r="S122" s="82"/>
    </row>
    <row r="123" spans="1:19" x14ac:dyDescent="0.2">
      <c r="A123" s="82"/>
      <c r="B123" s="226"/>
      <c r="C123" s="147" t="s">
        <v>99</v>
      </c>
      <c r="D123" s="148"/>
      <c r="E123" s="149">
        <f>'Forecast Expenditure'!H195</f>
        <v>0</v>
      </c>
      <c r="F123" s="150">
        <f>'Forecast Expenditure'!I195</f>
        <v>0</v>
      </c>
      <c r="G123" s="150">
        <f>'Forecast Expenditure'!J195</f>
        <v>0</v>
      </c>
      <c r="H123" s="150">
        <f>'Forecast Expenditure'!K195</f>
        <v>0</v>
      </c>
      <c r="I123" s="150">
        <f>'Forecast Expenditure'!L195</f>
        <v>0</v>
      </c>
      <c r="J123" s="150">
        <f>'Forecast Expenditure'!M195</f>
        <v>0</v>
      </c>
      <c r="K123" s="151">
        <f>'Forecast Expenditure'!N195</f>
        <v>0</v>
      </c>
      <c r="L123" s="82"/>
      <c r="M123" s="82"/>
      <c r="N123" s="82"/>
      <c r="O123" s="82"/>
      <c r="P123" s="82"/>
      <c r="Q123" s="82"/>
      <c r="R123" s="82"/>
      <c r="S123" s="82"/>
    </row>
    <row r="124" spans="1:19" x14ac:dyDescent="0.2">
      <c r="A124" s="82"/>
      <c r="B124" s="226"/>
      <c r="C124" s="147" t="s">
        <v>100</v>
      </c>
      <c r="D124" s="148"/>
      <c r="E124" s="149">
        <f>'Forecast Expenditure'!H196</f>
        <v>500351.94069823425</v>
      </c>
      <c r="F124" s="150">
        <f>'Forecast Expenditure'!I196</f>
        <v>746843.76960076566</v>
      </c>
      <c r="G124" s="150">
        <f>'Forecast Expenditure'!J196</f>
        <v>799212.59271181421</v>
      </c>
      <c r="H124" s="150">
        <f>'Forecast Expenditure'!K196</f>
        <v>989195.3924828039</v>
      </c>
      <c r="I124" s="150">
        <f>'Forecast Expenditure'!L196</f>
        <v>1151197.7100545536</v>
      </c>
      <c r="J124" s="150">
        <f>'Forecast Expenditure'!M196</f>
        <v>1135489.4969846415</v>
      </c>
      <c r="K124" s="151">
        <f>'Forecast Expenditure'!N196</f>
        <v>1002736.7914159333</v>
      </c>
      <c r="L124" s="82"/>
      <c r="M124" s="82"/>
      <c r="N124" s="82"/>
      <c r="O124" s="82"/>
      <c r="P124" s="82"/>
      <c r="Q124" s="82"/>
      <c r="R124" s="82"/>
      <c r="S124" s="82"/>
    </row>
    <row r="125" spans="1:19" x14ac:dyDescent="0.2">
      <c r="A125" s="82"/>
      <c r="B125" s="226"/>
      <c r="C125" s="147" t="s">
        <v>101</v>
      </c>
      <c r="D125" s="148"/>
      <c r="E125" s="149">
        <f>'Forecast Expenditure'!H197</f>
        <v>0</v>
      </c>
      <c r="F125" s="150">
        <f>'Forecast Expenditure'!I197</f>
        <v>83395.040312958678</v>
      </c>
      <c r="G125" s="150">
        <f>'Forecast Expenditure'!J197</f>
        <v>166790.08062591736</v>
      </c>
      <c r="H125" s="150">
        <f>'Forecast Expenditure'!K197</f>
        <v>166790.08062591736</v>
      </c>
      <c r="I125" s="150">
        <f>'Forecast Expenditure'!L197</f>
        <v>166790.08062591736</v>
      </c>
      <c r="J125" s="150">
        <f>'Forecast Expenditure'!M197</f>
        <v>166790.08062591736</v>
      </c>
      <c r="K125" s="151">
        <f>'Forecast Expenditure'!N197</f>
        <v>83395.040312958678</v>
      </c>
      <c r="L125" s="82"/>
      <c r="M125" s="82"/>
      <c r="N125" s="82"/>
      <c r="O125" s="82"/>
      <c r="P125" s="82"/>
      <c r="Q125" s="82"/>
      <c r="R125" s="82"/>
      <c r="S125" s="82"/>
    </row>
    <row r="126" spans="1:19" x14ac:dyDescent="0.2">
      <c r="A126" s="82"/>
      <c r="B126" s="226"/>
      <c r="C126" s="147" t="s">
        <v>102</v>
      </c>
      <c r="D126" s="148"/>
      <c r="E126" s="149">
        <f>'Forecast Expenditure'!H198</f>
        <v>0</v>
      </c>
      <c r="F126" s="150">
        <f>'Forecast Expenditure'!I198</f>
        <v>0</v>
      </c>
      <c r="G126" s="150">
        <f>'Forecast Expenditure'!J198</f>
        <v>0</v>
      </c>
      <c r="H126" s="150">
        <f>'Forecast Expenditure'!K198</f>
        <v>0</v>
      </c>
      <c r="I126" s="150">
        <f>'Forecast Expenditure'!L198</f>
        <v>0</v>
      </c>
      <c r="J126" s="150">
        <f>'Forecast Expenditure'!M198</f>
        <v>0</v>
      </c>
      <c r="K126" s="151">
        <f>'Forecast Expenditure'!N198</f>
        <v>0</v>
      </c>
      <c r="L126" s="82"/>
      <c r="M126" s="82"/>
      <c r="N126" s="82"/>
      <c r="O126" s="82"/>
      <c r="P126" s="82"/>
      <c r="Q126" s="82"/>
      <c r="R126" s="82"/>
      <c r="S126" s="82"/>
    </row>
    <row r="127" spans="1:19" x14ac:dyDescent="0.2">
      <c r="A127" s="82"/>
      <c r="B127" s="226"/>
      <c r="C127" s="147" t="s">
        <v>103</v>
      </c>
      <c r="D127" s="148"/>
      <c r="E127" s="149">
        <f>'Forecast Expenditure'!H199</f>
        <v>0</v>
      </c>
      <c r="F127" s="150">
        <f>'Forecast Expenditure'!I199</f>
        <v>0</v>
      </c>
      <c r="G127" s="150">
        <f>'Forecast Expenditure'!J199</f>
        <v>0</v>
      </c>
      <c r="H127" s="150">
        <f>'Forecast Expenditure'!K199</f>
        <v>0</v>
      </c>
      <c r="I127" s="150">
        <f>'Forecast Expenditure'!L199</f>
        <v>0</v>
      </c>
      <c r="J127" s="150">
        <f>'Forecast Expenditure'!M199</f>
        <v>0</v>
      </c>
      <c r="K127" s="151">
        <f>'Forecast Expenditure'!N199</f>
        <v>0</v>
      </c>
      <c r="L127" s="82"/>
      <c r="M127" s="82"/>
      <c r="N127" s="82"/>
      <c r="O127" s="82"/>
      <c r="P127" s="82"/>
      <c r="Q127" s="82"/>
      <c r="R127" s="82"/>
      <c r="S127" s="82"/>
    </row>
    <row r="128" spans="1:19" x14ac:dyDescent="0.2">
      <c r="A128" s="82"/>
      <c r="B128" s="226"/>
      <c r="C128" s="147" t="s">
        <v>104</v>
      </c>
      <c r="D128" s="148"/>
      <c r="E128" s="149">
        <f>'Forecast Expenditure'!H200</f>
        <v>0</v>
      </c>
      <c r="F128" s="150">
        <f>'Forecast Expenditure'!I200</f>
        <v>0</v>
      </c>
      <c r="G128" s="150">
        <f>'Forecast Expenditure'!J200</f>
        <v>0</v>
      </c>
      <c r="H128" s="150">
        <f>'Forecast Expenditure'!K200</f>
        <v>0</v>
      </c>
      <c r="I128" s="150">
        <f>'Forecast Expenditure'!L200</f>
        <v>0</v>
      </c>
      <c r="J128" s="150">
        <f>'Forecast Expenditure'!M200</f>
        <v>0</v>
      </c>
      <c r="K128" s="151">
        <f>'Forecast Expenditure'!N200</f>
        <v>0</v>
      </c>
      <c r="L128" s="82"/>
      <c r="M128" s="82"/>
      <c r="N128" s="82"/>
      <c r="O128" s="82"/>
      <c r="P128" s="82"/>
      <c r="Q128" s="82"/>
      <c r="R128" s="82"/>
      <c r="S128" s="82"/>
    </row>
    <row r="129" spans="1:19" x14ac:dyDescent="0.2">
      <c r="A129" s="82"/>
      <c r="B129" s="226"/>
      <c r="C129" s="147" t="s">
        <v>105</v>
      </c>
      <c r="D129" s="148"/>
      <c r="E129" s="149">
        <f>'Forecast Expenditure'!H201</f>
        <v>0</v>
      </c>
      <c r="F129" s="150">
        <f>'Forecast Expenditure'!I201</f>
        <v>0</v>
      </c>
      <c r="G129" s="150">
        <f>'Forecast Expenditure'!J201</f>
        <v>0</v>
      </c>
      <c r="H129" s="150">
        <f>'Forecast Expenditure'!K201</f>
        <v>0</v>
      </c>
      <c r="I129" s="150">
        <f>'Forecast Expenditure'!L201</f>
        <v>0</v>
      </c>
      <c r="J129" s="150">
        <f>'Forecast Expenditure'!M201</f>
        <v>0</v>
      </c>
      <c r="K129" s="151">
        <f>'Forecast Expenditure'!N201</f>
        <v>0</v>
      </c>
      <c r="L129" s="82"/>
      <c r="M129" s="82"/>
      <c r="N129" s="82"/>
      <c r="O129" s="82"/>
      <c r="P129" s="82"/>
      <c r="Q129" s="82"/>
      <c r="R129" s="82"/>
      <c r="S129" s="82"/>
    </row>
    <row r="130" spans="1:19" ht="13.5" thickBot="1" x14ac:dyDescent="0.25">
      <c r="A130" s="82"/>
      <c r="B130" s="227"/>
      <c r="C130" s="152" t="s">
        <v>48</v>
      </c>
      <c r="D130" s="153"/>
      <c r="E130" s="154">
        <f>'Forecast Expenditure'!H207</f>
        <v>722846.2292856389</v>
      </c>
      <c r="F130" s="155">
        <f>'Forecast Expenditure'!I207</f>
        <v>748406.2943783747</v>
      </c>
      <c r="G130" s="155">
        <f>'Forecast Expenditure'!J207</f>
        <v>781184.99909290485</v>
      </c>
      <c r="H130" s="155">
        <f>'Forecast Expenditure'!K207</f>
        <v>813963.70380743488</v>
      </c>
      <c r="I130" s="155">
        <f>'Forecast Expenditure'!L207</f>
        <v>846742.40852195851</v>
      </c>
      <c r="J130" s="155">
        <f>'Forecast Expenditure'!M207</f>
        <v>879521.11323648202</v>
      </c>
      <c r="K130" s="156">
        <f>'Forecast Expenditure'!N207</f>
        <v>912299.81795101217</v>
      </c>
      <c r="L130" s="82"/>
      <c r="M130" s="82"/>
      <c r="N130" s="82"/>
      <c r="O130" s="82"/>
      <c r="P130" s="82"/>
      <c r="Q130" s="82"/>
      <c r="R130" s="82"/>
      <c r="S130" s="82"/>
    </row>
    <row r="131" spans="1:19" x14ac:dyDescent="0.2">
      <c r="A131" s="82"/>
      <c r="B131" s="225" t="s">
        <v>649</v>
      </c>
      <c r="C131" s="142" t="s">
        <v>561</v>
      </c>
      <c r="D131" s="143"/>
      <c r="E131" s="144"/>
      <c r="F131" s="145"/>
      <c r="G131" s="145"/>
      <c r="H131" s="145"/>
      <c r="I131" s="145"/>
      <c r="J131" s="145"/>
      <c r="K131" s="146"/>
      <c r="L131" s="82"/>
      <c r="M131" s="82"/>
      <c r="N131" s="82"/>
      <c r="O131" s="82"/>
      <c r="P131" s="82"/>
      <c r="Q131" s="82"/>
      <c r="R131" s="82"/>
      <c r="S131" s="82"/>
    </row>
    <row r="132" spans="1:19" x14ac:dyDescent="0.2">
      <c r="A132" s="82"/>
      <c r="B132" s="226"/>
      <c r="C132" s="147" t="s">
        <v>562</v>
      </c>
      <c r="D132" s="148"/>
      <c r="E132" s="149"/>
      <c r="F132" s="150"/>
      <c r="G132" s="150"/>
      <c r="H132" s="150"/>
      <c r="I132" s="150"/>
      <c r="J132" s="150"/>
      <c r="K132" s="151"/>
      <c r="L132" s="82"/>
      <c r="M132" s="82"/>
      <c r="N132" s="82"/>
      <c r="O132" s="82"/>
      <c r="P132" s="82"/>
      <c r="Q132" s="82"/>
      <c r="R132" s="82"/>
      <c r="S132" s="82"/>
    </row>
    <row r="133" spans="1:19" x14ac:dyDescent="0.2">
      <c r="A133" s="82"/>
      <c r="B133" s="226"/>
      <c r="C133" s="147" t="s">
        <v>563</v>
      </c>
      <c r="D133" s="148"/>
      <c r="E133" s="149"/>
      <c r="F133" s="150"/>
      <c r="G133" s="150"/>
      <c r="H133" s="150"/>
      <c r="I133" s="150"/>
      <c r="J133" s="150"/>
      <c r="K133" s="151"/>
      <c r="L133" s="82"/>
      <c r="M133" s="82"/>
      <c r="N133" s="82"/>
      <c r="O133" s="82"/>
      <c r="P133" s="82"/>
      <c r="Q133" s="82"/>
      <c r="R133" s="82"/>
      <c r="S133" s="82"/>
    </row>
    <row r="134" spans="1:19" x14ac:dyDescent="0.2">
      <c r="A134" s="82"/>
      <c r="B134" s="226"/>
      <c r="C134" s="147" t="s">
        <v>564</v>
      </c>
      <c r="D134" s="148"/>
      <c r="E134" s="149"/>
      <c r="F134" s="150"/>
      <c r="G134" s="150"/>
      <c r="H134" s="150"/>
      <c r="I134" s="150"/>
      <c r="J134" s="150"/>
      <c r="K134" s="151"/>
      <c r="L134" s="82"/>
      <c r="M134" s="82"/>
      <c r="N134" s="82"/>
      <c r="O134" s="82"/>
      <c r="P134" s="82"/>
      <c r="Q134" s="82"/>
      <c r="R134" s="82"/>
      <c r="S134" s="82"/>
    </row>
    <row r="135" spans="1:19" x14ac:dyDescent="0.2">
      <c r="A135" s="82"/>
      <c r="B135" s="226"/>
      <c r="C135" s="147" t="s">
        <v>565</v>
      </c>
      <c r="D135" s="148"/>
      <c r="E135" s="149"/>
      <c r="F135" s="150"/>
      <c r="G135" s="150"/>
      <c r="H135" s="150"/>
      <c r="I135" s="150"/>
      <c r="J135" s="150"/>
      <c r="K135" s="151"/>
      <c r="L135" s="82"/>
      <c r="M135" s="82"/>
      <c r="N135" s="82"/>
      <c r="O135" s="82"/>
      <c r="P135" s="82"/>
      <c r="Q135" s="82"/>
      <c r="R135" s="82"/>
      <c r="S135" s="82"/>
    </row>
    <row r="136" spans="1:19" x14ac:dyDescent="0.2">
      <c r="A136" s="82"/>
      <c r="B136" s="226"/>
      <c r="C136" s="147" t="s">
        <v>566</v>
      </c>
      <c r="D136" s="148"/>
      <c r="E136" s="149"/>
      <c r="F136" s="150"/>
      <c r="G136" s="150"/>
      <c r="H136" s="150"/>
      <c r="I136" s="150"/>
      <c r="J136" s="150"/>
      <c r="K136" s="151"/>
      <c r="L136" s="82"/>
      <c r="M136" s="82"/>
      <c r="N136" s="82"/>
      <c r="O136" s="82"/>
      <c r="P136" s="82"/>
      <c r="Q136" s="82"/>
      <c r="R136" s="82"/>
      <c r="S136" s="82"/>
    </row>
    <row r="137" spans="1:19" x14ac:dyDescent="0.2">
      <c r="A137" s="82"/>
      <c r="B137" s="226"/>
      <c r="C137" s="147" t="s">
        <v>542</v>
      </c>
      <c r="D137" s="148"/>
      <c r="E137" s="149"/>
      <c r="F137" s="150"/>
      <c r="G137" s="150"/>
      <c r="H137" s="150"/>
      <c r="I137" s="150"/>
      <c r="J137" s="150"/>
      <c r="K137" s="151"/>
      <c r="L137" s="82"/>
      <c r="M137" s="82"/>
      <c r="N137" s="82"/>
      <c r="O137" s="82"/>
      <c r="P137" s="82"/>
      <c r="Q137" s="82"/>
      <c r="R137" s="82"/>
      <c r="S137" s="82"/>
    </row>
    <row r="138" spans="1:19" x14ac:dyDescent="0.2">
      <c r="A138" s="82"/>
      <c r="B138" s="226"/>
      <c r="C138" s="147" t="s">
        <v>543</v>
      </c>
      <c r="D138" s="148"/>
      <c r="E138" s="149"/>
      <c r="F138" s="150"/>
      <c r="G138" s="150"/>
      <c r="H138" s="150"/>
      <c r="I138" s="150"/>
      <c r="J138" s="150"/>
      <c r="K138" s="151"/>
      <c r="L138" s="82"/>
      <c r="M138" s="82"/>
      <c r="N138" s="82"/>
      <c r="O138" s="82"/>
      <c r="P138" s="82"/>
      <c r="Q138" s="82"/>
      <c r="R138" s="82"/>
      <c r="S138" s="82"/>
    </row>
    <row r="139" spans="1:19" ht="13.5" thickBot="1" x14ac:dyDescent="0.25">
      <c r="A139" s="82"/>
      <c r="B139" s="227"/>
      <c r="C139" s="152" t="s">
        <v>48</v>
      </c>
      <c r="D139" s="153"/>
      <c r="E139" s="154"/>
      <c r="F139" s="155"/>
      <c r="G139" s="155"/>
      <c r="H139" s="155"/>
      <c r="I139" s="155"/>
      <c r="J139" s="155"/>
      <c r="K139" s="156"/>
      <c r="L139" s="82"/>
      <c r="M139" s="82"/>
      <c r="N139" s="82"/>
      <c r="O139" s="82"/>
      <c r="P139" s="82"/>
      <c r="Q139" s="82"/>
      <c r="R139" s="82"/>
      <c r="S139" s="82"/>
    </row>
    <row r="140" spans="1:19" x14ac:dyDescent="0.2">
      <c r="A140" s="82"/>
      <c r="B140" s="225" t="s">
        <v>650</v>
      </c>
      <c r="C140" s="142" t="s">
        <v>534</v>
      </c>
      <c r="D140" s="143"/>
      <c r="E140" s="144">
        <f>'Forecast Expenditure'!H208</f>
        <v>3999613.4978561634</v>
      </c>
      <c r="F140" s="145">
        <f>'Forecast Expenditure'!I208</f>
        <v>4232645.1767706461</v>
      </c>
      <c r="G140" s="145">
        <f>'Forecast Expenditure'!J208</f>
        <v>5538866.5153543586</v>
      </c>
      <c r="H140" s="145">
        <f>'Forecast Expenditure'!K208</f>
        <v>5500002.9681456294</v>
      </c>
      <c r="I140" s="145">
        <f>'Forecast Expenditure'!L208</f>
        <v>5573835.4621106926</v>
      </c>
      <c r="J140" s="145">
        <f>'Forecast Expenditure'!M208</f>
        <v>5223099.4194718506</v>
      </c>
      <c r="K140" s="146">
        <f>'Forecast Expenditure'!N208</f>
        <v>5156529.7426505275</v>
      </c>
      <c r="L140" s="82"/>
      <c r="M140" s="82"/>
      <c r="N140" s="82"/>
      <c r="O140" s="82"/>
      <c r="P140" s="82"/>
      <c r="Q140" s="82"/>
      <c r="R140" s="82"/>
      <c r="S140" s="82"/>
    </row>
    <row r="141" spans="1:19" x14ac:dyDescent="0.2">
      <c r="A141" s="82"/>
      <c r="B141" s="226"/>
      <c r="C141" s="147" t="s">
        <v>535</v>
      </c>
      <c r="D141" s="148"/>
      <c r="E141" s="149">
        <f>'Forecast Expenditure'!H209</f>
        <v>519482.38765254198</v>
      </c>
      <c r="F141" s="150">
        <f>'Forecast Expenditure'!I209</f>
        <v>864222.10432972817</v>
      </c>
      <c r="G141" s="150">
        <f>'Forecast Expenditure'!J209</f>
        <v>936109.28581544093</v>
      </c>
      <c r="H141" s="150">
        <f>'Forecast Expenditure'!K209</f>
        <v>1053904.8219550152</v>
      </c>
      <c r="I141" s="150">
        <f>'Forecast Expenditure'!L209</f>
        <v>917345.40174502518</v>
      </c>
      <c r="J141" s="150">
        <f>'Forecast Expenditure'!M209</f>
        <v>825610.89909829083</v>
      </c>
      <c r="K141" s="151">
        <f>'Forecast Expenditure'!N209</f>
        <v>639014.45470052562</v>
      </c>
      <c r="L141" s="82"/>
      <c r="M141" s="82"/>
      <c r="N141" s="82"/>
      <c r="O141" s="82"/>
      <c r="P141" s="82"/>
      <c r="Q141" s="82"/>
      <c r="R141" s="82"/>
      <c r="S141" s="82"/>
    </row>
    <row r="142" spans="1:19" x14ac:dyDescent="0.2">
      <c r="A142" s="82"/>
      <c r="B142" s="226"/>
      <c r="C142" s="147" t="s">
        <v>537</v>
      </c>
      <c r="D142" s="148"/>
      <c r="E142" s="149">
        <f>'Forecast Expenditure'!H210</f>
        <v>576003.37696130038</v>
      </c>
      <c r="F142" s="150">
        <f>'Forecast Expenditure'!I210</f>
        <v>889808.42719215655</v>
      </c>
      <c r="G142" s="150">
        <f>'Forecast Expenditure'!J210</f>
        <v>1237527.5034590208</v>
      </c>
      <c r="H142" s="150">
        <f>'Forecast Expenditure'!K210</f>
        <v>4589672.8551291414</v>
      </c>
      <c r="I142" s="150">
        <f>'Forecast Expenditure'!L210</f>
        <v>771404.12289486767</v>
      </c>
      <c r="J142" s="150">
        <f>'Forecast Expenditure'!M210</f>
        <v>3456702.6513964962</v>
      </c>
      <c r="K142" s="151">
        <f>'Forecast Expenditure'!N210</f>
        <v>203627.23358915705</v>
      </c>
      <c r="L142" s="82"/>
      <c r="M142" s="82"/>
      <c r="N142" s="82"/>
      <c r="O142" s="82"/>
      <c r="P142" s="82"/>
      <c r="Q142" s="82"/>
      <c r="R142" s="82"/>
      <c r="S142" s="82"/>
    </row>
    <row r="143" spans="1:19" x14ac:dyDescent="0.2">
      <c r="A143" s="82"/>
      <c r="B143" s="226"/>
      <c r="C143" s="147" t="s">
        <v>538</v>
      </c>
      <c r="D143" s="148"/>
      <c r="E143" s="149">
        <f>'Forecast Expenditure'!H211</f>
        <v>0</v>
      </c>
      <c r="F143" s="150">
        <f>'Forecast Expenditure'!I211</f>
        <v>0</v>
      </c>
      <c r="G143" s="150">
        <f>'Forecast Expenditure'!J211</f>
        <v>0</v>
      </c>
      <c r="H143" s="150">
        <f>'Forecast Expenditure'!K211</f>
        <v>0</v>
      </c>
      <c r="I143" s="150">
        <f>'Forecast Expenditure'!L211</f>
        <v>0</v>
      </c>
      <c r="J143" s="150">
        <f>'Forecast Expenditure'!M211</f>
        <v>0</v>
      </c>
      <c r="K143" s="151">
        <f>'Forecast Expenditure'!N211</f>
        <v>0</v>
      </c>
      <c r="L143" s="82"/>
      <c r="M143" s="82"/>
      <c r="N143" s="82"/>
      <c r="O143" s="82"/>
      <c r="P143" s="82"/>
      <c r="Q143" s="82"/>
      <c r="R143" s="82"/>
      <c r="S143" s="82"/>
    </row>
    <row r="144" spans="1:19" x14ac:dyDescent="0.2">
      <c r="A144" s="82"/>
      <c r="B144" s="226"/>
      <c r="C144" s="147" t="s">
        <v>539</v>
      </c>
      <c r="D144" s="148"/>
      <c r="E144" s="149">
        <f>'Forecast Expenditure'!H212</f>
        <v>0</v>
      </c>
      <c r="F144" s="150">
        <f>'Forecast Expenditure'!I212</f>
        <v>0</v>
      </c>
      <c r="G144" s="150">
        <f>'Forecast Expenditure'!J212</f>
        <v>0</v>
      </c>
      <c r="H144" s="150">
        <f>'Forecast Expenditure'!K212</f>
        <v>0</v>
      </c>
      <c r="I144" s="150">
        <f>'Forecast Expenditure'!L212</f>
        <v>0</v>
      </c>
      <c r="J144" s="150">
        <f>'Forecast Expenditure'!M212</f>
        <v>0</v>
      </c>
      <c r="K144" s="151">
        <f>'Forecast Expenditure'!N212</f>
        <v>0</v>
      </c>
      <c r="L144" s="82"/>
      <c r="M144" s="82"/>
      <c r="N144" s="82"/>
      <c r="O144" s="82"/>
      <c r="P144" s="82"/>
      <c r="Q144" s="82"/>
      <c r="R144" s="82"/>
      <c r="S144" s="82"/>
    </row>
    <row r="145" spans="1:19" x14ac:dyDescent="0.2">
      <c r="A145" s="82"/>
      <c r="B145" s="226"/>
      <c r="C145" s="147" t="s">
        <v>540</v>
      </c>
      <c r="D145" s="148"/>
      <c r="E145" s="149">
        <f>'Forecast Expenditure'!H213</f>
        <v>117875.59667759322</v>
      </c>
      <c r="F145" s="150">
        <f>'Forecast Expenditure'!I213</f>
        <v>24407.964755109882</v>
      </c>
      <c r="G145" s="150">
        <f>'Forecast Expenditure'!J213</f>
        <v>67866.985705000654</v>
      </c>
      <c r="H145" s="150">
        <f>'Forecast Expenditure'!K213</f>
        <v>50900.239213598114</v>
      </c>
      <c r="I145" s="150">
        <f>'Forecast Expenditure'!L213</f>
        <v>18363.048415246478</v>
      </c>
      <c r="J145" s="150">
        <f>'Forecast Expenditure'!M213</f>
        <v>91662.850409926003</v>
      </c>
      <c r="K145" s="151">
        <f>'Forecast Expenditure'!N213</f>
        <v>127931.76259894826</v>
      </c>
      <c r="L145" s="82"/>
      <c r="M145" s="82"/>
      <c r="N145" s="82"/>
      <c r="O145" s="82"/>
      <c r="P145" s="82"/>
      <c r="Q145" s="82"/>
      <c r="R145" s="82"/>
      <c r="S145" s="82"/>
    </row>
    <row r="146" spans="1:19" x14ac:dyDescent="0.2">
      <c r="A146" s="82"/>
      <c r="B146" s="226"/>
      <c r="C146" s="147" t="s">
        <v>541</v>
      </c>
      <c r="D146" s="148"/>
      <c r="E146" s="149">
        <f>'Forecast Expenditure'!H214</f>
        <v>0</v>
      </c>
      <c r="F146" s="150">
        <f>'Forecast Expenditure'!I214</f>
        <v>0</v>
      </c>
      <c r="G146" s="150">
        <f>'Forecast Expenditure'!J214</f>
        <v>0</v>
      </c>
      <c r="H146" s="150">
        <f>'Forecast Expenditure'!K214</f>
        <v>0</v>
      </c>
      <c r="I146" s="150">
        <f>'Forecast Expenditure'!L214</f>
        <v>0</v>
      </c>
      <c r="J146" s="150">
        <f>'Forecast Expenditure'!M214</f>
        <v>0</v>
      </c>
      <c r="K146" s="151">
        <f>'Forecast Expenditure'!N214</f>
        <v>0</v>
      </c>
      <c r="L146" s="82"/>
      <c r="M146" s="82"/>
      <c r="N146" s="82"/>
      <c r="O146" s="82"/>
      <c r="P146" s="82"/>
      <c r="Q146" s="82"/>
      <c r="R146" s="82"/>
      <c r="S146" s="82"/>
    </row>
    <row r="147" spans="1:19" ht="13.5" thickBot="1" x14ac:dyDescent="0.25">
      <c r="A147" s="82"/>
      <c r="B147" s="227"/>
      <c r="C147" s="152" t="s">
        <v>48</v>
      </c>
      <c r="D147" s="153"/>
      <c r="E147" s="154">
        <f>'Forecast Expenditure'!H215</f>
        <v>43122.269313875702</v>
      </c>
      <c r="F147" s="155">
        <f>'Forecast Expenditure'!I215</f>
        <v>0</v>
      </c>
      <c r="G147" s="155">
        <f>'Forecast Expenditure'!J215</f>
        <v>0</v>
      </c>
      <c r="H147" s="155">
        <f>'Forecast Expenditure'!K215</f>
        <v>0</v>
      </c>
      <c r="I147" s="155">
        <f>'Forecast Expenditure'!L215</f>
        <v>0</v>
      </c>
      <c r="J147" s="155">
        <f>'Forecast Expenditure'!M215</f>
        <v>0</v>
      </c>
      <c r="K147" s="156">
        <f>'Forecast Expenditure'!N215</f>
        <v>0</v>
      </c>
      <c r="L147" s="82"/>
      <c r="M147" s="82"/>
      <c r="N147" s="82"/>
      <c r="O147" s="82"/>
      <c r="P147" s="82"/>
      <c r="Q147" s="82"/>
      <c r="R147" s="82"/>
      <c r="S147" s="82"/>
    </row>
    <row r="148" spans="1:19" x14ac:dyDescent="0.2">
      <c r="A148" s="82"/>
      <c r="B148" s="225" t="s">
        <v>651</v>
      </c>
      <c r="C148" s="159" t="str">
        <f>'Forecast Expenditure'!C216</f>
        <v>Zone Substaion Miscellaneous</v>
      </c>
      <c r="D148" s="143"/>
      <c r="E148" s="144">
        <f>'Forecast Expenditure'!H216</f>
        <v>0</v>
      </c>
      <c r="F148" s="145">
        <f>'Forecast Expenditure'!I216</f>
        <v>0</v>
      </c>
      <c r="G148" s="145">
        <f>'Forecast Expenditure'!J216</f>
        <v>0</v>
      </c>
      <c r="H148" s="145">
        <f>'Forecast Expenditure'!K216</f>
        <v>0</v>
      </c>
      <c r="I148" s="145">
        <f>'Forecast Expenditure'!L216</f>
        <v>0</v>
      </c>
      <c r="J148" s="145">
        <f>'Forecast Expenditure'!M216</f>
        <v>0</v>
      </c>
      <c r="K148" s="146">
        <f>'Forecast Expenditure'!N216</f>
        <v>0</v>
      </c>
      <c r="L148" s="82"/>
      <c r="M148" s="82"/>
      <c r="N148" s="82"/>
      <c r="O148" s="82"/>
      <c r="P148" s="82"/>
      <c r="Q148" s="82"/>
      <c r="R148" s="82"/>
      <c r="S148" s="82"/>
    </row>
    <row r="149" spans="1:19" x14ac:dyDescent="0.2">
      <c r="A149" s="82"/>
      <c r="B149" s="226"/>
      <c r="C149" s="147" t="str">
        <f>'Forecast Expenditure'!C217</f>
        <v xml:space="preserve">Buildings </v>
      </c>
      <c r="D149" s="148"/>
      <c r="E149" s="149">
        <f>'Forecast Expenditure'!H217</f>
        <v>919740.77663820283</v>
      </c>
      <c r="F149" s="150">
        <f>'Forecast Expenditure'!I217</f>
        <v>1212576.6371883962</v>
      </c>
      <c r="G149" s="150">
        <f>'Forecast Expenditure'!J217</f>
        <v>944789.41369789443</v>
      </c>
      <c r="H149" s="150">
        <f>'Forecast Expenditure'!K217</f>
        <v>974915.8720109507</v>
      </c>
      <c r="I149" s="150">
        <f>'Forecast Expenditure'!L217</f>
        <v>974915.8720109507</v>
      </c>
      <c r="J149" s="150">
        <f>'Forecast Expenditure'!M217</f>
        <v>948437.94671158632</v>
      </c>
      <c r="K149" s="151">
        <f>'Forecast Expenditure'!N217</f>
        <v>762467.00681368844</v>
      </c>
      <c r="L149" s="82"/>
      <c r="M149" s="82"/>
      <c r="N149" s="82"/>
      <c r="O149" s="82"/>
      <c r="P149" s="82"/>
      <c r="Q149" s="82"/>
      <c r="R149" s="82"/>
      <c r="S149" s="82"/>
    </row>
    <row r="150" spans="1:19" x14ac:dyDescent="0.2">
      <c r="A150" s="82"/>
      <c r="B150" s="226"/>
      <c r="C150" s="147" t="str">
        <f>'Forecast Expenditure'!C218</f>
        <v>Civil</v>
      </c>
      <c r="D150" s="148"/>
      <c r="E150" s="149">
        <f>'Forecast Expenditure'!H218</f>
        <v>764302.44200930826</v>
      </c>
      <c r="F150" s="150">
        <f>'Forecast Expenditure'!I218</f>
        <v>987566.64272914547</v>
      </c>
      <c r="G150" s="150">
        <f>'Forecast Expenditure'!J218</f>
        <v>732009.47577919788</v>
      </c>
      <c r="H150" s="150">
        <f>'Forecast Expenditure'!K218</f>
        <v>938860.25406378962</v>
      </c>
      <c r="I150" s="150">
        <f>'Forecast Expenditure'!L218</f>
        <v>1157860.9228524622</v>
      </c>
      <c r="J150" s="150">
        <f>'Forecast Expenditure'!M218</f>
        <v>938163.12260623579</v>
      </c>
      <c r="K150" s="151">
        <f>'Forecast Expenditure'!N218</f>
        <v>579391.56534792611</v>
      </c>
      <c r="L150" s="82"/>
      <c r="M150" s="82"/>
      <c r="N150" s="82"/>
      <c r="O150" s="82"/>
      <c r="P150" s="82"/>
      <c r="Q150" s="82"/>
      <c r="R150" s="82"/>
      <c r="S150" s="82"/>
    </row>
    <row r="151" spans="1:19" x14ac:dyDescent="0.2">
      <c r="A151" s="82"/>
      <c r="B151" s="226"/>
      <c r="C151" s="147" t="str">
        <f>'Forecast Expenditure'!C219</f>
        <v>Capacitor Banks - Large</v>
      </c>
      <c r="D151" s="148"/>
      <c r="E151" s="149">
        <f>'Forecast Expenditure'!H219</f>
        <v>91139.127793864449</v>
      </c>
      <c r="F151" s="150">
        <f>'Forecast Expenditure'!I219</f>
        <v>120257.38552136472</v>
      </c>
      <c r="G151" s="150">
        <f>'Forecast Expenditure'!J219</f>
        <v>120257.38552136472</v>
      </c>
      <c r="H151" s="150">
        <f>'Forecast Expenditure'!K219</f>
        <v>264465.20463919704</v>
      </c>
      <c r="I151" s="150">
        <f>'Forecast Expenditure'!L219</f>
        <v>408673.02375702938</v>
      </c>
      <c r="J151" s="150">
        <f>'Forecast Expenditure'!M219</f>
        <v>264465.20463919704</v>
      </c>
      <c r="K151" s="151">
        <f>'Forecast Expenditure'!N219</f>
        <v>120257.38552136472</v>
      </c>
      <c r="L151" s="82"/>
      <c r="M151" s="82"/>
      <c r="N151" s="82"/>
      <c r="O151" s="82"/>
      <c r="P151" s="82"/>
      <c r="Q151" s="82"/>
      <c r="R151" s="82"/>
      <c r="S151" s="82"/>
    </row>
    <row r="152" spans="1:19" x14ac:dyDescent="0.2">
      <c r="A152" s="82"/>
      <c r="B152" s="226"/>
      <c r="C152" s="147" t="str">
        <f>'Forecast Expenditure'!C220</f>
        <v>Fences</v>
      </c>
      <c r="D152" s="148"/>
      <c r="E152" s="149">
        <f>'Forecast Expenditure'!H220</f>
        <v>207032.76380997617</v>
      </c>
      <c r="F152" s="150">
        <f>'Forecast Expenditure'!I220</f>
        <v>234548.53003143615</v>
      </c>
      <c r="G152" s="150">
        <f>'Forecast Expenditure'!J220</f>
        <v>0</v>
      </c>
      <c r="H152" s="150">
        <f>'Forecast Expenditure'!K220</f>
        <v>0</v>
      </c>
      <c r="I152" s="150">
        <f>'Forecast Expenditure'!L220</f>
        <v>0</v>
      </c>
      <c r="J152" s="150">
        <f>'Forecast Expenditure'!M220</f>
        <v>0</v>
      </c>
      <c r="K152" s="151">
        <f>'Forecast Expenditure'!N220</f>
        <v>0</v>
      </c>
      <c r="L152" s="82"/>
      <c r="M152" s="82"/>
      <c r="N152" s="82"/>
      <c r="O152" s="82"/>
      <c r="P152" s="82"/>
      <c r="Q152" s="82"/>
      <c r="R152" s="82"/>
      <c r="S152" s="82"/>
    </row>
    <row r="153" spans="1:19" x14ac:dyDescent="0.2">
      <c r="A153" s="82"/>
      <c r="B153" s="226"/>
      <c r="C153" s="147" t="str">
        <f>'Forecast Expenditure'!C221</f>
        <v>CTs and VTs</v>
      </c>
      <c r="D153" s="148"/>
      <c r="E153" s="149">
        <f>'Forecast Expenditure'!H221</f>
        <v>183139.00125554189</v>
      </c>
      <c r="F153" s="150">
        <f>'Forecast Expenditure'!I221</f>
        <v>142993.27627273486</v>
      </c>
      <c r="G153" s="150">
        <f>'Forecast Expenditure'!J221</f>
        <v>20424.960144666657</v>
      </c>
      <c r="H153" s="150">
        <f>'Forecast Expenditure'!K221</f>
        <v>139998.37977271233</v>
      </c>
      <c r="I153" s="150">
        <f>'Forecast Expenditure'!L221</f>
        <v>277997.88977551012</v>
      </c>
      <c r="J153" s="150">
        <f>'Forecast Expenditure'!M221</f>
        <v>158424.4701474644</v>
      </c>
      <c r="K153" s="151">
        <f>'Forecast Expenditure'!N221</f>
        <v>11652.580083713325</v>
      </c>
      <c r="L153" s="82"/>
      <c r="M153" s="82"/>
      <c r="N153" s="82"/>
      <c r="O153" s="82"/>
      <c r="P153" s="82"/>
      <c r="Q153" s="82"/>
      <c r="R153" s="82"/>
      <c r="S153" s="82"/>
    </row>
    <row r="154" spans="1:19" x14ac:dyDescent="0.2">
      <c r="A154" s="82"/>
      <c r="B154" s="226"/>
      <c r="C154" s="147" t="str">
        <f>'Forecast Expenditure'!C222</f>
        <v>NER's</v>
      </c>
      <c r="D154" s="148"/>
      <c r="E154" s="149">
        <f>'Forecast Expenditure'!H222</f>
        <v>0</v>
      </c>
      <c r="F154" s="150">
        <f>'Forecast Expenditure'!I222</f>
        <v>0</v>
      </c>
      <c r="G154" s="150">
        <f>'Forecast Expenditure'!J222</f>
        <v>0</v>
      </c>
      <c r="H154" s="150">
        <f>'Forecast Expenditure'!K222</f>
        <v>0</v>
      </c>
      <c r="I154" s="150">
        <f>'Forecast Expenditure'!L222</f>
        <v>0</v>
      </c>
      <c r="J154" s="150">
        <f>'Forecast Expenditure'!M222</f>
        <v>0</v>
      </c>
      <c r="K154" s="151">
        <f>'Forecast Expenditure'!N222</f>
        <v>0</v>
      </c>
      <c r="L154" s="82"/>
      <c r="M154" s="82"/>
      <c r="N154" s="82"/>
      <c r="O154" s="82"/>
      <c r="P154" s="82"/>
      <c r="Q154" s="82"/>
      <c r="R154" s="82"/>
      <c r="S154" s="82"/>
    </row>
    <row r="155" spans="1:19" x14ac:dyDescent="0.2">
      <c r="A155" s="82"/>
      <c r="B155" s="226"/>
      <c r="C155" s="147" t="str">
        <f>'Forecast Expenditure'!C223</f>
        <v xml:space="preserve">Other </v>
      </c>
      <c r="D155" s="148"/>
      <c r="E155" s="149">
        <f>'Forecast Expenditure'!H223</f>
        <v>295602.50075846346</v>
      </c>
      <c r="F155" s="150">
        <f>'Forecast Expenditure'!I223</f>
        <v>523092.66693645745</v>
      </c>
      <c r="G155" s="150">
        <f>'Forecast Expenditure'!J223</f>
        <v>11556448.710354974</v>
      </c>
      <c r="H155" s="150">
        <f>'Forecast Expenditure'!K223</f>
        <v>22147792.569768045</v>
      </c>
      <c r="I155" s="150">
        <f>'Forecast Expenditure'!L223</f>
        <v>21519566.479378734</v>
      </c>
      <c r="J155" s="150">
        <f>'Forecast Expenditure'!M223</f>
        <v>17928160.722964671</v>
      </c>
      <c r="K155" s="151">
        <f>'Forecast Expenditure'!N223</f>
        <v>9702905.7265581787</v>
      </c>
      <c r="L155" s="82"/>
      <c r="M155" s="82"/>
      <c r="N155" s="82"/>
      <c r="O155" s="82"/>
      <c r="P155" s="82"/>
      <c r="Q155" s="82"/>
      <c r="R155" s="82"/>
      <c r="S155" s="82"/>
    </row>
    <row r="156" spans="1:19" ht="13.5" thickBot="1" x14ac:dyDescent="0.25">
      <c r="A156" s="82"/>
      <c r="B156" s="227"/>
      <c r="C156" s="152"/>
      <c r="D156" s="153"/>
      <c r="E156" s="202"/>
      <c r="F156" s="203"/>
      <c r="G156" s="203"/>
      <c r="H156" s="203"/>
      <c r="I156" s="203"/>
      <c r="J156" s="203"/>
      <c r="K156" s="204"/>
      <c r="L156" s="82"/>
      <c r="M156" s="82"/>
      <c r="N156" s="82"/>
      <c r="O156" s="82"/>
      <c r="P156" s="82"/>
      <c r="Q156" s="82"/>
      <c r="R156" s="82"/>
      <c r="S156" s="82"/>
    </row>
    <row r="157" spans="1:19" x14ac:dyDescent="0.2">
      <c r="A157" s="82"/>
      <c r="B157" s="80"/>
      <c r="C157" s="80"/>
      <c r="D157" s="80" t="s">
        <v>876</v>
      </c>
      <c r="E157" s="191">
        <f>SUM(E22:E156)-'Forecast Expenditure'!H224</f>
        <v>0</v>
      </c>
      <c r="F157" s="191">
        <f>SUM(F22:F156)-'Forecast Expenditure'!I224</f>
        <v>0</v>
      </c>
      <c r="G157" s="191">
        <f>SUM(G22:G156)-'Forecast Expenditure'!J224</f>
        <v>0</v>
      </c>
      <c r="H157" s="191">
        <f>SUM(H22:H156)-'Forecast Expenditure'!K224</f>
        <v>0</v>
      </c>
      <c r="I157" s="191">
        <f>SUM(I22:I156)-'Forecast Expenditure'!L224</f>
        <v>0</v>
      </c>
      <c r="J157" s="191">
        <f>SUM(J22:J156)-'Forecast Expenditure'!M224</f>
        <v>0</v>
      </c>
      <c r="K157" s="191">
        <f>SUM(K22:K156)-'Forecast Expenditure'!N224</f>
        <v>0</v>
      </c>
      <c r="L157" s="82"/>
      <c r="M157" s="82"/>
      <c r="N157" s="82"/>
      <c r="O157" s="82"/>
      <c r="P157" s="82"/>
      <c r="Q157" s="82"/>
      <c r="R157" s="82"/>
      <c r="S157" s="82"/>
    </row>
    <row r="158" spans="1:19" ht="13.5" thickBot="1" x14ac:dyDescent="0.25">
      <c r="A158" s="82"/>
      <c r="B158" s="80"/>
      <c r="C158" s="80"/>
      <c r="D158" s="80"/>
      <c r="E158" s="80"/>
      <c r="F158" s="80"/>
      <c r="G158" s="80"/>
      <c r="H158" s="80"/>
      <c r="I158" s="80"/>
      <c r="J158" s="80"/>
      <c r="K158" s="80"/>
      <c r="L158" s="82"/>
      <c r="M158" s="82"/>
      <c r="N158" s="82"/>
      <c r="O158" s="82"/>
      <c r="P158" s="82"/>
      <c r="Q158" s="82"/>
      <c r="R158" s="82"/>
      <c r="S158" s="82"/>
    </row>
    <row r="159" spans="1:19" ht="13.5" thickBot="1" x14ac:dyDescent="0.25">
      <c r="A159" s="82"/>
      <c r="B159" s="131" t="s">
        <v>586</v>
      </c>
      <c r="C159" s="80"/>
      <c r="D159" s="80"/>
      <c r="E159" s="228" t="s">
        <v>652</v>
      </c>
      <c r="F159" s="229"/>
      <c r="G159" s="229"/>
      <c r="H159" s="229"/>
      <c r="I159" s="229"/>
      <c r="J159" s="229"/>
      <c r="K159" s="230"/>
      <c r="L159" s="82"/>
      <c r="M159" s="82"/>
      <c r="N159" s="82"/>
      <c r="O159" s="82"/>
      <c r="P159" s="82"/>
      <c r="Q159" s="82"/>
      <c r="R159" s="82"/>
      <c r="S159" s="82"/>
    </row>
    <row r="160" spans="1:19" ht="13.5" thickBot="1" x14ac:dyDescent="0.25">
      <c r="A160" s="82"/>
      <c r="B160" s="137" t="s">
        <v>50</v>
      </c>
      <c r="C160" s="138" t="s">
        <v>51</v>
      </c>
      <c r="D160" s="139"/>
      <c r="E160" s="157" t="s">
        <v>634</v>
      </c>
      <c r="F160" s="157" t="s">
        <v>635</v>
      </c>
      <c r="G160" s="158" t="s">
        <v>636</v>
      </c>
      <c r="H160" s="158" t="s">
        <v>637</v>
      </c>
      <c r="I160" s="158" t="s">
        <v>638</v>
      </c>
      <c r="J160" s="158" t="s">
        <v>639</v>
      </c>
      <c r="K160" s="158" t="s">
        <v>640</v>
      </c>
      <c r="L160" s="82"/>
      <c r="M160" s="82"/>
      <c r="N160" s="82"/>
      <c r="O160" s="82"/>
      <c r="P160" s="82"/>
      <c r="Q160" s="82"/>
      <c r="R160" s="82"/>
      <c r="S160" s="82"/>
    </row>
    <row r="161" spans="1:19" x14ac:dyDescent="0.2">
      <c r="A161" s="82"/>
      <c r="B161" s="231" t="s">
        <v>641</v>
      </c>
      <c r="C161" s="142" t="s">
        <v>484</v>
      </c>
      <c r="D161" s="143"/>
      <c r="E161" s="144"/>
      <c r="F161" s="145"/>
      <c r="G161" s="145"/>
      <c r="H161" s="145"/>
      <c r="I161" s="145"/>
      <c r="J161" s="145"/>
      <c r="K161" s="146"/>
      <c r="L161" s="82"/>
      <c r="M161" s="82"/>
      <c r="N161" s="82"/>
      <c r="O161" s="82"/>
      <c r="P161" s="82"/>
      <c r="Q161" s="82"/>
      <c r="R161" s="82"/>
      <c r="S161" s="82"/>
    </row>
    <row r="162" spans="1:19" x14ac:dyDescent="0.2">
      <c r="A162" s="82"/>
      <c r="B162" s="232"/>
      <c r="C162" s="147" t="s">
        <v>486</v>
      </c>
      <c r="D162" s="148"/>
      <c r="E162" s="149">
        <v>441</v>
      </c>
      <c r="F162" s="150">
        <v>473</v>
      </c>
      <c r="G162" s="150">
        <v>579.30655391120513</v>
      </c>
      <c r="H162" s="150">
        <v>612.75475687103597</v>
      </c>
      <c r="I162" s="150">
        <v>645.2029598308668</v>
      </c>
      <c r="J162" s="150">
        <v>653.75581395348831</v>
      </c>
      <c r="K162" s="151">
        <v>685.75581395348831</v>
      </c>
      <c r="L162" s="82"/>
      <c r="M162" s="82"/>
      <c r="N162" s="82"/>
      <c r="O162" s="82"/>
      <c r="P162" s="82"/>
      <c r="Q162" s="82"/>
      <c r="R162" s="82"/>
      <c r="S162" s="82"/>
    </row>
    <row r="163" spans="1:19" x14ac:dyDescent="0.2">
      <c r="A163" s="82"/>
      <c r="B163" s="232"/>
      <c r="C163" s="147" t="s">
        <v>487</v>
      </c>
      <c r="D163" s="148"/>
      <c r="E163" s="149">
        <v>163</v>
      </c>
      <c r="F163" s="150">
        <v>173</v>
      </c>
      <c r="G163" s="150">
        <v>211.69344608879493</v>
      </c>
      <c r="H163" s="150">
        <v>222.24524312896406</v>
      </c>
      <c r="I163" s="150">
        <v>232.7970401691332</v>
      </c>
      <c r="J163" s="150">
        <v>234.24418604651163</v>
      </c>
      <c r="K163" s="151">
        <v>244.24418604651163</v>
      </c>
      <c r="L163" s="82"/>
      <c r="M163" s="82"/>
      <c r="N163" s="82"/>
      <c r="O163" s="82"/>
      <c r="P163" s="82"/>
      <c r="Q163" s="82"/>
      <c r="R163" s="82"/>
      <c r="S163" s="82"/>
    </row>
    <row r="164" spans="1:19" x14ac:dyDescent="0.2">
      <c r="A164" s="82"/>
      <c r="B164" s="232"/>
      <c r="C164" s="147" t="s">
        <v>488</v>
      </c>
      <c r="D164" s="148"/>
      <c r="E164" s="149">
        <v>245</v>
      </c>
      <c r="F164" s="150">
        <v>260</v>
      </c>
      <c r="G164" s="150">
        <v>370</v>
      </c>
      <c r="H164" s="150">
        <v>386</v>
      </c>
      <c r="I164" s="150">
        <v>402</v>
      </c>
      <c r="J164" s="150">
        <v>388</v>
      </c>
      <c r="K164" s="151">
        <v>403</v>
      </c>
      <c r="L164" s="82"/>
      <c r="M164" s="82"/>
      <c r="N164" s="82"/>
      <c r="O164" s="82"/>
      <c r="P164" s="82"/>
      <c r="Q164" s="82"/>
      <c r="R164" s="82"/>
      <c r="S164" s="82"/>
    </row>
    <row r="165" spans="1:19" x14ac:dyDescent="0.2">
      <c r="A165" s="82"/>
      <c r="B165" s="232"/>
      <c r="C165" s="147" t="s">
        <v>489</v>
      </c>
      <c r="D165" s="148"/>
      <c r="E165" s="149">
        <v>40</v>
      </c>
      <c r="F165" s="150">
        <v>43</v>
      </c>
      <c r="G165" s="150">
        <v>54</v>
      </c>
      <c r="H165" s="150">
        <v>58</v>
      </c>
      <c r="I165" s="150">
        <v>60</v>
      </c>
      <c r="J165" s="150">
        <v>60</v>
      </c>
      <c r="K165" s="151">
        <v>63</v>
      </c>
      <c r="L165" s="82"/>
      <c r="M165" s="82"/>
      <c r="N165" s="82"/>
      <c r="O165" s="82"/>
      <c r="P165" s="82"/>
      <c r="Q165" s="82"/>
      <c r="R165" s="82"/>
      <c r="S165" s="82"/>
    </row>
    <row r="166" spans="1:19" x14ac:dyDescent="0.2">
      <c r="A166" s="82"/>
      <c r="B166" s="232"/>
      <c r="C166" s="147" t="s">
        <v>490</v>
      </c>
      <c r="D166" s="148"/>
      <c r="E166" s="149">
        <v>0</v>
      </c>
      <c r="F166" s="150">
        <v>0</v>
      </c>
      <c r="G166" s="150">
        <v>0</v>
      </c>
      <c r="H166" s="150">
        <v>0</v>
      </c>
      <c r="I166" s="150">
        <v>0</v>
      </c>
      <c r="J166" s="150">
        <v>0</v>
      </c>
      <c r="K166" s="151">
        <v>0</v>
      </c>
      <c r="L166" s="82"/>
      <c r="M166" s="82"/>
      <c r="N166" s="82"/>
      <c r="O166" s="82"/>
      <c r="P166" s="82"/>
      <c r="Q166" s="82"/>
      <c r="R166" s="82"/>
      <c r="S166" s="82"/>
    </row>
    <row r="167" spans="1:19" ht="18.75" customHeight="1" x14ac:dyDescent="0.2">
      <c r="A167" s="82"/>
      <c r="B167" s="232"/>
      <c r="C167" s="147" t="s">
        <v>491</v>
      </c>
      <c r="D167" s="148"/>
      <c r="E167" s="149">
        <v>0</v>
      </c>
      <c r="F167" s="150">
        <v>0</v>
      </c>
      <c r="G167" s="150">
        <v>0</v>
      </c>
      <c r="H167" s="150">
        <v>0</v>
      </c>
      <c r="I167" s="150">
        <v>0</v>
      </c>
      <c r="J167" s="150">
        <v>0</v>
      </c>
      <c r="K167" s="151">
        <v>0</v>
      </c>
      <c r="L167" s="82"/>
      <c r="M167" s="82"/>
      <c r="N167" s="82"/>
      <c r="O167" s="82"/>
      <c r="P167" s="82"/>
      <c r="Q167" s="82"/>
      <c r="R167" s="82"/>
      <c r="S167" s="82"/>
    </row>
    <row r="168" spans="1:19" x14ac:dyDescent="0.2">
      <c r="A168" s="82"/>
      <c r="B168" s="232"/>
      <c r="C168" s="147" t="s">
        <v>492</v>
      </c>
      <c r="D168" s="148"/>
      <c r="E168" s="149">
        <v>0</v>
      </c>
      <c r="F168" s="150">
        <v>0</v>
      </c>
      <c r="G168" s="150">
        <v>0</v>
      </c>
      <c r="H168" s="150">
        <v>0</v>
      </c>
      <c r="I168" s="150">
        <v>0</v>
      </c>
      <c r="J168" s="150">
        <v>0</v>
      </c>
      <c r="K168" s="151">
        <v>0</v>
      </c>
      <c r="L168" s="82"/>
      <c r="M168" s="82"/>
      <c r="N168" s="82"/>
      <c r="O168" s="82"/>
      <c r="P168" s="82"/>
      <c r="Q168" s="82"/>
      <c r="R168" s="82"/>
      <c r="S168" s="82"/>
    </row>
    <row r="169" spans="1:19" ht="12.75" customHeight="1" x14ac:dyDescent="0.2">
      <c r="A169" s="82"/>
      <c r="B169" s="232"/>
      <c r="C169" s="147" t="s">
        <v>493</v>
      </c>
      <c r="D169" s="148"/>
      <c r="E169" s="149">
        <v>0</v>
      </c>
      <c r="F169" s="150">
        <v>0</v>
      </c>
      <c r="G169" s="150">
        <v>0</v>
      </c>
      <c r="H169" s="150">
        <v>0</v>
      </c>
      <c r="I169" s="150">
        <v>0</v>
      </c>
      <c r="J169" s="150">
        <v>0</v>
      </c>
      <c r="K169" s="151">
        <v>0</v>
      </c>
      <c r="L169" s="82"/>
      <c r="M169" s="82"/>
      <c r="N169" s="82"/>
      <c r="O169" s="82"/>
      <c r="P169" s="82"/>
      <c r="Q169" s="82"/>
      <c r="R169" s="82"/>
      <c r="S169" s="82"/>
    </row>
    <row r="170" spans="1:19" x14ac:dyDescent="0.2">
      <c r="A170" s="82"/>
      <c r="B170" s="232"/>
      <c r="C170" s="147" t="s">
        <v>494</v>
      </c>
      <c r="D170" s="148"/>
      <c r="E170" s="149">
        <v>0</v>
      </c>
      <c r="F170" s="150">
        <v>278</v>
      </c>
      <c r="G170" s="150">
        <v>278</v>
      </c>
      <c r="H170" s="150">
        <v>278</v>
      </c>
      <c r="I170" s="150">
        <v>278</v>
      </c>
      <c r="J170" s="150">
        <v>278</v>
      </c>
      <c r="K170" s="151">
        <v>278</v>
      </c>
      <c r="L170" s="82"/>
      <c r="M170" s="82"/>
      <c r="N170" s="82"/>
      <c r="O170" s="82"/>
      <c r="P170" s="82"/>
      <c r="Q170" s="82"/>
      <c r="R170" s="82"/>
      <c r="S170" s="82"/>
    </row>
    <row r="171" spans="1:19" x14ac:dyDescent="0.2">
      <c r="A171" s="82"/>
      <c r="B171" s="232"/>
      <c r="C171" s="147" t="s">
        <v>495</v>
      </c>
      <c r="D171" s="148"/>
      <c r="E171" s="149">
        <v>0</v>
      </c>
      <c r="F171" s="150">
        <v>0</v>
      </c>
      <c r="G171" s="150">
        <v>0</v>
      </c>
      <c r="H171" s="150">
        <v>0</v>
      </c>
      <c r="I171" s="150">
        <v>0</v>
      </c>
      <c r="J171" s="150">
        <v>0</v>
      </c>
      <c r="K171" s="151">
        <v>0</v>
      </c>
      <c r="L171" s="82"/>
      <c r="M171" s="82"/>
      <c r="N171" s="82"/>
      <c r="O171" s="82"/>
      <c r="P171" s="82"/>
      <c r="Q171" s="82"/>
      <c r="R171" s="82"/>
      <c r="S171" s="82"/>
    </row>
    <row r="172" spans="1:19" x14ac:dyDescent="0.2">
      <c r="A172" s="82"/>
      <c r="B172" s="232"/>
      <c r="C172" s="147" t="s">
        <v>496</v>
      </c>
      <c r="D172" s="148"/>
      <c r="E172" s="149">
        <v>0</v>
      </c>
      <c r="F172" s="150">
        <v>0</v>
      </c>
      <c r="G172" s="150">
        <v>0</v>
      </c>
      <c r="H172" s="150">
        <v>0</v>
      </c>
      <c r="I172" s="150">
        <v>0</v>
      </c>
      <c r="J172" s="150">
        <v>0</v>
      </c>
      <c r="K172" s="151">
        <v>0</v>
      </c>
      <c r="L172" s="82"/>
      <c r="M172" s="82"/>
      <c r="N172" s="82"/>
      <c r="O172" s="82"/>
      <c r="P172" s="82"/>
      <c r="Q172" s="82"/>
      <c r="R172" s="82"/>
      <c r="S172" s="82"/>
    </row>
    <row r="173" spans="1:19" x14ac:dyDescent="0.2">
      <c r="A173" s="82"/>
      <c r="B173" s="232"/>
      <c r="C173" s="147" t="s">
        <v>497</v>
      </c>
      <c r="D173" s="148"/>
      <c r="E173" s="149">
        <v>0</v>
      </c>
      <c r="F173" s="150">
        <v>0</v>
      </c>
      <c r="G173" s="150">
        <v>0</v>
      </c>
      <c r="H173" s="150">
        <v>0</v>
      </c>
      <c r="I173" s="150">
        <v>0</v>
      </c>
      <c r="J173" s="150">
        <v>0</v>
      </c>
      <c r="K173" s="151">
        <v>0</v>
      </c>
      <c r="L173" s="82"/>
      <c r="M173" s="82"/>
      <c r="N173" s="82"/>
      <c r="O173" s="82"/>
      <c r="P173" s="82"/>
      <c r="Q173" s="82"/>
      <c r="R173" s="82"/>
      <c r="S173" s="82"/>
    </row>
    <row r="174" spans="1:19" x14ac:dyDescent="0.2">
      <c r="A174" s="82"/>
      <c r="B174" s="232"/>
      <c r="C174" s="147" t="s">
        <v>498</v>
      </c>
      <c r="D174" s="148"/>
      <c r="E174" s="149">
        <v>0</v>
      </c>
      <c r="F174" s="150">
        <v>0</v>
      </c>
      <c r="G174" s="150">
        <v>0</v>
      </c>
      <c r="H174" s="150">
        <v>0</v>
      </c>
      <c r="I174" s="150">
        <v>0</v>
      </c>
      <c r="J174" s="150">
        <v>0</v>
      </c>
      <c r="K174" s="151">
        <v>0</v>
      </c>
      <c r="L174" s="82"/>
      <c r="M174" s="82"/>
      <c r="N174" s="82"/>
      <c r="O174" s="82"/>
      <c r="P174" s="82"/>
      <c r="Q174" s="82"/>
      <c r="R174" s="82"/>
      <c r="S174" s="82"/>
    </row>
    <row r="175" spans="1:19" x14ac:dyDescent="0.2">
      <c r="A175" s="82"/>
      <c r="B175" s="232"/>
      <c r="C175" s="147" t="s">
        <v>499</v>
      </c>
      <c r="D175" s="148"/>
      <c r="E175" s="149">
        <v>0</v>
      </c>
      <c r="F175" s="150">
        <v>0</v>
      </c>
      <c r="G175" s="150">
        <v>0</v>
      </c>
      <c r="H175" s="150">
        <v>0</v>
      </c>
      <c r="I175" s="150">
        <v>0</v>
      </c>
      <c r="J175" s="150">
        <v>0</v>
      </c>
      <c r="K175" s="151">
        <v>0</v>
      </c>
      <c r="L175" s="82"/>
      <c r="M175" s="82"/>
      <c r="N175" s="82"/>
      <c r="O175" s="82"/>
      <c r="P175" s="82"/>
      <c r="Q175" s="82"/>
      <c r="R175" s="82"/>
      <c r="S175" s="82"/>
    </row>
    <row r="176" spans="1:19" x14ac:dyDescent="0.2">
      <c r="A176" s="82"/>
      <c r="B176" s="232"/>
      <c r="C176" s="147" t="s">
        <v>500</v>
      </c>
      <c r="D176" s="148"/>
      <c r="E176" s="149">
        <v>0</v>
      </c>
      <c r="F176" s="150">
        <v>0</v>
      </c>
      <c r="G176" s="150">
        <v>0</v>
      </c>
      <c r="H176" s="150">
        <v>0</v>
      </c>
      <c r="I176" s="150">
        <v>0</v>
      </c>
      <c r="J176" s="150">
        <v>0</v>
      </c>
      <c r="K176" s="151">
        <v>0</v>
      </c>
      <c r="L176" s="82"/>
      <c r="M176" s="82"/>
      <c r="N176" s="82"/>
      <c r="O176" s="82"/>
      <c r="P176" s="82"/>
      <c r="Q176" s="82"/>
      <c r="R176" s="82"/>
      <c r="S176" s="82"/>
    </row>
    <row r="177" spans="1:19" x14ac:dyDescent="0.2">
      <c r="A177" s="82"/>
      <c r="B177" s="232"/>
      <c r="C177" s="147" t="s">
        <v>501</v>
      </c>
      <c r="D177" s="148"/>
      <c r="E177" s="149">
        <v>0</v>
      </c>
      <c r="F177" s="150">
        <v>0</v>
      </c>
      <c r="G177" s="150">
        <v>0</v>
      </c>
      <c r="H177" s="150">
        <v>0</v>
      </c>
      <c r="I177" s="150">
        <v>0</v>
      </c>
      <c r="J177" s="150">
        <v>0</v>
      </c>
      <c r="K177" s="151">
        <v>0</v>
      </c>
      <c r="L177" s="82"/>
      <c r="M177" s="82"/>
      <c r="N177" s="82"/>
      <c r="O177" s="82"/>
      <c r="P177" s="82"/>
      <c r="Q177" s="82"/>
      <c r="R177" s="82"/>
      <c r="S177" s="82"/>
    </row>
    <row r="178" spans="1:19" x14ac:dyDescent="0.2">
      <c r="A178" s="82"/>
      <c r="B178" s="232"/>
      <c r="C178" s="147" t="s">
        <v>502</v>
      </c>
      <c r="D178" s="148"/>
      <c r="E178" s="149">
        <v>0</v>
      </c>
      <c r="F178" s="150">
        <v>0</v>
      </c>
      <c r="G178" s="150">
        <v>0</v>
      </c>
      <c r="H178" s="150">
        <v>0</v>
      </c>
      <c r="I178" s="150">
        <v>0</v>
      </c>
      <c r="J178" s="150">
        <v>0</v>
      </c>
      <c r="K178" s="151">
        <v>0</v>
      </c>
      <c r="L178" s="82"/>
      <c r="M178" s="82"/>
      <c r="N178" s="82"/>
      <c r="O178" s="82"/>
      <c r="P178" s="82"/>
      <c r="Q178" s="82"/>
      <c r="R178" s="82"/>
      <c r="S178" s="82"/>
    </row>
    <row r="179" spans="1:19" x14ac:dyDescent="0.2">
      <c r="A179" s="82"/>
      <c r="B179" s="232"/>
      <c r="C179" s="147" t="s">
        <v>503</v>
      </c>
      <c r="D179" s="148"/>
      <c r="E179" s="149">
        <v>0</v>
      </c>
      <c r="F179" s="150">
        <v>0</v>
      </c>
      <c r="G179" s="150">
        <v>0</v>
      </c>
      <c r="H179" s="150">
        <v>0</v>
      </c>
      <c r="I179" s="150">
        <v>0</v>
      </c>
      <c r="J179" s="150">
        <v>0</v>
      </c>
      <c r="K179" s="151">
        <v>0</v>
      </c>
      <c r="L179" s="82"/>
      <c r="M179" s="82"/>
      <c r="N179" s="82"/>
      <c r="O179" s="82"/>
      <c r="P179" s="82"/>
      <c r="Q179" s="82"/>
      <c r="R179" s="82"/>
      <c r="S179" s="82"/>
    </row>
    <row r="180" spans="1:19" ht="13.5" thickBot="1" x14ac:dyDescent="0.25">
      <c r="A180" s="82"/>
      <c r="B180" s="233"/>
      <c r="C180" s="152" t="s">
        <v>48</v>
      </c>
      <c r="D180" s="153"/>
      <c r="E180" s="154">
        <v>0</v>
      </c>
      <c r="F180" s="155">
        <v>0</v>
      </c>
      <c r="G180" s="155">
        <v>0</v>
      </c>
      <c r="H180" s="155">
        <v>0</v>
      </c>
      <c r="I180" s="155">
        <v>0</v>
      </c>
      <c r="J180" s="155">
        <v>0</v>
      </c>
      <c r="K180" s="156">
        <v>0</v>
      </c>
      <c r="L180" s="82"/>
      <c r="M180" s="82"/>
      <c r="N180" s="82"/>
      <c r="O180" s="82"/>
      <c r="P180" s="82"/>
      <c r="Q180" s="82"/>
      <c r="R180" s="82"/>
      <c r="S180" s="82"/>
    </row>
    <row r="181" spans="1:19" x14ac:dyDescent="0.2">
      <c r="A181" s="82"/>
      <c r="B181" s="231" t="s">
        <v>642</v>
      </c>
      <c r="C181" s="142" t="s">
        <v>53</v>
      </c>
      <c r="D181" s="143"/>
      <c r="E181" s="144">
        <v>3119</v>
      </c>
      <c r="F181" s="145">
        <v>3119</v>
      </c>
      <c r="G181" s="145">
        <v>3039.3467627688528</v>
      </c>
      <c r="H181" s="145">
        <v>3039.3241360162124</v>
      </c>
      <c r="I181" s="145">
        <v>3037.6779612661098</v>
      </c>
      <c r="J181" s="145">
        <v>3061.6340439745541</v>
      </c>
      <c r="K181" s="146">
        <v>3062.1444486006526</v>
      </c>
      <c r="L181" s="82"/>
      <c r="M181" s="82"/>
      <c r="N181" s="82"/>
      <c r="O181" s="82"/>
      <c r="P181" s="82"/>
      <c r="Q181" s="82"/>
      <c r="R181" s="82"/>
      <c r="S181" s="82"/>
    </row>
    <row r="182" spans="1:19" x14ac:dyDescent="0.2">
      <c r="A182" s="82"/>
      <c r="B182" s="232"/>
      <c r="C182" s="147" t="s">
        <v>55</v>
      </c>
      <c r="D182" s="148"/>
      <c r="E182" s="149">
        <v>366</v>
      </c>
      <c r="F182" s="150">
        <v>366</v>
      </c>
      <c r="G182" s="150">
        <v>352.80032068740985</v>
      </c>
      <c r="H182" s="150">
        <v>352.79657111125806</v>
      </c>
      <c r="I182" s="150">
        <v>352.52377643838389</v>
      </c>
      <c r="J182" s="150">
        <v>356.49364157292609</v>
      </c>
      <c r="K182" s="151">
        <v>356.57822291096528</v>
      </c>
      <c r="L182" s="82"/>
      <c r="M182" s="82"/>
      <c r="N182" s="82"/>
      <c r="O182" s="82"/>
      <c r="P182" s="82"/>
      <c r="Q182" s="82"/>
      <c r="R182" s="82"/>
      <c r="S182" s="82"/>
    </row>
    <row r="183" spans="1:19" x14ac:dyDescent="0.2">
      <c r="A183" s="82"/>
      <c r="B183" s="232"/>
      <c r="C183" s="147" t="s">
        <v>506</v>
      </c>
      <c r="D183" s="148"/>
      <c r="E183" s="149">
        <v>549</v>
      </c>
      <c r="F183" s="150">
        <v>990</v>
      </c>
      <c r="G183" s="150">
        <v>975.76704349473846</v>
      </c>
      <c r="H183" s="150">
        <v>971.7644207284801</v>
      </c>
      <c r="I183" s="150">
        <v>966.57360538442003</v>
      </c>
      <c r="J183" s="150">
        <v>965.35046012846078</v>
      </c>
      <c r="K183" s="151">
        <v>960.4096233699895</v>
      </c>
      <c r="L183" s="82"/>
      <c r="M183" s="82"/>
      <c r="N183" s="82"/>
      <c r="O183" s="82"/>
      <c r="P183" s="82"/>
      <c r="Q183" s="82"/>
      <c r="R183" s="82"/>
      <c r="S183" s="82"/>
    </row>
    <row r="184" spans="1:19" x14ac:dyDescent="0.2">
      <c r="A184" s="82"/>
      <c r="B184" s="232"/>
      <c r="C184" s="147" t="s">
        <v>507</v>
      </c>
      <c r="D184" s="148"/>
      <c r="E184" s="149">
        <v>77</v>
      </c>
      <c r="F184" s="150">
        <v>77</v>
      </c>
      <c r="G184" s="150">
        <v>76.745860842343546</v>
      </c>
      <c r="H184" s="150">
        <v>76.745788650125675</v>
      </c>
      <c r="I184" s="150">
        <v>76.740536415830007</v>
      </c>
      <c r="J184" s="150">
        <v>76.816969953146327</v>
      </c>
      <c r="K184" s="151">
        <v>76.818598434376341</v>
      </c>
      <c r="L184" s="82"/>
      <c r="M184" s="82"/>
      <c r="N184" s="82"/>
      <c r="O184" s="82"/>
      <c r="P184" s="82"/>
      <c r="Q184" s="82"/>
      <c r="R184" s="82"/>
      <c r="S184" s="82"/>
    </row>
    <row r="185" spans="1:19" x14ac:dyDescent="0.2">
      <c r="A185" s="82"/>
      <c r="B185" s="232"/>
      <c r="C185" s="147" t="s">
        <v>59</v>
      </c>
      <c r="D185" s="148"/>
      <c r="E185" s="149">
        <v>0</v>
      </c>
      <c r="F185" s="150">
        <v>0</v>
      </c>
      <c r="G185" s="150">
        <v>0</v>
      </c>
      <c r="H185" s="150">
        <v>0</v>
      </c>
      <c r="I185" s="150">
        <v>0</v>
      </c>
      <c r="J185" s="150">
        <v>0</v>
      </c>
      <c r="K185" s="151">
        <v>0</v>
      </c>
      <c r="L185" s="82"/>
      <c r="M185" s="82"/>
      <c r="N185" s="82"/>
      <c r="O185" s="82"/>
      <c r="P185" s="82"/>
      <c r="Q185" s="82"/>
      <c r="R185" s="82"/>
      <c r="S185" s="82"/>
    </row>
    <row r="186" spans="1:19" x14ac:dyDescent="0.2">
      <c r="A186" s="82"/>
      <c r="B186" s="232"/>
      <c r="C186" s="147" t="s">
        <v>508</v>
      </c>
      <c r="D186" s="148"/>
      <c r="E186" s="149">
        <v>0</v>
      </c>
      <c r="F186" s="150">
        <v>0</v>
      </c>
      <c r="G186" s="150">
        <v>0</v>
      </c>
      <c r="H186" s="150">
        <v>0</v>
      </c>
      <c r="I186" s="150">
        <v>0</v>
      </c>
      <c r="J186" s="150">
        <v>0</v>
      </c>
      <c r="K186" s="151">
        <v>0</v>
      </c>
      <c r="L186" s="82"/>
      <c r="M186" s="82"/>
      <c r="N186" s="82"/>
      <c r="O186" s="82"/>
      <c r="P186" s="82"/>
      <c r="Q186" s="82"/>
      <c r="R186" s="82"/>
      <c r="S186" s="82"/>
    </row>
    <row r="187" spans="1:19" ht="13.5" thickBot="1" x14ac:dyDescent="0.25">
      <c r="A187" s="82"/>
      <c r="B187" s="233"/>
      <c r="C187" s="152" t="s">
        <v>48</v>
      </c>
      <c r="D187" s="153"/>
      <c r="E187" s="154">
        <v>584</v>
      </c>
      <c r="F187" s="155">
        <v>584</v>
      </c>
      <c r="G187" s="155">
        <v>584</v>
      </c>
      <c r="H187" s="155">
        <v>584</v>
      </c>
      <c r="I187" s="155">
        <v>584</v>
      </c>
      <c r="J187" s="155">
        <v>584</v>
      </c>
      <c r="K187" s="156">
        <v>584</v>
      </c>
      <c r="L187" s="82"/>
      <c r="M187" s="82"/>
      <c r="N187" s="82"/>
      <c r="O187" s="82"/>
      <c r="P187" s="82"/>
      <c r="Q187" s="82"/>
      <c r="R187" s="82"/>
      <c r="S187" s="82"/>
    </row>
    <row r="188" spans="1:19" x14ac:dyDescent="0.2">
      <c r="A188" s="82"/>
      <c r="B188" s="231" t="s">
        <v>643</v>
      </c>
      <c r="C188" s="142" t="s">
        <v>550</v>
      </c>
      <c r="D188" s="143" t="s">
        <v>582</v>
      </c>
      <c r="E188" s="144"/>
      <c r="F188" s="145"/>
      <c r="G188" s="145"/>
      <c r="H188" s="145"/>
      <c r="I188" s="145"/>
      <c r="J188" s="145"/>
      <c r="K188" s="146"/>
      <c r="L188" s="82"/>
      <c r="M188" s="82"/>
      <c r="N188" s="82"/>
      <c r="O188" s="82"/>
      <c r="P188" s="82"/>
      <c r="Q188" s="82"/>
      <c r="R188" s="82"/>
      <c r="S188" s="82"/>
    </row>
    <row r="189" spans="1:19" x14ac:dyDescent="0.2">
      <c r="A189" s="82"/>
      <c r="B189" s="232"/>
      <c r="C189" s="147" t="s">
        <v>55</v>
      </c>
      <c r="D189" s="148" t="s">
        <v>582</v>
      </c>
      <c r="E189" s="149"/>
      <c r="F189" s="150"/>
      <c r="G189" s="150"/>
      <c r="H189" s="150"/>
      <c r="I189" s="150"/>
      <c r="J189" s="150"/>
      <c r="K189" s="151"/>
      <c r="L189" s="82"/>
      <c r="M189" s="82"/>
      <c r="N189" s="82"/>
      <c r="O189" s="82"/>
      <c r="P189" s="82"/>
      <c r="Q189" s="82"/>
      <c r="R189" s="82"/>
      <c r="S189" s="82"/>
    </row>
    <row r="190" spans="1:19" x14ac:dyDescent="0.2">
      <c r="A190" s="82"/>
      <c r="B190" s="232"/>
      <c r="C190" s="147" t="s">
        <v>506</v>
      </c>
      <c r="D190" s="148" t="s">
        <v>582</v>
      </c>
      <c r="E190" s="149">
        <v>1444</v>
      </c>
      <c r="F190" s="150">
        <v>1542</v>
      </c>
      <c r="G190" s="150">
        <v>1639</v>
      </c>
      <c r="H190" s="150">
        <v>1737</v>
      </c>
      <c r="I190" s="150">
        <v>1835</v>
      </c>
      <c r="J190" s="150">
        <v>1932</v>
      </c>
      <c r="K190" s="151">
        <v>2028</v>
      </c>
      <c r="L190" s="82"/>
      <c r="M190" s="82"/>
      <c r="N190" s="82"/>
      <c r="O190" s="82"/>
      <c r="P190" s="82"/>
      <c r="Q190" s="82"/>
      <c r="R190" s="82"/>
      <c r="S190" s="82"/>
    </row>
    <row r="191" spans="1:19" x14ac:dyDescent="0.2">
      <c r="A191" s="82"/>
      <c r="B191" s="232"/>
      <c r="C191" s="147" t="s">
        <v>507</v>
      </c>
      <c r="D191" s="148" t="s">
        <v>582</v>
      </c>
      <c r="E191" s="149"/>
      <c r="F191" s="150"/>
      <c r="G191" s="150"/>
      <c r="H191" s="150"/>
      <c r="I191" s="150"/>
      <c r="J191" s="150"/>
      <c r="K191" s="151"/>
      <c r="L191" s="82"/>
      <c r="M191" s="82"/>
      <c r="N191" s="82"/>
      <c r="O191" s="82"/>
      <c r="P191" s="82"/>
      <c r="Q191" s="82"/>
      <c r="R191" s="82"/>
      <c r="S191" s="82"/>
    </row>
    <row r="192" spans="1:19" x14ac:dyDescent="0.2">
      <c r="A192" s="82"/>
      <c r="B192" s="232"/>
      <c r="C192" s="147" t="s">
        <v>59</v>
      </c>
      <c r="D192" s="148" t="s">
        <v>582</v>
      </c>
      <c r="E192" s="149"/>
      <c r="F192" s="150"/>
      <c r="G192" s="150"/>
      <c r="H192" s="150"/>
      <c r="I192" s="150"/>
      <c r="J192" s="150"/>
      <c r="K192" s="151"/>
      <c r="L192" s="82"/>
      <c r="M192" s="82"/>
      <c r="N192" s="82"/>
      <c r="O192" s="82"/>
      <c r="P192" s="82"/>
      <c r="Q192" s="82"/>
      <c r="R192" s="82"/>
      <c r="S192" s="82"/>
    </row>
    <row r="193" spans="1:19" ht="13.5" thickBot="1" x14ac:dyDescent="0.25">
      <c r="A193" s="82"/>
      <c r="B193" s="232"/>
      <c r="C193" s="152" t="s">
        <v>508</v>
      </c>
      <c r="D193" s="153" t="s">
        <v>582</v>
      </c>
      <c r="E193" s="154"/>
      <c r="F193" s="155"/>
      <c r="G193" s="155"/>
      <c r="H193" s="155"/>
      <c r="I193" s="155"/>
      <c r="J193" s="155"/>
      <c r="K193" s="156"/>
      <c r="L193" s="82"/>
      <c r="M193" s="82"/>
      <c r="N193" s="82"/>
      <c r="O193" s="82"/>
      <c r="P193" s="82"/>
      <c r="Q193" s="82"/>
      <c r="R193" s="82"/>
      <c r="S193" s="82"/>
    </row>
    <row r="194" spans="1:19" x14ac:dyDescent="0.2">
      <c r="A194" s="82"/>
      <c r="B194" s="231" t="s">
        <v>644</v>
      </c>
      <c r="C194" s="142" t="s">
        <v>53</v>
      </c>
      <c r="D194" s="143" t="s">
        <v>583</v>
      </c>
      <c r="E194" s="144">
        <v>3956</v>
      </c>
      <c r="F194" s="145">
        <v>3796</v>
      </c>
      <c r="G194" s="145">
        <v>3796</v>
      </c>
      <c r="H194" s="145">
        <v>3796</v>
      </c>
      <c r="I194" s="145">
        <v>3796</v>
      </c>
      <c r="J194" s="145">
        <v>3796</v>
      </c>
      <c r="K194" s="146">
        <v>3796</v>
      </c>
      <c r="L194" s="82"/>
      <c r="M194" s="82"/>
      <c r="N194" s="82"/>
      <c r="O194" s="82"/>
      <c r="P194" s="82"/>
      <c r="Q194" s="82"/>
      <c r="R194" s="82"/>
      <c r="S194" s="82"/>
    </row>
    <row r="195" spans="1:19" x14ac:dyDescent="0.2">
      <c r="A195" s="82"/>
      <c r="B195" s="232"/>
      <c r="C195" s="147" t="s">
        <v>55</v>
      </c>
      <c r="D195" s="148" t="s">
        <v>583</v>
      </c>
      <c r="E195" s="149">
        <v>460</v>
      </c>
      <c r="F195" s="150">
        <v>460</v>
      </c>
      <c r="G195" s="150">
        <v>460</v>
      </c>
      <c r="H195" s="150">
        <v>460</v>
      </c>
      <c r="I195" s="150">
        <v>460</v>
      </c>
      <c r="J195" s="150">
        <v>460</v>
      </c>
      <c r="K195" s="151">
        <v>460</v>
      </c>
      <c r="L195" s="82"/>
      <c r="M195" s="82"/>
      <c r="N195" s="82"/>
      <c r="O195" s="82"/>
      <c r="P195" s="82"/>
      <c r="Q195" s="82"/>
      <c r="R195" s="82"/>
      <c r="S195" s="82"/>
    </row>
    <row r="196" spans="1:19" x14ac:dyDescent="0.2">
      <c r="A196" s="82"/>
      <c r="B196" s="232"/>
      <c r="C196" s="147" t="s">
        <v>511</v>
      </c>
      <c r="D196" s="148" t="s">
        <v>583</v>
      </c>
      <c r="E196" s="149">
        <v>0</v>
      </c>
      <c r="F196" s="150">
        <v>0</v>
      </c>
      <c r="G196" s="150">
        <v>0</v>
      </c>
      <c r="H196" s="150">
        <v>0</v>
      </c>
      <c r="I196" s="150">
        <v>0</v>
      </c>
      <c r="J196" s="150">
        <v>0</v>
      </c>
      <c r="K196" s="151">
        <v>0</v>
      </c>
      <c r="L196" s="82"/>
      <c r="M196" s="82"/>
      <c r="N196" s="82"/>
      <c r="O196" s="82"/>
      <c r="P196" s="82"/>
      <c r="Q196" s="82"/>
      <c r="R196" s="82"/>
      <c r="S196" s="82"/>
    </row>
    <row r="197" spans="1:19" x14ac:dyDescent="0.2">
      <c r="A197" s="82"/>
      <c r="B197" s="232"/>
      <c r="C197" s="147" t="s">
        <v>512</v>
      </c>
      <c r="D197" s="148" t="s">
        <v>583</v>
      </c>
      <c r="E197" s="149">
        <v>2961.11</v>
      </c>
      <c r="F197" s="150">
        <v>0</v>
      </c>
      <c r="G197" s="150">
        <v>0</v>
      </c>
      <c r="H197" s="150">
        <v>0</v>
      </c>
      <c r="I197" s="150">
        <v>0</v>
      </c>
      <c r="J197" s="150">
        <v>0</v>
      </c>
      <c r="K197" s="151">
        <v>0</v>
      </c>
      <c r="L197" s="82"/>
      <c r="M197" s="82"/>
      <c r="N197" s="82"/>
      <c r="O197" s="82"/>
      <c r="P197" s="82"/>
      <c r="Q197" s="82"/>
      <c r="R197" s="82"/>
      <c r="S197" s="82"/>
    </row>
    <row r="198" spans="1:19" x14ac:dyDescent="0.2">
      <c r="A198" s="82"/>
      <c r="B198" s="232"/>
      <c r="C198" s="147" t="s">
        <v>513</v>
      </c>
      <c r="D198" s="148" t="s">
        <v>583</v>
      </c>
      <c r="E198" s="149">
        <v>12388.791698113208</v>
      </c>
      <c r="F198" s="150">
        <v>10054.254833333329</v>
      </c>
      <c r="G198" s="150">
        <v>10054.254833333329</v>
      </c>
      <c r="H198" s="150">
        <v>10054.254833333329</v>
      </c>
      <c r="I198" s="150">
        <v>10054.254833333329</v>
      </c>
      <c r="J198" s="150">
        <v>10054.254833333329</v>
      </c>
      <c r="K198" s="151">
        <v>10054.254833333329</v>
      </c>
      <c r="L198" s="82"/>
      <c r="M198" s="82"/>
      <c r="N198" s="82"/>
      <c r="O198" s="82"/>
      <c r="P198" s="82"/>
      <c r="Q198" s="82"/>
      <c r="R198" s="82"/>
      <c r="S198" s="82"/>
    </row>
    <row r="199" spans="1:19" x14ac:dyDescent="0.2">
      <c r="A199" s="82"/>
      <c r="B199" s="232"/>
      <c r="C199" s="147" t="s">
        <v>507</v>
      </c>
      <c r="D199" s="148" t="s">
        <v>583</v>
      </c>
      <c r="E199" s="149">
        <v>0</v>
      </c>
      <c r="F199" s="150">
        <v>0</v>
      </c>
      <c r="G199" s="150">
        <v>0</v>
      </c>
      <c r="H199" s="150">
        <v>0</v>
      </c>
      <c r="I199" s="150">
        <v>0</v>
      </c>
      <c r="J199" s="150">
        <v>0</v>
      </c>
      <c r="K199" s="151">
        <v>0</v>
      </c>
      <c r="L199" s="82"/>
      <c r="M199" s="82"/>
      <c r="N199" s="82"/>
      <c r="O199" s="82"/>
      <c r="P199" s="82"/>
      <c r="Q199" s="82"/>
      <c r="R199" s="82"/>
      <c r="S199" s="82"/>
    </row>
    <row r="200" spans="1:19" x14ac:dyDescent="0.2">
      <c r="A200" s="82"/>
      <c r="B200" s="232"/>
      <c r="C200" s="147" t="s">
        <v>59</v>
      </c>
      <c r="D200" s="148" t="s">
        <v>583</v>
      </c>
      <c r="E200" s="149">
        <v>0</v>
      </c>
      <c r="F200" s="150">
        <v>0</v>
      </c>
      <c r="G200" s="150">
        <v>0</v>
      </c>
      <c r="H200" s="150">
        <v>0</v>
      </c>
      <c r="I200" s="150">
        <v>0</v>
      </c>
      <c r="J200" s="150">
        <v>0</v>
      </c>
      <c r="K200" s="151">
        <v>0</v>
      </c>
      <c r="L200" s="82"/>
      <c r="M200" s="82"/>
      <c r="N200" s="82"/>
      <c r="O200" s="82"/>
      <c r="P200" s="82"/>
      <c r="Q200" s="82"/>
      <c r="R200" s="82"/>
      <c r="S200" s="82"/>
    </row>
    <row r="201" spans="1:19" x14ac:dyDescent="0.2">
      <c r="A201" s="82"/>
      <c r="B201" s="232"/>
      <c r="C201" s="147" t="s">
        <v>508</v>
      </c>
      <c r="D201" s="148" t="s">
        <v>583</v>
      </c>
      <c r="E201" s="149">
        <v>0</v>
      </c>
      <c r="F201" s="150">
        <v>0</v>
      </c>
      <c r="G201" s="150">
        <v>0</v>
      </c>
      <c r="H201" s="150">
        <v>0</v>
      </c>
      <c r="I201" s="150">
        <v>0</v>
      </c>
      <c r="J201" s="150">
        <v>0</v>
      </c>
      <c r="K201" s="151">
        <v>0</v>
      </c>
      <c r="L201" s="82"/>
      <c r="M201" s="82"/>
      <c r="N201" s="82"/>
      <c r="O201" s="82"/>
      <c r="P201" s="82"/>
      <c r="Q201" s="82"/>
      <c r="R201" s="82"/>
      <c r="S201" s="82"/>
    </row>
    <row r="202" spans="1:19" ht="13.5" thickBot="1" x14ac:dyDescent="0.25">
      <c r="A202" s="82"/>
      <c r="B202" s="233"/>
      <c r="C202" s="152" t="s">
        <v>48</v>
      </c>
      <c r="D202" s="153" t="s">
        <v>583</v>
      </c>
      <c r="E202" s="154">
        <v>22</v>
      </c>
      <c r="F202" s="155">
        <v>22</v>
      </c>
      <c r="G202" s="155">
        <v>22</v>
      </c>
      <c r="H202" s="155">
        <v>22</v>
      </c>
      <c r="I202" s="155">
        <v>22</v>
      </c>
      <c r="J202" s="155">
        <v>22</v>
      </c>
      <c r="K202" s="156">
        <v>22</v>
      </c>
      <c r="L202" s="82"/>
      <c r="M202" s="82"/>
      <c r="N202" s="82"/>
      <c r="O202" s="82"/>
      <c r="P202" s="82"/>
      <c r="Q202" s="82"/>
      <c r="R202" s="82"/>
      <c r="S202" s="82"/>
    </row>
    <row r="203" spans="1:19" x14ac:dyDescent="0.2">
      <c r="A203" s="82"/>
      <c r="B203" s="231" t="s">
        <v>645</v>
      </c>
      <c r="C203" s="142" t="s">
        <v>53</v>
      </c>
      <c r="D203" s="143" t="s">
        <v>583</v>
      </c>
      <c r="E203" s="144">
        <v>1323</v>
      </c>
      <c r="F203" s="145">
        <v>1323</v>
      </c>
      <c r="G203" s="145">
        <v>1323</v>
      </c>
      <c r="H203" s="145">
        <v>1323</v>
      </c>
      <c r="I203" s="145">
        <v>1323</v>
      </c>
      <c r="J203" s="145">
        <v>1323</v>
      </c>
      <c r="K203" s="146">
        <v>1323</v>
      </c>
      <c r="L203" s="82"/>
      <c r="M203" s="82"/>
      <c r="N203" s="82"/>
      <c r="O203" s="82"/>
      <c r="P203" s="82"/>
      <c r="Q203" s="82"/>
      <c r="R203" s="82"/>
      <c r="S203" s="82"/>
    </row>
    <row r="204" spans="1:19" x14ac:dyDescent="0.2">
      <c r="A204" s="82"/>
      <c r="B204" s="232"/>
      <c r="C204" s="147" t="s">
        <v>55</v>
      </c>
      <c r="D204" s="148" t="s">
        <v>583</v>
      </c>
      <c r="E204" s="149">
        <v>1272</v>
      </c>
      <c r="F204" s="150">
        <v>1192</v>
      </c>
      <c r="G204" s="150">
        <v>1192</v>
      </c>
      <c r="H204" s="150">
        <v>1192</v>
      </c>
      <c r="I204" s="150">
        <v>1212</v>
      </c>
      <c r="J204" s="150">
        <v>1192</v>
      </c>
      <c r="K204" s="151">
        <v>1692</v>
      </c>
      <c r="L204" s="82"/>
      <c r="M204" s="82"/>
      <c r="N204" s="82"/>
      <c r="O204" s="82"/>
      <c r="P204" s="82"/>
      <c r="Q204" s="82"/>
      <c r="R204" s="82"/>
      <c r="S204" s="82"/>
    </row>
    <row r="205" spans="1:19" x14ac:dyDescent="0.2">
      <c r="A205" s="82"/>
      <c r="B205" s="232"/>
      <c r="C205" s="147" t="s">
        <v>56</v>
      </c>
      <c r="D205" s="148" t="s">
        <v>583</v>
      </c>
      <c r="E205" s="149">
        <v>2772.6666666666665</v>
      </c>
      <c r="F205" s="150">
        <v>1563.3333333333333</v>
      </c>
      <c r="G205" s="150">
        <v>1386</v>
      </c>
      <c r="H205" s="150">
        <v>1386</v>
      </c>
      <c r="I205" s="150">
        <v>1386</v>
      </c>
      <c r="J205" s="150">
        <v>1406</v>
      </c>
      <c r="K205" s="151">
        <v>1406</v>
      </c>
      <c r="L205" s="82"/>
      <c r="M205" s="82"/>
      <c r="N205" s="82"/>
      <c r="O205" s="82"/>
      <c r="P205" s="82"/>
      <c r="Q205" s="82"/>
      <c r="R205" s="82"/>
      <c r="S205" s="82"/>
    </row>
    <row r="206" spans="1:19" x14ac:dyDescent="0.2">
      <c r="A206" s="82"/>
      <c r="B206" s="232"/>
      <c r="C206" s="147" t="s">
        <v>57</v>
      </c>
      <c r="D206" s="148" t="s">
        <v>583</v>
      </c>
      <c r="E206" s="149">
        <v>0</v>
      </c>
      <c r="F206" s="150">
        <v>0</v>
      </c>
      <c r="G206" s="150">
        <v>0</v>
      </c>
      <c r="H206" s="150">
        <v>0</v>
      </c>
      <c r="I206" s="150">
        <v>0</v>
      </c>
      <c r="J206" s="150">
        <v>0</v>
      </c>
      <c r="K206" s="151">
        <v>0</v>
      </c>
      <c r="L206" s="82"/>
      <c r="M206" s="82"/>
      <c r="N206" s="82"/>
      <c r="O206" s="82"/>
      <c r="P206" s="82"/>
      <c r="Q206" s="82"/>
      <c r="R206" s="82"/>
      <c r="S206" s="82"/>
    </row>
    <row r="207" spans="1:19" x14ac:dyDescent="0.2">
      <c r="A207" s="82"/>
      <c r="B207" s="232"/>
      <c r="C207" s="147" t="s">
        <v>58</v>
      </c>
      <c r="D207" s="148" t="s">
        <v>583</v>
      </c>
      <c r="E207" s="149">
        <v>0</v>
      </c>
      <c r="F207" s="150">
        <v>0</v>
      </c>
      <c r="G207" s="150">
        <v>0</v>
      </c>
      <c r="H207" s="150">
        <v>0</v>
      </c>
      <c r="I207" s="150">
        <v>0</v>
      </c>
      <c r="J207" s="150">
        <v>188</v>
      </c>
      <c r="K207" s="151">
        <v>0</v>
      </c>
      <c r="L207" s="82"/>
      <c r="M207" s="82"/>
      <c r="N207" s="82"/>
      <c r="O207" s="82"/>
      <c r="P207" s="82"/>
      <c r="Q207" s="82"/>
      <c r="R207" s="82"/>
      <c r="S207" s="82"/>
    </row>
    <row r="208" spans="1:19" x14ac:dyDescent="0.2">
      <c r="A208" s="82"/>
      <c r="B208" s="232"/>
      <c r="C208" s="147" t="s">
        <v>59</v>
      </c>
      <c r="D208" s="148" t="s">
        <v>583</v>
      </c>
      <c r="E208" s="149">
        <v>0</v>
      </c>
      <c r="F208" s="150">
        <v>0</v>
      </c>
      <c r="G208" s="150">
        <v>0</v>
      </c>
      <c r="H208" s="150">
        <v>0</v>
      </c>
      <c r="I208" s="150">
        <v>0</v>
      </c>
      <c r="J208" s="150">
        <v>0</v>
      </c>
      <c r="K208" s="151">
        <v>0</v>
      </c>
      <c r="L208" s="82"/>
      <c r="M208" s="82"/>
      <c r="N208" s="82"/>
      <c r="O208" s="82"/>
      <c r="P208" s="82"/>
      <c r="Q208" s="82"/>
      <c r="R208" s="82"/>
      <c r="S208" s="82"/>
    </row>
    <row r="209" spans="1:19" x14ac:dyDescent="0.2">
      <c r="A209" s="82"/>
      <c r="B209" s="232"/>
      <c r="C209" s="147" t="s">
        <v>60</v>
      </c>
      <c r="D209" s="148" t="s">
        <v>583</v>
      </c>
      <c r="E209" s="149">
        <v>0</v>
      </c>
      <c r="F209" s="150">
        <v>0</v>
      </c>
      <c r="G209" s="150">
        <v>0</v>
      </c>
      <c r="H209" s="150">
        <v>0</v>
      </c>
      <c r="I209" s="150">
        <v>0</v>
      </c>
      <c r="J209" s="150">
        <v>0</v>
      </c>
      <c r="K209" s="151">
        <v>0</v>
      </c>
      <c r="L209" s="82"/>
      <c r="M209" s="82"/>
      <c r="N209" s="82"/>
      <c r="O209" s="82"/>
      <c r="P209" s="82"/>
      <c r="Q209" s="82"/>
      <c r="R209" s="82"/>
      <c r="S209" s="82"/>
    </row>
    <row r="210" spans="1:19" ht="13.5" thickBot="1" x14ac:dyDescent="0.25">
      <c r="A210" s="82"/>
      <c r="B210" s="232"/>
      <c r="C210" s="152" t="s">
        <v>48</v>
      </c>
      <c r="D210" s="153" t="s">
        <v>583</v>
      </c>
      <c r="E210" s="154">
        <v>734</v>
      </c>
      <c r="F210" s="155">
        <v>925</v>
      </c>
      <c r="G210" s="155">
        <v>935</v>
      </c>
      <c r="H210" s="155">
        <v>944</v>
      </c>
      <c r="I210" s="155">
        <v>954</v>
      </c>
      <c r="J210" s="155">
        <v>963</v>
      </c>
      <c r="K210" s="156">
        <v>973</v>
      </c>
      <c r="L210" s="82"/>
      <c r="M210" s="82"/>
      <c r="N210" s="82"/>
      <c r="O210" s="82"/>
      <c r="P210" s="82"/>
      <c r="Q210" s="82"/>
      <c r="R210" s="82"/>
      <c r="S210" s="82"/>
    </row>
    <row r="211" spans="1:19" x14ac:dyDescent="0.2">
      <c r="A211" s="82"/>
      <c r="B211" s="231" t="s">
        <v>646</v>
      </c>
      <c r="C211" s="142" t="s">
        <v>515</v>
      </c>
      <c r="D211" s="143" t="s">
        <v>584</v>
      </c>
      <c r="E211" s="144">
        <v>3797</v>
      </c>
      <c r="F211" s="145">
        <v>3797</v>
      </c>
      <c r="G211" s="145">
        <v>5938.4436731112955</v>
      </c>
      <c r="H211" s="145">
        <v>5731.4762921214551</v>
      </c>
      <c r="I211" s="145">
        <v>5526.9732115757724</v>
      </c>
      <c r="J211" s="145">
        <v>5297.8798533489135</v>
      </c>
      <c r="K211" s="146">
        <v>5090.4199735690872</v>
      </c>
      <c r="L211" s="82"/>
      <c r="M211" s="82"/>
      <c r="N211" s="82"/>
      <c r="O211" s="82"/>
      <c r="P211" s="82"/>
      <c r="Q211" s="82"/>
      <c r="R211" s="82"/>
      <c r="S211" s="82"/>
    </row>
    <row r="212" spans="1:19" x14ac:dyDescent="0.2">
      <c r="A212" s="82"/>
      <c r="B212" s="232"/>
      <c r="C212" s="147" t="s">
        <v>517</v>
      </c>
      <c r="D212" s="148" t="s">
        <v>585</v>
      </c>
      <c r="E212" s="149">
        <v>457</v>
      </c>
      <c r="F212" s="150">
        <v>457</v>
      </c>
      <c r="G212" s="150">
        <v>465.84863531461389</v>
      </c>
      <c r="H212" s="150">
        <v>465.85256531583792</v>
      </c>
      <c r="I212" s="150">
        <v>466.03291705732192</v>
      </c>
      <c r="J212" s="150">
        <v>463.37106666854385</v>
      </c>
      <c r="K212" s="151">
        <v>463.31565946615518</v>
      </c>
      <c r="L212" s="82"/>
      <c r="M212" s="82"/>
      <c r="N212" s="82"/>
      <c r="O212" s="82"/>
      <c r="P212" s="82"/>
      <c r="Q212" s="82"/>
      <c r="R212" s="82"/>
      <c r="S212" s="82"/>
    </row>
    <row r="213" spans="1:19" x14ac:dyDescent="0.2">
      <c r="A213" s="82"/>
      <c r="B213" s="232"/>
      <c r="C213" s="147" t="s">
        <v>518</v>
      </c>
      <c r="D213" s="148" t="s">
        <v>585</v>
      </c>
      <c r="E213" s="149">
        <v>274</v>
      </c>
      <c r="F213" s="150">
        <v>274</v>
      </c>
      <c r="G213" s="150">
        <v>279.30918118876832</v>
      </c>
      <c r="H213" s="150">
        <v>279.31153918950275</v>
      </c>
      <c r="I213" s="150">
        <v>279.41975023439318</v>
      </c>
      <c r="J213" s="150">
        <v>277.82264000112633</v>
      </c>
      <c r="K213" s="151">
        <v>277.78939567969309</v>
      </c>
      <c r="L213" s="82"/>
      <c r="M213" s="82"/>
      <c r="N213" s="82"/>
      <c r="O213" s="82"/>
      <c r="P213" s="82"/>
      <c r="Q213" s="82"/>
      <c r="R213" s="82"/>
      <c r="S213" s="82"/>
    </row>
    <row r="214" spans="1:19" x14ac:dyDescent="0.2">
      <c r="A214" s="82"/>
      <c r="B214" s="232"/>
      <c r="C214" s="147" t="s">
        <v>519</v>
      </c>
      <c r="D214" s="148" t="s">
        <v>585</v>
      </c>
      <c r="E214" s="149">
        <v>46</v>
      </c>
      <c r="F214" s="150">
        <v>46</v>
      </c>
      <c r="G214" s="150">
        <v>46.884863531461392</v>
      </c>
      <c r="H214" s="150">
        <v>46.885256531583792</v>
      </c>
      <c r="I214" s="150">
        <v>46.903291705732194</v>
      </c>
      <c r="J214" s="150">
        <v>46.637106666854386</v>
      </c>
      <c r="K214" s="151">
        <v>46.631565946615517</v>
      </c>
      <c r="L214" s="82"/>
      <c r="M214" s="82"/>
      <c r="N214" s="82"/>
      <c r="O214" s="82"/>
      <c r="P214" s="82"/>
      <c r="Q214" s="82"/>
      <c r="R214" s="82"/>
      <c r="S214" s="82"/>
    </row>
    <row r="215" spans="1:19" x14ac:dyDescent="0.2">
      <c r="A215" s="82"/>
      <c r="B215" s="232"/>
      <c r="C215" s="147" t="s">
        <v>520</v>
      </c>
      <c r="D215" s="148" t="s">
        <v>585</v>
      </c>
      <c r="E215" s="149">
        <v>0</v>
      </c>
      <c r="F215" s="150">
        <v>0</v>
      </c>
      <c r="G215" s="150">
        <v>0</v>
      </c>
      <c r="H215" s="150">
        <v>0</v>
      </c>
      <c r="I215" s="150">
        <v>0</v>
      </c>
      <c r="J215" s="150">
        <v>0</v>
      </c>
      <c r="K215" s="151">
        <v>0</v>
      </c>
      <c r="L215" s="82"/>
      <c r="M215" s="82"/>
      <c r="N215" s="82"/>
      <c r="O215" s="82"/>
      <c r="P215" s="82"/>
      <c r="Q215" s="82"/>
      <c r="R215" s="82"/>
      <c r="S215" s="82"/>
    </row>
    <row r="216" spans="1:19" x14ac:dyDescent="0.2">
      <c r="A216" s="82"/>
      <c r="B216" s="232"/>
      <c r="C216" s="147" t="s">
        <v>551</v>
      </c>
      <c r="D216" s="148" t="s">
        <v>585</v>
      </c>
      <c r="E216" s="149"/>
      <c r="F216" s="150"/>
      <c r="G216" s="150"/>
      <c r="H216" s="150"/>
      <c r="I216" s="150"/>
      <c r="J216" s="150"/>
      <c r="K216" s="151"/>
      <c r="L216" s="82"/>
      <c r="M216" s="82"/>
      <c r="N216" s="82"/>
      <c r="O216" s="82"/>
      <c r="P216" s="82"/>
      <c r="Q216" s="82"/>
      <c r="R216" s="82"/>
      <c r="S216" s="82"/>
    </row>
    <row r="217" spans="1:19" x14ac:dyDescent="0.2">
      <c r="A217" s="82"/>
      <c r="B217" s="232"/>
      <c r="C217" s="147" t="s">
        <v>552</v>
      </c>
      <c r="D217" s="148" t="s">
        <v>585</v>
      </c>
      <c r="E217" s="149"/>
      <c r="F217" s="150"/>
      <c r="G217" s="150"/>
      <c r="H217" s="150"/>
      <c r="I217" s="150"/>
      <c r="J217" s="150"/>
      <c r="K217" s="151"/>
      <c r="L217" s="82"/>
      <c r="M217" s="82"/>
      <c r="N217" s="82"/>
      <c r="O217" s="82"/>
      <c r="P217" s="82"/>
      <c r="Q217" s="82"/>
      <c r="R217" s="82"/>
      <c r="S217" s="82"/>
    </row>
    <row r="218" spans="1:19" x14ac:dyDescent="0.2">
      <c r="A218" s="82"/>
      <c r="B218" s="232"/>
      <c r="C218" s="147" t="s">
        <v>553</v>
      </c>
      <c r="D218" s="148" t="s">
        <v>585</v>
      </c>
      <c r="E218" s="149"/>
      <c r="F218" s="150"/>
      <c r="G218" s="150"/>
      <c r="H218" s="150"/>
      <c r="I218" s="150"/>
      <c r="J218" s="150"/>
      <c r="K218" s="151"/>
      <c r="L218" s="82"/>
      <c r="M218" s="82"/>
      <c r="N218" s="82"/>
      <c r="O218" s="82"/>
      <c r="P218" s="82"/>
      <c r="Q218" s="82"/>
      <c r="R218" s="82"/>
      <c r="S218" s="82"/>
    </row>
    <row r="219" spans="1:19" x14ac:dyDescent="0.2">
      <c r="A219" s="82"/>
      <c r="B219" s="232"/>
      <c r="C219" s="147" t="s">
        <v>554</v>
      </c>
      <c r="D219" s="148" t="s">
        <v>585</v>
      </c>
      <c r="E219" s="149"/>
      <c r="F219" s="150"/>
      <c r="G219" s="150"/>
      <c r="H219" s="150"/>
      <c r="I219" s="150"/>
      <c r="J219" s="150"/>
      <c r="K219" s="151"/>
      <c r="L219" s="82"/>
      <c r="M219" s="82"/>
      <c r="N219" s="82"/>
      <c r="O219" s="82"/>
      <c r="P219" s="82"/>
      <c r="Q219" s="82"/>
      <c r="R219" s="82"/>
      <c r="S219" s="82"/>
    </row>
    <row r="220" spans="1:19" x14ac:dyDescent="0.2">
      <c r="A220" s="82"/>
      <c r="B220" s="232"/>
      <c r="C220" s="147" t="s">
        <v>555</v>
      </c>
      <c r="D220" s="148" t="s">
        <v>585</v>
      </c>
      <c r="E220" s="149"/>
      <c r="F220" s="150"/>
      <c r="G220" s="150"/>
      <c r="H220" s="150"/>
      <c r="I220" s="150"/>
      <c r="J220" s="150"/>
      <c r="K220" s="151"/>
      <c r="L220" s="82"/>
      <c r="M220" s="82"/>
      <c r="N220" s="82"/>
      <c r="O220" s="82"/>
      <c r="P220" s="82"/>
      <c r="Q220" s="82"/>
      <c r="R220" s="82"/>
      <c r="S220" s="82"/>
    </row>
    <row r="221" spans="1:19" x14ac:dyDescent="0.2">
      <c r="A221" s="82"/>
      <c r="B221" s="232"/>
      <c r="C221" s="147" t="s">
        <v>556</v>
      </c>
      <c r="D221" s="148" t="s">
        <v>585</v>
      </c>
      <c r="E221" s="149"/>
      <c r="F221" s="150"/>
      <c r="G221" s="150"/>
      <c r="H221" s="150"/>
      <c r="I221" s="150"/>
      <c r="J221" s="150"/>
      <c r="K221" s="151"/>
      <c r="L221" s="82"/>
      <c r="M221" s="82"/>
      <c r="N221" s="82"/>
      <c r="O221" s="82"/>
      <c r="P221" s="82"/>
      <c r="Q221" s="82"/>
      <c r="R221" s="82"/>
      <c r="S221" s="82"/>
    </row>
    <row r="222" spans="1:19" x14ac:dyDescent="0.2">
      <c r="A222" s="82"/>
      <c r="B222" s="232"/>
      <c r="C222" s="147" t="s">
        <v>557</v>
      </c>
      <c r="D222" s="148" t="s">
        <v>585</v>
      </c>
      <c r="E222" s="149"/>
      <c r="F222" s="150"/>
      <c r="G222" s="150"/>
      <c r="H222" s="150"/>
      <c r="I222" s="150"/>
      <c r="J222" s="150"/>
      <c r="K222" s="151"/>
      <c r="L222" s="82"/>
      <c r="M222" s="82"/>
      <c r="N222" s="82"/>
      <c r="O222" s="82"/>
      <c r="P222" s="82"/>
      <c r="Q222" s="82"/>
      <c r="R222" s="82"/>
      <c r="S222" s="82"/>
    </row>
    <row r="223" spans="1:19" x14ac:dyDescent="0.2">
      <c r="A223" s="82"/>
      <c r="B223" s="232"/>
      <c r="C223" s="147" t="s">
        <v>558</v>
      </c>
      <c r="D223" s="148" t="s">
        <v>585</v>
      </c>
      <c r="E223" s="149"/>
      <c r="F223" s="150"/>
      <c r="G223" s="150"/>
      <c r="H223" s="150"/>
      <c r="I223" s="150"/>
      <c r="J223" s="150"/>
      <c r="K223" s="151"/>
      <c r="L223" s="82"/>
      <c r="M223" s="82"/>
      <c r="N223" s="82"/>
      <c r="O223" s="82"/>
      <c r="P223" s="82"/>
      <c r="Q223" s="82"/>
      <c r="R223" s="82"/>
      <c r="S223" s="82"/>
    </row>
    <row r="224" spans="1:19" x14ac:dyDescent="0.2">
      <c r="A224" s="82"/>
      <c r="B224" s="232"/>
      <c r="C224" s="147" t="s">
        <v>559</v>
      </c>
      <c r="D224" s="148" t="s">
        <v>585</v>
      </c>
      <c r="E224" s="149"/>
      <c r="F224" s="150"/>
      <c r="G224" s="150"/>
      <c r="H224" s="150"/>
      <c r="I224" s="150"/>
      <c r="J224" s="150"/>
      <c r="K224" s="151"/>
      <c r="L224" s="82"/>
      <c r="M224" s="82"/>
      <c r="N224" s="82"/>
      <c r="O224" s="82"/>
      <c r="P224" s="82"/>
      <c r="Q224" s="82"/>
      <c r="R224" s="82"/>
      <c r="S224" s="82"/>
    </row>
    <row r="225" spans="1:19" x14ac:dyDescent="0.2">
      <c r="A225" s="82"/>
      <c r="B225" s="232"/>
      <c r="C225" s="147" t="s">
        <v>560</v>
      </c>
      <c r="D225" s="148" t="s">
        <v>585</v>
      </c>
      <c r="E225" s="149"/>
      <c r="F225" s="150"/>
      <c r="G225" s="150"/>
      <c r="H225" s="150"/>
      <c r="I225" s="150"/>
      <c r="J225" s="150"/>
      <c r="K225" s="151"/>
      <c r="L225" s="82"/>
      <c r="M225" s="82"/>
      <c r="N225" s="82"/>
      <c r="O225" s="82"/>
      <c r="P225" s="82"/>
      <c r="Q225" s="82"/>
      <c r="R225" s="82"/>
      <c r="S225" s="82"/>
    </row>
    <row r="226" spans="1:19" ht="13.5" thickBot="1" x14ac:dyDescent="0.25">
      <c r="A226" s="82"/>
      <c r="B226" s="233"/>
      <c r="C226" s="152" t="s">
        <v>48</v>
      </c>
      <c r="D226" s="153" t="s">
        <v>585</v>
      </c>
      <c r="E226" s="154"/>
      <c r="F226" s="155"/>
      <c r="G226" s="155"/>
      <c r="H226" s="155"/>
      <c r="I226" s="155"/>
      <c r="J226" s="155"/>
      <c r="K226" s="156"/>
      <c r="L226" s="82"/>
      <c r="M226" s="82"/>
      <c r="N226" s="82"/>
      <c r="O226" s="82"/>
      <c r="P226" s="82"/>
      <c r="Q226" s="82"/>
      <c r="R226" s="82"/>
      <c r="S226" s="82"/>
    </row>
    <row r="227" spans="1:19" x14ac:dyDescent="0.2">
      <c r="A227" s="82"/>
      <c r="B227" s="225" t="s">
        <v>647</v>
      </c>
      <c r="C227" s="142" t="s">
        <v>62</v>
      </c>
      <c r="D227" s="143"/>
      <c r="E227" s="144">
        <v>25</v>
      </c>
      <c r="F227" s="145">
        <v>25</v>
      </c>
      <c r="G227" s="145">
        <v>25</v>
      </c>
      <c r="H227" s="145">
        <v>25</v>
      </c>
      <c r="I227" s="145">
        <v>25</v>
      </c>
      <c r="J227" s="145">
        <v>25</v>
      </c>
      <c r="K227" s="146">
        <v>25</v>
      </c>
      <c r="L227" s="82"/>
      <c r="M227" s="82"/>
      <c r="N227" s="82"/>
      <c r="O227" s="82"/>
      <c r="P227" s="82"/>
      <c r="Q227" s="82"/>
      <c r="R227" s="82"/>
      <c r="S227" s="82"/>
    </row>
    <row r="228" spans="1:19" x14ac:dyDescent="0.2">
      <c r="A228" s="82"/>
      <c r="B228" s="226"/>
      <c r="C228" s="147" t="s">
        <v>64</v>
      </c>
      <c r="D228" s="148"/>
      <c r="E228" s="149">
        <v>1</v>
      </c>
      <c r="F228" s="150">
        <v>1</v>
      </c>
      <c r="G228" s="150">
        <v>1</v>
      </c>
      <c r="H228" s="150">
        <v>1</v>
      </c>
      <c r="I228" s="150">
        <v>1</v>
      </c>
      <c r="J228" s="150">
        <v>1</v>
      </c>
      <c r="K228" s="151">
        <v>1</v>
      </c>
      <c r="L228" s="82"/>
      <c r="M228" s="82"/>
      <c r="N228" s="82"/>
      <c r="O228" s="82"/>
      <c r="P228" s="82"/>
      <c r="Q228" s="82"/>
      <c r="R228" s="82"/>
      <c r="S228" s="82"/>
    </row>
    <row r="229" spans="1:19" x14ac:dyDescent="0.2">
      <c r="A229" s="82"/>
      <c r="B229" s="226"/>
      <c r="C229" s="147" t="s">
        <v>65</v>
      </c>
      <c r="D229" s="148"/>
      <c r="E229" s="149">
        <v>0</v>
      </c>
      <c r="F229" s="150">
        <v>0</v>
      </c>
      <c r="G229" s="150">
        <v>0</v>
      </c>
      <c r="H229" s="150">
        <v>0</v>
      </c>
      <c r="I229" s="150">
        <v>0</v>
      </c>
      <c r="J229" s="150">
        <v>0</v>
      </c>
      <c r="K229" s="151">
        <v>0</v>
      </c>
      <c r="L229" s="82"/>
      <c r="M229" s="82"/>
      <c r="N229" s="82"/>
      <c r="O229" s="82"/>
      <c r="P229" s="82"/>
      <c r="Q229" s="82"/>
      <c r="R229" s="82"/>
      <c r="S229" s="82"/>
    </row>
    <row r="230" spans="1:19" x14ac:dyDescent="0.2">
      <c r="A230" s="82"/>
      <c r="B230" s="226"/>
      <c r="C230" s="147" t="s">
        <v>66</v>
      </c>
      <c r="D230" s="148"/>
      <c r="E230" s="149">
        <v>8</v>
      </c>
      <c r="F230" s="150">
        <v>8</v>
      </c>
      <c r="G230" s="150">
        <v>8</v>
      </c>
      <c r="H230" s="150">
        <v>8</v>
      </c>
      <c r="I230" s="150">
        <v>8</v>
      </c>
      <c r="J230" s="150">
        <v>8</v>
      </c>
      <c r="K230" s="151">
        <v>8</v>
      </c>
      <c r="L230" s="82"/>
      <c r="M230" s="82"/>
      <c r="N230" s="82"/>
      <c r="O230" s="82"/>
      <c r="P230" s="82"/>
      <c r="Q230" s="82"/>
      <c r="R230" s="82"/>
      <c r="S230" s="82"/>
    </row>
    <row r="231" spans="1:19" x14ac:dyDescent="0.2">
      <c r="A231" s="82"/>
      <c r="B231" s="226"/>
      <c r="C231" s="147" t="s">
        <v>67</v>
      </c>
      <c r="D231" s="148"/>
      <c r="E231" s="149">
        <v>33</v>
      </c>
      <c r="F231" s="150">
        <v>32</v>
      </c>
      <c r="G231" s="150">
        <v>32</v>
      </c>
      <c r="H231" s="150">
        <v>32</v>
      </c>
      <c r="I231" s="150">
        <v>32</v>
      </c>
      <c r="J231" s="150">
        <v>32</v>
      </c>
      <c r="K231" s="151">
        <v>32</v>
      </c>
      <c r="L231" s="82"/>
      <c r="M231" s="82"/>
      <c r="N231" s="82"/>
      <c r="O231" s="82"/>
      <c r="P231" s="82"/>
      <c r="Q231" s="82"/>
      <c r="R231" s="82"/>
      <c r="S231" s="82"/>
    </row>
    <row r="232" spans="1:19" x14ac:dyDescent="0.2">
      <c r="A232" s="82"/>
      <c r="B232" s="226"/>
      <c r="C232" s="147" t="s">
        <v>68</v>
      </c>
      <c r="D232" s="148"/>
      <c r="E232" s="149">
        <v>0</v>
      </c>
      <c r="F232" s="150">
        <v>0</v>
      </c>
      <c r="G232" s="150">
        <v>0</v>
      </c>
      <c r="H232" s="150">
        <v>0</v>
      </c>
      <c r="I232" s="150">
        <v>0</v>
      </c>
      <c r="J232" s="150">
        <v>0</v>
      </c>
      <c r="K232" s="151">
        <v>0</v>
      </c>
      <c r="L232" s="82"/>
      <c r="M232" s="82"/>
      <c r="N232" s="82"/>
      <c r="O232" s="82"/>
      <c r="P232" s="82"/>
      <c r="Q232" s="82"/>
      <c r="R232" s="82"/>
      <c r="S232" s="82"/>
    </row>
    <row r="233" spans="1:19" x14ac:dyDescent="0.2">
      <c r="A233" s="82"/>
      <c r="B233" s="226"/>
      <c r="C233" s="147" t="s">
        <v>69</v>
      </c>
      <c r="D233" s="148"/>
      <c r="E233" s="149">
        <v>0</v>
      </c>
      <c r="F233" s="150">
        <v>0</v>
      </c>
      <c r="G233" s="150">
        <v>0</v>
      </c>
      <c r="H233" s="150">
        <v>0</v>
      </c>
      <c r="I233" s="150">
        <v>0</v>
      </c>
      <c r="J233" s="150">
        <v>0</v>
      </c>
      <c r="K233" s="151">
        <v>0</v>
      </c>
      <c r="L233" s="82"/>
      <c r="M233" s="82"/>
      <c r="N233" s="82"/>
      <c r="O233" s="82"/>
      <c r="P233" s="82"/>
      <c r="Q233" s="82"/>
      <c r="R233" s="82"/>
      <c r="S233" s="82"/>
    </row>
    <row r="234" spans="1:19" x14ac:dyDescent="0.2">
      <c r="A234" s="82"/>
      <c r="B234" s="226"/>
      <c r="C234" s="147" t="s">
        <v>70</v>
      </c>
      <c r="D234" s="148"/>
      <c r="E234" s="149">
        <v>0</v>
      </c>
      <c r="F234" s="150">
        <v>0</v>
      </c>
      <c r="G234" s="150">
        <v>0</v>
      </c>
      <c r="H234" s="150">
        <v>0</v>
      </c>
      <c r="I234" s="150">
        <v>0</v>
      </c>
      <c r="J234" s="150">
        <v>0</v>
      </c>
      <c r="K234" s="151">
        <v>0</v>
      </c>
      <c r="L234" s="82"/>
      <c r="M234" s="82"/>
      <c r="N234" s="82"/>
      <c r="O234" s="82"/>
      <c r="P234" s="82"/>
      <c r="Q234" s="82"/>
      <c r="R234" s="82"/>
      <c r="S234" s="82"/>
    </row>
    <row r="235" spans="1:19" x14ac:dyDescent="0.2">
      <c r="A235" s="82"/>
      <c r="B235" s="226"/>
      <c r="C235" s="147" t="s">
        <v>71</v>
      </c>
      <c r="D235" s="148"/>
      <c r="E235" s="149">
        <v>0</v>
      </c>
      <c r="F235" s="150">
        <v>0</v>
      </c>
      <c r="G235" s="150">
        <v>0</v>
      </c>
      <c r="H235" s="150">
        <v>0</v>
      </c>
      <c r="I235" s="150">
        <v>0</v>
      </c>
      <c r="J235" s="150">
        <v>0</v>
      </c>
      <c r="K235" s="151">
        <v>0</v>
      </c>
      <c r="L235" s="82"/>
      <c r="M235" s="82"/>
      <c r="N235" s="82"/>
      <c r="O235" s="82"/>
      <c r="P235" s="82"/>
      <c r="Q235" s="82"/>
      <c r="R235" s="82"/>
      <c r="S235" s="82"/>
    </row>
    <row r="236" spans="1:19" x14ac:dyDescent="0.2">
      <c r="A236" s="82"/>
      <c r="B236" s="226"/>
      <c r="C236" s="147" t="s">
        <v>72</v>
      </c>
      <c r="D236" s="148"/>
      <c r="E236" s="149">
        <v>0</v>
      </c>
      <c r="F236" s="150">
        <v>0</v>
      </c>
      <c r="G236" s="150">
        <v>0</v>
      </c>
      <c r="H236" s="150">
        <v>0</v>
      </c>
      <c r="I236" s="150">
        <v>0</v>
      </c>
      <c r="J236" s="150">
        <v>0</v>
      </c>
      <c r="K236" s="151">
        <v>0</v>
      </c>
      <c r="L236" s="82"/>
      <c r="M236" s="82"/>
      <c r="N236" s="82"/>
      <c r="O236" s="82"/>
      <c r="P236" s="82"/>
      <c r="Q236" s="82"/>
      <c r="R236" s="82"/>
      <c r="S236" s="82"/>
    </row>
    <row r="237" spans="1:19" x14ac:dyDescent="0.2">
      <c r="A237" s="82"/>
      <c r="B237" s="226"/>
      <c r="C237" s="147" t="s">
        <v>73</v>
      </c>
      <c r="D237" s="148"/>
      <c r="E237" s="149">
        <v>29</v>
      </c>
      <c r="F237" s="150">
        <v>27</v>
      </c>
      <c r="G237" s="150">
        <v>27</v>
      </c>
      <c r="H237" s="150">
        <v>27</v>
      </c>
      <c r="I237" s="150">
        <v>27</v>
      </c>
      <c r="J237" s="150">
        <v>27</v>
      </c>
      <c r="K237" s="151">
        <v>29</v>
      </c>
      <c r="L237" s="82"/>
      <c r="M237" s="82"/>
      <c r="N237" s="82"/>
      <c r="O237" s="82"/>
      <c r="P237" s="82"/>
      <c r="Q237" s="82"/>
      <c r="R237" s="82"/>
      <c r="S237" s="82"/>
    </row>
    <row r="238" spans="1:19" x14ac:dyDescent="0.2">
      <c r="A238" s="82"/>
      <c r="B238" s="226"/>
      <c r="C238" s="147" t="s">
        <v>74</v>
      </c>
      <c r="D238" s="148"/>
      <c r="E238" s="149">
        <v>2</v>
      </c>
      <c r="F238" s="150">
        <v>2</v>
      </c>
      <c r="G238" s="150">
        <v>2</v>
      </c>
      <c r="H238" s="150">
        <v>2</v>
      </c>
      <c r="I238" s="150">
        <v>2</v>
      </c>
      <c r="J238" s="150">
        <v>2</v>
      </c>
      <c r="K238" s="151">
        <v>2</v>
      </c>
      <c r="L238" s="82"/>
      <c r="M238" s="82"/>
      <c r="N238" s="82"/>
      <c r="O238" s="82"/>
      <c r="P238" s="82"/>
      <c r="Q238" s="82"/>
      <c r="R238" s="82"/>
      <c r="S238" s="82"/>
    </row>
    <row r="239" spans="1:19" x14ac:dyDescent="0.2">
      <c r="A239" s="82"/>
      <c r="B239" s="226"/>
      <c r="C239" s="147" t="s">
        <v>75</v>
      </c>
      <c r="D239" s="148"/>
      <c r="E239" s="149">
        <v>0</v>
      </c>
      <c r="F239" s="150">
        <v>0</v>
      </c>
      <c r="G239" s="150">
        <v>0</v>
      </c>
      <c r="H239" s="150">
        <v>0</v>
      </c>
      <c r="I239" s="150">
        <v>0</v>
      </c>
      <c r="J239" s="150">
        <v>0</v>
      </c>
      <c r="K239" s="151">
        <v>0</v>
      </c>
      <c r="L239" s="82"/>
      <c r="M239" s="82"/>
      <c r="N239" s="82"/>
      <c r="O239" s="82"/>
      <c r="P239" s="82"/>
      <c r="Q239" s="82"/>
      <c r="R239" s="82"/>
      <c r="S239" s="82"/>
    </row>
    <row r="240" spans="1:19" x14ac:dyDescent="0.2">
      <c r="A240" s="82"/>
      <c r="B240" s="226"/>
      <c r="C240" s="147" t="s">
        <v>76</v>
      </c>
      <c r="D240" s="148"/>
      <c r="E240" s="149">
        <v>0</v>
      </c>
      <c r="F240" s="150">
        <v>0</v>
      </c>
      <c r="G240" s="150">
        <v>0</v>
      </c>
      <c r="H240" s="150">
        <v>0</v>
      </c>
      <c r="I240" s="150">
        <v>0</v>
      </c>
      <c r="J240" s="150">
        <v>0</v>
      </c>
      <c r="K240" s="151">
        <v>0</v>
      </c>
      <c r="L240" s="82"/>
      <c r="M240" s="82"/>
      <c r="N240" s="82"/>
      <c r="O240" s="82"/>
      <c r="P240" s="82"/>
      <c r="Q240" s="82"/>
      <c r="R240" s="82"/>
      <c r="S240" s="82"/>
    </row>
    <row r="241" spans="1:19" x14ac:dyDescent="0.2">
      <c r="A241" s="82"/>
      <c r="B241" s="226"/>
      <c r="C241" s="147" t="s">
        <v>77</v>
      </c>
      <c r="D241" s="148"/>
      <c r="E241" s="149">
        <v>0</v>
      </c>
      <c r="F241" s="150">
        <v>0</v>
      </c>
      <c r="G241" s="150">
        <v>0</v>
      </c>
      <c r="H241" s="150">
        <v>0</v>
      </c>
      <c r="I241" s="150">
        <v>0</v>
      </c>
      <c r="J241" s="150">
        <v>0</v>
      </c>
      <c r="K241" s="151">
        <v>0</v>
      </c>
      <c r="L241" s="82"/>
      <c r="M241" s="82"/>
      <c r="N241" s="82"/>
      <c r="O241" s="82"/>
      <c r="P241" s="82"/>
      <c r="Q241" s="82"/>
      <c r="R241" s="82"/>
      <c r="S241" s="82"/>
    </row>
    <row r="242" spans="1:19" x14ac:dyDescent="0.2">
      <c r="A242" s="82"/>
      <c r="B242" s="226"/>
      <c r="C242" s="147" t="s">
        <v>78</v>
      </c>
      <c r="D242" s="148"/>
      <c r="E242" s="149">
        <v>0</v>
      </c>
      <c r="F242" s="150">
        <v>0</v>
      </c>
      <c r="G242" s="150">
        <v>0</v>
      </c>
      <c r="H242" s="150">
        <v>0</v>
      </c>
      <c r="I242" s="150">
        <v>0</v>
      </c>
      <c r="J242" s="150">
        <v>0</v>
      </c>
      <c r="K242" s="151">
        <v>0</v>
      </c>
      <c r="L242" s="82"/>
      <c r="M242" s="82"/>
      <c r="N242" s="82"/>
      <c r="O242" s="82"/>
      <c r="P242" s="82"/>
      <c r="Q242" s="82"/>
      <c r="R242" s="82"/>
      <c r="S242" s="82"/>
    </row>
    <row r="243" spans="1:19" x14ac:dyDescent="0.2">
      <c r="A243" s="82"/>
      <c r="B243" s="226"/>
      <c r="C243" s="147" t="s">
        <v>79</v>
      </c>
      <c r="D243" s="148"/>
      <c r="E243" s="149">
        <v>6</v>
      </c>
      <c r="F243" s="150">
        <v>5</v>
      </c>
      <c r="G243" s="150">
        <v>5</v>
      </c>
      <c r="H243" s="150">
        <v>5</v>
      </c>
      <c r="I243" s="150">
        <v>5</v>
      </c>
      <c r="J243" s="150">
        <v>5</v>
      </c>
      <c r="K243" s="151">
        <v>5</v>
      </c>
      <c r="L243" s="82"/>
      <c r="M243" s="82"/>
      <c r="N243" s="82"/>
      <c r="O243" s="82"/>
      <c r="P243" s="82"/>
      <c r="Q243" s="82"/>
      <c r="R243" s="82"/>
      <c r="S243" s="82"/>
    </row>
    <row r="244" spans="1:19" x14ac:dyDescent="0.2">
      <c r="A244" s="82"/>
      <c r="B244" s="226"/>
      <c r="C244" s="147" t="s">
        <v>80</v>
      </c>
      <c r="D244" s="148"/>
      <c r="E244" s="149">
        <v>9</v>
      </c>
      <c r="F244" s="150">
        <v>5</v>
      </c>
      <c r="G244" s="150">
        <v>5</v>
      </c>
      <c r="H244" s="150">
        <v>5</v>
      </c>
      <c r="I244" s="150">
        <v>5</v>
      </c>
      <c r="J244" s="150">
        <v>5</v>
      </c>
      <c r="K244" s="151">
        <v>5</v>
      </c>
      <c r="L244" s="82"/>
      <c r="M244" s="82"/>
      <c r="N244" s="82"/>
      <c r="O244" s="82"/>
      <c r="P244" s="82"/>
      <c r="Q244" s="82"/>
      <c r="R244" s="82"/>
      <c r="S244" s="82"/>
    </row>
    <row r="245" spans="1:19" x14ac:dyDescent="0.2">
      <c r="A245" s="82"/>
      <c r="B245" s="226"/>
      <c r="C245" s="147" t="s">
        <v>81</v>
      </c>
      <c r="D245" s="148"/>
      <c r="E245" s="149">
        <v>10</v>
      </c>
      <c r="F245" s="150">
        <v>9</v>
      </c>
      <c r="G245" s="150">
        <v>9</v>
      </c>
      <c r="H245" s="150">
        <v>9</v>
      </c>
      <c r="I245" s="150">
        <v>9</v>
      </c>
      <c r="J245" s="150">
        <v>9</v>
      </c>
      <c r="K245" s="151">
        <v>9</v>
      </c>
      <c r="L245" s="82"/>
      <c r="M245" s="82"/>
      <c r="N245" s="82"/>
      <c r="O245" s="82"/>
      <c r="P245" s="82"/>
      <c r="Q245" s="82"/>
      <c r="R245" s="82"/>
      <c r="S245" s="82"/>
    </row>
    <row r="246" spans="1:19" x14ac:dyDescent="0.2">
      <c r="A246" s="82"/>
      <c r="B246" s="226"/>
      <c r="C246" s="147" t="s">
        <v>82</v>
      </c>
      <c r="D246" s="148"/>
      <c r="E246" s="149">
        <v>0</v>
      </c>
      <c r="F246" s="150">
        <v>0</v>
      </c>
      <c r="G246" s="150">
        <v>0</v>
      </c>
      <c r="H246" s="150">
        <v>0</v>
      </c>
      <c r="I246" s="150">
        <v>0</v>
      </c>
      <c r="J246" s="150">
        <v>0</v>
      </c>
      <c r="K246" s="151">
        <v>0</v>
      </c>
      <c r="L246" s="82"/>
      <c r="M246" s="82"/>
      <c r="N246" s="82"/>
      <c r="O246" s="82"/>
      <c r="P246" s="82"/>
      <c r="Q246" s="82"/>
      <c r="R246" s="82"/>
      <c r="S246" s="82"/>
    </row>
    <row r="247" spans="1:19" x14ac:dyDescent="0.2">
      <c r="A247" s="82"/>
      <c r="B247" s="226"/>
      <c r="C247" s="147" t="s">
        <v>83</v>
      </c>
      <c r="D247" s="148"/>
      <c r="E247" s="149">
        <v>0</v>
      </c>
      <c r="F247" s="150">
        <v>0</v>
      </c>
      <c r="G247" s="150">
        <v>0</v>
      </c>
      <c r="H247" s="150">
        <v>0</v>
      </c>
      <c r="I247" s="150">
        <v>0</v>
      </c>
      <c r="J247" s="150">
        <v>0</v>
      </c>
      <c r="K247" s="151">
        <v>0</v>
      </c>
      <c r="L247" s="82"/>
      <c r="M247" s="82"/>
      <c r="N247" s="82"/>
      <c r="O247" s="82"/>
      <c r="P247" s="82"/>
      <c r="Q247" s="82"/>
      <c r="R247" s="82"/>
      <c r="S247" s="82"/>
    </row>
    <row r="248" spans="1:19" x14ac:dyDescent="0.2">
      <c r="A248" s="82"/>
      <c r="B248" s="226"/>
      <c r="C248" s="147" t="s">
        <v>84</v>
      </c>
      <c r="D248" s="148"/>
      <c r="E248" s="149">
        <v>0</v>
      </c>
      <c r="F248" s="150">
        <v>0</v>
      </c>
      <c r="G248" s="150">
        <v>0</v>
      </c>
      <c r="H248" s="150">
        <v>0</v>
      </c>
      <c r="I248" s="150">
        <v>0</v>
      </c>
      <c r="J248" s="150">
        <v>0</v>
      </c>
      <c r="K248" s="151">
        <v>0</v>
      </c>
      <c r="L248" s="82"/>
      <c r="M248" s="82"/>
      <c r="N248" s="82"/>
      <c r="O248" s="82"/>
      <c r="P248" s="82"/>
      <c r="Q248" s="82"/>
      <c r="R248" s="82"/>
      <c r="S248" s="82"/>
    </row>
    <row r="249" spans="1:19" x14ac:dyDescent="0.2">
      <c r="A249" s="82"/>
      <c r="B249" s="226"/>
      <c r="C249" s="147" t="s">
        <v>85</v>
      </c>
      <c r="D249" s="148"/>
      <c r="E249" s="149">
        <v>1</v>
      </c>
      <c r="F249" s="150">
        <v>2</v>
      </c>
      <c r="G249" s="150">
        <v>2</v>
      </c>
      <c r="H249" s="150">
        <v>2</v>
      </c>
      <c r="I249" s="150">
        <v>3</v>
      </c>
      <c r="J249" s="150">
        <v>3</v>
      </c>
      <c r="K249" s="151">
        <v>3</v>
      </c>
      <c r="L249" s="82"/>
      <c r="M249" s="82"/>
      <c r="N249" s="82"/>
      <c r="O249" s="82"/>
      <c r="P249" s="82"/>
      <c r="Q249" s="82"/>
      <c r="R249" s="82"/>
      <c r="S249" s="82"/>
    </row>
    <row r="250" spans="1:19" x14ac:dyDescent="0.2">
      <c r="A250" s="82"/>
      <c r="B250" s="226"/>
      <c r="C250" s="147" t="s">
        <v>86</v>
      </c>
      <c r="D250" s="148"/>
      <c r="E250" s="149">
        <v>0</v>
      </c>
      <c r="F250" s="150">
        <v>0</v>
      </c>
      <c r="G250" s="150">
        <v>0</v>
      </c>
      <c r="H250" s="150">
        <v>0</v>
      </c>
      <c r="I250" s="150">
        <v>0</v>
      </c>
      <c r="J250" s="150">
        <v>0</v>
      </c>
      <c r="K250" s="151">
        <v>0</v>
      </c>
      <c r="L250" s="82"/>
      <c r="M250" s="82"/>
      <c r="N250" s="82"/>
      <c r="O250" s="82"/>
      <c r="P250" s="82"/>
      <c r="Q250" s="82"/>
      <c r="R250" s="82"/>
      <c r="S250" s="82"/>
    </row>
    <row r="251" spans="1:19" x14ac:dyDescent="0.2">
      <c r="A251" s="82"/>
      <c r="B251" s="226"/>
      <c r="C251" s="147" t="s">
        <v>87</v>
      </c>
      <c r="D251" s="148"/>
      <c r="E251" s="149">
        <v>0</v>
      </c>
      <c r="F251" s="150">
        <v>0</v>
      </c>
      <c r="G251" s="150">
        <v>0</v>
      </c>
      <c r="H251" s="150">
        <v>0</v>
      </c>
      <c r="I251" s="150">
        <v>0</v>
      </c>
      <c r="J251" s="150">
        <v>0</v>
      </c>
      <c r="K251" s="151">
        <v>0</v>
      </c>
      <c r="L251" s="82"/>
      <c r="M251" s="82"/>
      <c r="N251" s="82"/>
      <c r="O251" s="82"/>
      <c r="P251" s="82"/>
      <c r="Q251" s="82"/>
      <c r="R251" s="82"/>
      <c r="S251" s="82"/>
    </row>
    <row r="252" spans="1:19" x14ac:dyDescent="0.2">
      <c r="A252" s="82"/>
      <c r="B252" s="226"/>
      <c r="C252" s="147" t="s">
        <v>88</v>
      </c>
      <c r="D252" s="148"/>
      <c r="E252" s="149">
        <v>0</v>
      </c>
      <c r="F252" s="150">
        <v>0</v>
      </c>
      <c r="G252" s="150">
        <v>0</v>
      </c>
      <c r="H252" s="150">
        <v>0</v>
      </c>
      <c r="I252" s="150">
        <v>0</v>
      </c>
      <c r="J252" s="150">
        <v>0</v>
      </c>
      <c r="K252" s="151">
        <v>0</v>
      </c>
      <c r="L252" s="82"/>
      <c r="M252" s="82"/>
      <c r="N252" s="82"/>
      <c r="O252" s="82"/>
      <c r="P252" s="82"/>
      <c r="Q252" s="82"/>
      <c r="R252" s="82"/>
      <c r="S252" s="82"/>
    </row>
    <row r="253" spans="1:19" x14ac:dyDescent="0.2">
      <c r="A253" s="82"/>
      <c r="B253" s="226"/>
      <c r="C253" s="147" t="s">
        <v>89</v>
      </c>
      <c r="D253" s="148"/>
      <c r="E253" s="149">
        <v>0</v>
      </c>
      <c r="F253" s="150">
        <v>0</v>
      </c>
      <c r="G253" s="150">
        <v>0</v>
      </c>
      <c r="H253" s="150">
        <v>0</v>
      </c>
      <c r="I253" s="150">
        <v>0</v>
      </c>
      <c r="J253" s="150">
        <v>0</v>
      </c>
      <c r="K253" s="151">
        <v>0</v>
      </c>
      <c r="L253" s="82"/>
      <c r="M253" s="82"/>
      <c r="N253" s="82"/>
      <c r="O253" s="82"/>
      <c r="P253" s="82"/>
      <c r="Q253" s="82"/>
      <c r="R253" s="82"/>
      <c r="S253" s="82"/>
    </row>
    <row r="254" spans="1:19" x14ac:dyDescent="0.2">
      <c r="A254" s="82"/>
      <c r="B254" s="226"/>
      <c r="C254" s="147" t="s">
        <v>90</v>
      </c>
      <c r="D254" s="148"/>
      <c r="E254" s="149">
        <v>0</v>
      </c>
      <c r="F254" s="150">
        <v>0</v>
      </c>
      <c r="G254" s="150">
        <v>0</v>
      </c>
      <c r="H254" s="150">
        <v>0</v>
      </c>
      <c r="I254" s="150">
        <v>0</v>
      </c>
      <c r="J254" s="150">
        <v>0</v>
      </c>
      <c r="K254" s="151">
        <v>0</v>
      </c>
      <c r="L254" s="82"/>
      <c r="M254" s="82"/>
      <c r="N254" s="82"/>
      <c r="O254" s="82"/>
      <c r="P254" s="82"/>
      <c r="Q254" s="82"/>
      <c r="R254" s="82"/>
      <c r="S254" s="82"/>
    </row>
    <row r="255" spans="1:19" ht="13.5" thickBot="1" x14ac:dyDescent="0.25">
      <c r="A255" s="82"/>
      <c r="B255" s="227"/>
      <c r="C255" s="152" t="s">
        <v>48</v>
      </c>
      <c r="D255" s="153"/>
      <c r="E255" s="154">
        <v>396</v>
      </c>
      <c r="F255" s="155">
        <v>415</v>
      </c>
      <c r="G255" s="155">
        <v>433</v>
      </c>
      <c r="H255" s="155">
        <v>453</v>
      </c>
      <c r="I255" s="155">
        <v>473</v>
      </c>
      <c r="J255" s="155">
        <v>493</v>
      </c>
      <c r="K255" s="156">
        <v>512</v>
      </c>
      <c r="L255" s="82"/>
      <c r="M255" s="82"/>
      <c r="N255" s="82"/>
      <c r="O255" s="82"/>
      <c r="P255" s="82"/>
      <c r="Q255" s="82"/>
      <c r="R255" s="82"/>
      <c r="S255" s="82"/>
    </row>
    <row r="256" spans="1:19" x14ac:dyDescent="0.2">
      <c r="A256" s="82"/>
      <c r="B256" s="225" t="s">
        <v>648</v>
      </c>
      <c r="C256" s="142" t="s">
        <v>92</v>
      </c>
      <c r="D256" s="143"/>
      <c r="E256" s="144">
        <v>930</v>
      </c>
      <c r="F256" s="145">
        <v>930</v>
      </c>
      <c r="G256" s="145">
        <v>930</v>
      </c>
      <c r="H256" s="145">
        <v>930</v>
      </c>
      <c r="I256" s="145">
        <v>930</v>
      </c>
      <c r="J256" s="145">
        <v>930</v>
      </c>
      <c r="K256" s="146">
        <v>930</v>
      </c>
      <c r="L256" s="82"/>
      <c r="M256" s="82"/>
      <c r="N256" s="82"/>
      <c r="O256" s="82"/>
      <c r="P256" s="82"/>
      <c r="Q256" s="82"/>
      <c r="R256" s="82"/>
      <c r="S256" s="82"/>
    </row>
    <row r="257" spans="1:19" x14ac:dyDescent="0.2">
      <c r="A257" s="82"/>
      <c r="B257" s="226"/>
      <c r="C257" s="147" t="s">
        <v>94</v>
      </c>
      <c r="D257" s="148"/>
      <c r="E257" s="149">
        <v>1188</v>
      </c>
      <c r="F257" s="150">
        <v>1200</v>
      </c>
      <c r="G257" s="150">
        <v>1213</v>
      </c>
      <c r="H257" s="150">
        <v>1225</v>
      </c>
      <c r="I257" s="150">
        <v>1237</v>
      </c>
      <c r="J257" s="150">
        <v>1249</v>
      </c>
      <c r="K257" s="151">
        <v>1261</v>
      </c>
      <c r="L257" s="82"/>
      <c r="M257" s="82"/>
      <c r="N257" s="82"/>
      <c r="O257" s="82"/>
      <c r="P257" s="82"/>
      <c r="Q257" s="82"/>
      <c r="R257" s="82"/>
      <c r="S257" s="82"/>
    </row>
    <row r="258" spans="1:19" x14ac:dyDescent="0.2">
      <c r="A258" s="82"/>
      <c r="B258" s="226"/>
      <c r="C258" s="147" t="s">
        <v>95</v>
      </c>
      <c r="D258" s="148"/>
      <c r="E258" s="149">
        <v>16</v>
      </c>
      <c r="F258" s="150">
        <v>16</v>
      </c>
      <c r="G258" s="150">
        <v>16</v>
      </c>
      <c r="H258" s="150">
        <v>16</v>
      </c>
      <c r="I258" s="150">
        <v>16</v>
      </c>
      <c r="J258" s="150">
        <v>16</v>
      </c>
      <c r="K258" s="151">
        <v>32</v>
      </c>
      <c r="L258" s="82"/>
      <c r="M258" s="82"/>
      <c r="N258" s="82"/>
      <c r="O258" s="82"/>
      <c r="P258" s="82"/>
      <c r="Q258" s="82"/>
      <c r="R258" s="82"/>
      <c r="S258" s="82"/>
    </row>
    <row r="259" spans="1:19" x14ac:dyDescent="0.2">
      <c r="A259" s="82"/>
      <c r="B259" s="226"/>
      <c r="C259" s="147" t="s">
        <v>96</v>
      </c>
      <c r="D259" s="148"/>
      <c r="E259" s="149">
        <v>95</v>
      </c>
      <c r="F259" s="150">
        <v>99</v>
      </c>
      <c r="G259" s="150">
        <v>103</v>
      </c>
      <c r="H259" s="150">
        <v>107</v>
      </c>
      <c r="I259" s="150">
        <v>111</v>
      </c>
      <c r="J259" s="150">
        <v>115</v>
      </c>
      <c r="K259" s="151">
        <v>119</v>
      </c>
      <c r="L259" s="82"/>
      <c r="M259" s="82"/>
      <c r="N259" s="82"/>
      <c r="O259" s="82"/>
      <c r="P259" s="82"/>
      <c r="Q259" s="82"/>
      <c r="R259" s="82"/>
      <c r="S259" s="82"/>
    </row>
    <row r="260" spans="1:19" x14ac:dyDescent="0.2">
      <c r="A260" s="82"/>
      <c r="B260" s="226"/>
      <c r="C260" s="147" t="s">
        <v>97</v>
      </c>
      <c r="D260" s="148"/>
      <c r="E260" s="149">
        <v>16</v>
      </c>
      <c r="F260" s="150">
        <v>4</v>
      </c>
      <c r="G260" s="150">
        <v>0</v>
      </c>
      <c r="H260" s="150">
        <v>0</v>
      </c>
      <c r="I260" s="150">
        <v>4</v>
      </c>
      <c r="J260" s="150">
        <v>15</v>
      </c>
      <c r="K260" s="151">
        <v>0</v>
      </c>
      <c r="L260" s="82"/>
      <c r="M260" s="82"/>
      <c r="N260" s="82"/>
      <c r="O260" s="82"/>
      <c r="P260" s="82"/>
      <c r="Q260" s="82"/>
      <c r="R260" s="82"/>
      <c r="S260" s="82"/>
    </row>
    <row r="261" spans="1:19" x14ac:dyDescent="0.2">
      <c r="A261" s="82"/>
      <c r="B261" s="226"/>
      <c r="C261" s="147" t="s">
        <v>98</v>
      </c>
      <c r="D261" s="148"/>
      <c r="E261" s="149">
        <v>0</v>
      </c>
      <c r="F261" s="150">
        <v>0</v>
      </c>
      <c r="G261" s="150">
        <v>0</v>
      </c>
      <c r="H261" s="150">
        <v>0</v>
      </c>
      <c r="I261" s="150">
        <v>0</v>
      </c>
      <c r="J261" s="150">
        <v>0</v>
      </c>
      <c r="K261" s="151">
        <v>0</v>
      </c>
      <c r="L261" s="82"/>
      <c r="M261" s="82"/>
      <c r="N261" s="82"/>
      <c r="O261" s="82"/>
      <c r="P261" s="82"/>
      <c r="Q261" s="82"/>
      <c r="R261" s="82"/>
      <c r="S261" s="82"/>
    </row>
    <row r="262" spans="1:19" x14ac:dyDescent="0.2">
      <c r="A262" s="82"/>
      <c r="B262" s="226"/>
      <c r="C262" s="147" t="s">
        <v>99</v>
      </c>
      <c r="D262" s="148"/>
      <c r="E262" s="149">
        <v>0</v>
      </c>
      <c r="F262" s="150">
        <v>0</v>
      </c>
      <c r="G262" s="150">
        <v>0</v>
      </c>
      <c r="H262" s="150">
        <v>0</v>
      </c>
      <c r="I262" s="150">
        <v>0</v>
      </c>
      <c r="J262" s="150">
        <v>0</v>
      </c>
      <c r="K262" s="151">
        <v>0</v>
      </c>
      <c r="L262" s="82"/>
      <c r="M262" s="82"/>
      <c r="N262" s="82"/>
      <c r="O262" s="82"/>
      <c r="P262" s="82"/>
      <c r="Q262" s="82"/>
      <c r="R262" s="82"/>
      <c r="S262" s="82"/>
    </row>
    <row r="263" spans="1:19" x14ac:dyDescent="0.2">
      <c r="A263" s="82"/>
      <c r="B263" s="226"/>
      <c r="C263" s="147" t="s">
        <v>100</v>
      </c>
      <c r="D263" s="148"/>
      <c r="E263" s="149">
        <v>2</v>
      </c>
      <c r="F263" s="150">
        <v>2</v>
      </c>
      <c r="G263" s="150">
        <v>2</v>
      </c>
      <c r="H263" s="150">
        <v>2</v>
      </c>
      <c r="I263" s="150">
        <v>3</v>
      </c>
      <c r="J263" s="150">
        <v>3</v>
      </c>
      <c r="K263" s="151">
        <v>3</v>
      </c>
      <c r="L263" s="82"/>
      <c r="M263" s="82"/>
      <c r="N263" s="82"/>
      <c r="O263" s="82"/>
      <c r="P263" s="82"/>
      <c r="Q263" s="82"/>
      <c r="R263" s="82"/>
      <c r="S263" s="82"/>
    </row>
    <row r="264" spans="1:19" x14ac:dyDescent="0.2">
      <c r="A264" s="82"/>
      <c r="B264" s="226"/>
      <c r="C264" s="147" t="s">
        <v>101</v>
      </c>
      <c r="D264" s="148"/>
      <c r="E264" s="149">
        <v>0</v>
      </c>
      <c r="F264" s="150">
        <v>0</v>
      </c>
      <c r="G264" s="150">
        <v>1</v>
      </c>
      <c r="H264" s="150">
        <v>1</v>
      </c>
      <c r="I264" s="150">
        <v>1</v>
      </c>
      <c r="J264" s="150">
        <v>1</v>
      </c>
      <c r="K264" s="151">
        <v>1</v>
      </c>
      <c r="L264" s="82"/>
      <c r="M264" s="82"/>
      <c r="N264" s="82"/>
      <c r="O264" s="82"/>
      <c r="P264" s="82"/>
      <c r="Q264" s="82"/>
      <c r="R264" s="82"/>
      <c r="S264" s="82"/>
    </row>
    <row r="265" spans="1:19" x14ac:dyDescent="0.2">
      <c r="A265" s="82"/>
      <c r="B265" s="226"/>
      <c r="C265" s="147" t="s">
        <v>102</v>
      </c>
      <c r="D265" s="148"/>
      <c r="E265" s="149">
        <v>0</v>
      </c>
      <c r="F265" s="150">
        <v>0</v>
      </c>
      <c r="G265" s="150">
        <v>0</v>
      </c>
      <c r="H265" s="150">
        <v>0</v>
      </c>
      <c r="I265" s="150">
        <v>0</v>
      </c>
      <c r="J265" s="150">
        <v>0</v>
      </c>
      <c r="K265" s="151">
        <v>0</v>
      </c>
      <c r="L265" s="82"/>
      <c r="M265" s="82"/>
      <c r="N265" s="82"/>
      <c r="O265" s="82"/>
      <c r="P265" s="82"/>
      <c r="Q265" s="82"/>
      <c r="R265" s="82"/>
      <c r="S265" s="82"/>
    </row>
    <row r="266" spans="1:19" x14ac:dyDescent="0.2">
      <c r="A266" s="82"/>
      <c r="B266" s="226"/>
      <c r="C266" s="147" t="s">
        <v>103</v>
      </c>
      <c r="D266" s="148"/>
      <c r="E266" s="149">
        <v>0</v>
      </c>
      <c r="F266" s="150">
        <v>0</v>
      </c>
      <c r="G266" s="150">
        <v>0</v>
      </c>
      <c r="H266" s="150">
        <v>0</v>
      </c>
      <c r="I266" s="150">
        <v>0</v>
      </c>
      <c r="J266" s="150">
        <v>0</v>
      </c>
      <c r="K266" s="151">
        <v>0</v>
      </c>
      <c r="L266" s="82"/>
      <c r="M266" s="82"/>
      <c r="N266" s="82"/>
      <c r="O266" s="82"/>
      <c r="P266" s="82"/>
      <c r="Q266" s="82"/>
      <c r="R266" s="82"/>
      <c r="S266" s="82"/>
    </row>
    <row r="267" spans="1:19" x14ac:dyDescent="0.2">
      <c r="A267" s="82"/>
      <c r="B267" s="226"/>
      <c r="C267" s="147" t="s">
        <v>104</v>
      </c>
      <c r="D267" s="148"/>
      <c r="E267" s="149">
        <v>0</v>
      </c>
      <c r="F267" s="150">
        <v>0</v>
      </c>
      <c r="G267" s="150">
        <v>0</v>
      </c>
      <c r="H267" s="150">
        <v>0</v>
      </c>
      <c r="I267" s="150">
        <v>0</v>
      </c>
      <c r="J267" s="150">
        <v>0</v>
      </c>
      <c r="K267" s="151">
        <v>0</v>
      </c>
      <c r="L267" s="82"/>
      <c r="M267" s="82"/>
      <c r="N267" s="82"/>
      <c r="O267" s="82"/>
      <c r="P267" s="82"/>
      <c r="Q267" s="82"/>
      <c r="R267" s="82"/>
      <c r="S267" s="82"/>
    </row>
    <row r="268" spans="1:19" x14ac:dyDescent="0.2">
      <c r="A268" s="82"/>
      <c r="B268" s="226"/>
      <c r="C268" s="147" t="s">
        <v>105</v>
      </c>
      <c r="D268" s="148"/>
      <c r="E268" s="149">
        <v>0</v>
      </c>
      <c r="F268" s="150">
        <v>0</v>
      </c>
      <c r="G268" s="150">
        <v>0</v>
      </c>
      <c r="H268" s="150">
        <v>0</v>
      </c>
      <c r="I268" s="150">
        <v>0</v>
      </c>
      <c r="J268" s="150">
        <v>0</v>
      </c>
      <c r="K268" s="151">
        <v>0</v>
      </c>
      <c r="L268" s="82"/>
      <c r="M268" s="82"/>
      <c r="N268" s="82"/>
      <c r="O268" s="82"/>
      <c r="P268" s="82"/>
      <c r="Q268" s="82"/>
      <c r="R268" s="82"/>
      <c r="S268" s="82"/>
    </row>
    <row r="269" spans="1:19" ht="13.5" thickBot="1" x14ac:dyDescent="0.25">
      <c r="A269" s="82"/>
      <c r="B269" s="227"/>
      <c r="C269" s="152" t="s">
        <v>48</v>
      </c>
      <c r="D269" s="153"/>
      <c r="E269" s="154">
        <v>678</v>
      </c>
      <c r="F269" s="155">
        <v>721</v>
      </c>
      <c r="G269" s="155">
        <v>765</v>
      </c>
      <c r="H269" s="155">
        <v>809</v>
      </c>
      <c r="I269" s="155">
        <v>852</v>
      </c>
      <c r="J269" s="155">
        <v>896</v>
      </c>
      <c r="K269" s="156">
        <v>940</v>
      </c>
      <c r="L269" s="82"/>
      <c r="M269" s="82"/>
      <c r="N269" s="82"/>
      <c r="O269" s="82"/>
      <c r="P269" s="82"/>
      <c r="Q269" s="82"/>
      <c r="R269" s="82"/>
      <c r="S269" s="82"/>
    </row>
    <row r="270" spans="1:19" x14ac:dyDescent="0.2">
      <c r="A270" s="82"/>
      <c r="B270" s="225" t="s">
        <v>649</v>
      </c>
      <c r="C270" s="142" t="s">
        <v>561</v>
      </c>
      <c r="D270" s="143"/>
      <c r="E270" s="144"/>
      <c r="F270" s="145"/>
      <c r="G270" s="145"/>
      <c r="H270" s="145"/>
      <c r="I270" s="145"/>
      <c r="J270" s="145"/>
      <c r="K270" s="146"/>
      <c r="L270" s="82"/>
      <c r="M270" s="82"/>
      <c r="N270" s="82"/>
      <c r="O270" s="82"/>
      <c r="P270" s="82"/>
      <c r="Q270" s="82"/>
      <c r="R270" s="82"/>
      <c r="S270" s="82"/>
    </row>
    <row r="271" spans="1:19" x14ac:dyDescent="0.2">
      <c r="A271" s="82"/>
      <c r="B271" s="226"/>
      <c r="C271" s="147" t="s">
        <v>562</v>
      </c>
      <c r="D271" s="148"/>
      <c r="E271" s="149"/>
      <c r="F271" s="150"/>
      <c r="G271" s="150"/>
      <c r="H271" s="150"/>
      <c r="I271" s="150"/>
      <c r="J271" s="150"/>
      <c r="K271" s="151"/>
      <c r="L271" s="82"/>
      <c r="M271" s="82"/>
      <c r="N271" s="82"/>
      <c r="O271" s="82"/>
      <c r="P271" s="82"/>
      <c r="Q271" s="82"/>
      <c r="R271" s="82"/>
      <c r="S271" s="82"/>
    </row>
    <row r="272" spans="1:19" x14ac:dyDescent="0.2">
      <c r="A272" s="82"/>
      <c r="B272" s="226"/>
      <c r="C272" s="147" t="s">
        <v>563</v>
      </c>
      <c r="D272" s="148"/>
      <c r="E272" s="149"/>
      <c r="F272" s="150"/>
      <c r="G272" s="150"/>
      <c r="H272" s="150"/>
      <c r="I272" s="150"/>
      <c r="J272" s="150"/>
      <c r="K272" s="151"/>
      <c r="L272" s="82"/>
      <c r="M272" s="82"/>
      <c r="N272" s="82"/>
      <c r="O272" s="82"/>
      <c r="P272" s="82"/>
      <c r="Q272" s="82"/>
      <c r="R272" s="82"/>
      <c r="S272" s="82"/>
    </row>
    <row r="273" spans="1:19" x14ac:dyDescent="0.2">
      <c r="A273" s="82"/>
      <c r="B273" s="226"/>
      <c r="C273" s="147" t="s">
        <v>564</v>
      </c>
      <c r="D273" s="148"/>
      <c r="E273" s="149"/>
      <c r="F273" s="150"/>
      <c r="G273" s="150"/>
      <c r="H273" s="150"/>
      <c r="I273" s="150"/>
      <c r="J273" s="150"/>
      <c r="K273" s="151"/>
      <c r="L273" s="82"/>
      <c r="M273" s="82"/>
      <c r="N273" s="82"/>
      <c r="O273" s="82"/>
      <c r="P273" s="82"/>
      <c r="Q273" s="82"/>
      <c r="R273" s="82"/>
      <c r="S273" s="82"/>
    </row>
    <row r="274" spans="1:19" x14ac:dyDescent="0.2">
      <c r="A274" s="82"/>
      <c r="B274" s="226"/>
      <c r="C274" s="147" t="s">
        <v>565</v>
      </c>
      <c r="D274" s="148"/>
      <c r="E274" s="149"/>
      <c r="F274" s="150"/>
      <c r="G274" s="150"/>
      <c r="H274" s="150"/>
      <c r="I274" s="150"/>
      <c r="J274" s="150"/>
      <c r="K274" s="151"/>
      <c r="L274" s="82"/>
      <c r="M274" s="82"/>
      <c r="N274" s="82"/>
      <c r="O274" s="82"/>
      <c r="P274" s="82"/>
      <c r="Q274" s="82"/>
      <c r="R274" s="82"/>
      <c r="S274" s="82"/>
    </row>
    <row r="275" spans="1:19" x14ac:dyDescent="0.2">
      <c r="A275" s="82"/>
      <c r="B275" s="226"/>
      <c r="C275" s="147" t="s">
        <v>566</v>
      </c>
      <c r="D275" s="148"/>
      <c r="E275" s="149"/>
      <c r="F275" s="150"/>
      <c r="G275" s="150"/>
      <c r="H275" s="150"/>
      <c r="I275" s="150"/>
      <c r="J275" s="150"/>
      <c r="K275" s="151"/>
      <c r="L275" s="82"/>
      <c r="M275" s="82"/>
      <c r="N275" s="82"/>
      <c r="O275" s="82"/>
      <c r="P275" s="82"/>
      <c r="Q275" s="82"/>
      <c r="R275" s="82"/>
      <c r="S275" s="82"/>
    </row>
    <row r="276" spans="1:19" x14ac:dyDescent="0.2">
      <c r="A276" s="82"/>
      <c r="B276" s="226"/>
      <c r="C276" s="147" t="s">
        <v>542</v>
      </c>
      <c r="D276" s="148"/>
      <c r="E276" s="149"/>
      <c r="F276" s="150"/>
      <c r="G276" s="150"/>
      <c r="H276" s="150"/>
      <c r="I276" s="150"/>
      <c r="J276" s="150"/>
      <c r="K276" s="151"/>
      <c r="L276" s="82"/>
      <c r="M276" s="82"/>
      <c r="N276" s="82"/>
      <c r="O276" s="82"/>
      <c r="P276" s="82"/>
      <c r="Q276" s="82"/>
      <c r="R276" s="82"/>
      <c r="S276" s="82"/>
    </row>
    <row r="277" spans="1:19" x14ac:dyDescent="0.2">
      <c r="A277" s="82"/>
      <c r="B277" s="226"/>
      <c r="C277" s="147" t="s">
        <v>543</v>
      </c>
      <c r="D277" s="148"/>
      <c r="E277" s="149"/>
      <c r="F277" s="150"/>
      <c r="G277" s="150"/>
      <c r="H277" s="150"/>
      <c r="I277" s="150"/>
      <c r="J277" s="150"/>
      <c r="K277" s="151"/>
      <c r="L277" s="82"/>
      <c r="M277" s="82"/>
      <c r="N277" s="82"/>
      <c r="O277" s="82"/>
      <c r="P277" s="82"/>
      <c r="Q277" s="82"/>
      <c r="R277" s="82"/>
      <c r="S277" s="82"/>
    </row>
    <row r="278" spans="1:19" ht="13.5" thickBot="1" x14ac:dyDescent="0.25">
      <c r="A278" s="82"/>
      <c r="B278" s="227"/>
      <c r="C278" s="152" t="s">
        <v>48</v>
      </c>
      <c r="D278" s="153"/>
      <c r="E278" s="154"/>
      <c r="F278" s="155"/>
      <c r="G278" s="155"/>
      <c r="H278" s="155"/>
      <c r="I278" s="155"/>
      <c r="J278" s="155"/>
      <c r="K278" s="156"/>
      <c r="L278" s="82"/>
      <c r="M278" s="82"/>
      <c r="N278" s="82"/>
      <c r="O278" s="82"/>
      <c r="P278" s="82"/>
      <c r="Q278" s="82"/>
      <c r="R278" s="82"/>
      <c r="S278" s="82"/>
    </row>
    <row r="279" spans="1:19" x14ac:dyDescent="0.2">
      <c r="A279" s="82"/>
      <c r="B279" s="225" t="s">
        <v>650</v>
      </c>
      <c r="C279" s="142" t="s">
        <v>534</v>
      </c>
      <c r="D279" s="143"/>
      <c r="E279" s="144">
        <v>94</v>
      </c>
      <c r="F279" s="145">
        <v>93</v>
      </c>
      <c r="G279" s="145">
        <v>109</v>
      </c>
      <c r="H279" s="145">
        <v>108</v>
      </c>
      <c r="I279" s="145">
        <v>95</v>
      </c>
      <c r="J279" s="145">
        <v>100</v>
      </c>
      <c r="K279" s="146">
        <v>95</v>
      </c>
      <c r="L279" s="82"/>
      <c r="M279" s="82"/>
      <c r="N279" s="82"/>
      <c r="O279" s="82"/>
      <c r="P279" s="82"/>
      <c r="Q279" s="82"/>
      <c r="R279" s="82"/>
      <c r="S279" s="82"/>
    </row>
    <row r="280" spans="1:19" x14ac:dyDescent="0.2">
      <c r="A280" s="82"/>
      <c r="B280" s="226"/>
      <c r="C280" s="147" t="s">
        <v>535</v>
      </c>
      <c r="D280" s="148"/>
      <c r="E280" s="149">
        <v>8</v>
      </c>
      <c r="F280" s="150">
        <v>4</v>
      </c>
      <c r="G280" s="150">
        <v>7</v>
      </c>
      <c r="H280" s="150">
        <v>4</v>
      </c>
      <c r="I280" s="150">
        <v>7</v>
      </c>
      <c r="J280" s="150">
        <v>7</v>
      </c>
      <c r="K280" s="151">
        <v>5</v>
      </c>
      <c r="L280" s="82"/>
      <c r="M280" s="82"/>
      <c r="N280" s="82"/>
      <c r="O280" s="82"/>
      <c r="P280" s="82"/>
      <c r="Q280" s="82"/>
      <c r="R280" s="82"/>
      <c r="S280" s="82"/>
    </row>
    <row r="281" spans="1:19" x14ac:dyDescent="0.2">
      <c r="A281" s="82"/>
      <c r="B281" s="226"/>
      <c r="C281" s="147" t="s">
        <v>537</v>
      </c>
      <c r="D281" s="148"/>
      <c r="E281" s="149">
        <v>2</v>
      </c>
      <c r="F281" s="150">
        <v>3</v>
      </c>
      <c r="G281" s="150">
        <v>4</v>
      </c>
      <c r="H281" s="150">
        <v>5</v>
      </c>
      <c r="I281" s="150">
        <v>10</v>
      </c>
      <c r="J281" s="150">
        <v>2</v>
      </c>
      <c r="K281" s="151">
        <v>1</v>
      </c>
      <c r="L281" s="82"/>
      <c r="M281" s="82"/>
      <c r="N281" s="82"/>
      <c r="O281" s="82"/>
      <c r="P281" s="82"/>
      <c r="Q281" s="82"/>
      <c r="R281" s="82"/>
      <c r="S281" s="82"/>
    </row>
    <row r="282" spans="1:19" x14ac:dyDescent="0.2">
      <c r="A282" s="82"/>
      <c r="B282" s="226"/>
      <c r="C282" s="147" t="s">
        <v>538</v>
      </c>
      <c r="D282" s="148"/>
      <c r="E282" s="149">
        <v>0</v>
      </c>
      <c r="F282" s="150">
        <v>0</v>
      </c>
      <c r="G282" s="150">
        <v>0</v>
      </c>
      <c r="H282" s="150">
        <v>0</v>
      </c>
      <c r="I282" s="150">
        <v>0</v>
      </c>
      <c r="J282" s="150">
        <v>0</v>
      </c>
      <c r="K282" s="151">
        <v>0</v>
      </c>
      <c r="L282" s="82"/>
      <c r="M282" s="82"/>
      <c r="N282" s="82"/>
      <c r="O282" s="82"/>
      <c r="P282" s="82"/>
      <c r="Q282" s="82"/>
      <c r="R282" s="82"/>
      <c r="S282" s="82"/>
    </row>
    <row r="283" spans="1:19" x14ac:dyDescent="0.2">
      <c r="A283" s="82"/>
      <c r="B283" s="226"/>
      <c r="C283" s="147" t="s">
        <v>539</v>
      </c>
      <c r="D283" s="148"/>
      <c r="E283" s="149">
        <v>0</v>
      </c>
      <c r="F283" s="150">
        <v>0</v>
      </c>
      <c r="G283" s="150">
        <v>0</v>
      </c>
      <c r="H283" s="150">
        <v>0</v>
      </c>
      <c r="I283" s="150">
        <v>0</v>
      </c>
      <c r="J283" s="150">
        <v>0</v>
      </c>
      <c r="K283" s="151">
        <v>0</v>
      </c>
      <c r="L283" s="82"/>
      <c r="M283" s="82"/>
      <c r="N283" s="82"/>
      <c r="O283" s="82"/>
      <c r="P283" s="82"/>
      <c r="Q283" s="82"/>
      <c r="R283" s="82"/>
      <c r="S283" s="82"/>
    </row>
    <row r="284" spans="1:19" x14ac:dyDescent="0.2">
      <c r="A284" s="82"/>
      <c r="B284" s="226"/>
      <c r="C284" s="147" t="s">
        <v>540</v>
      </c>
      <c r="D284" s="148"/>
      <c r="E284" s="149">
        <v>0</v>
      </c>
      <c r="F284" s="150">
        <v>0</v>
      </c>
      <c r="G284" s="150">
        <v>0</v>
      </c>
      <c r="H284" s="150">
        <v>0</v>
      </c>
      <c r="I284" s="150">
        <v>0</v>
      </c>
      <c r="J284" s="150">
        <v>0</v>
      </c>
      <c r="K284" s="151">
        <v>0</v>
      </c>
      <c r="L284" s="82"/>
      <c r="M284" s="82"/>
      <c r="N284" s="82"/>
      <c r="O284" s="82"/>
      <c r="P284" s="82"/>
      <c r="Q284" s="82"/>
      <c r="R284" s="82"/>
      <c r="S284" s="82"/>
    </row>
    <row r="285" spans="1:19" x14ac:dyDescent="0.2">
      <c r="A285" s="82"/>
      <c r="B285" s="226"/>
      <c r="C285" s="147" t="s">
        <v>541</v>
      </c>
      <c r="D285" s="148"/>
      <c r="E285" s="149">
        <v>0</v>
      </c>
      <c r="F285" s="150">
        <v>0</v>
      </c>
      <c r="G285" s="150">
        <v>0</v>
      </c>
      <c r="H285" s="150">
        <v>0</v>
      </c>
      <c r="I285" s="150">
        <v>0</v>
      </c>
      <c r="J285" s="150">
        <v>0</v>
      </c>
      <c r="K285" s="151">
        <v>0</v>
      </c>
      <c r="L285" s="82"/>
      <c r="M285" s="82"/>
      <c r="N285" s="82"/>
      <c r="O285" s="82"/>
      <c r="P285" s="82"/>
      <c r="Q285" s="82"/>
      <c r="R285" s="82"/>
      <c r="S285" s="82"/>
    </row>
    <row r="286" spans="1:19" ht="13.5" thickBot="1" x14ac:dyDescent="0.25">
      <c r="A286" s="82"/>
      <c r="B286" s="227"/>
      <c r="C286" s="152" t="s">
        <v>48</v>
      </c>
      <c r="D286" s="153"/>
      <c r="E286" s="154">
        <v>0</v>
      </c>
      <c r="F286" s="155">
        <v>0</v>
      </c>
      <c r="G286" s="155">
        <v>0</v>
      </c>
      <c r="H286" s="155">
        <v>0</v>
      </c>
      <c r="I286" s="155">
        <v>0</v>
      </c>
      <c r="J286" s="155">
        <v>0</v>
      </c>
      <c r="K286" s="156">
        <v>0</v>
      </c>
      <c r="L286" s="82"/>
      <c r="M286" s="82"/>
      <c r="N286" s="82"/>
      <c r="O286" s="82"/>
      <c r="P286" s="82"/>
      <c r="Q286" s="82"/>
      <c r="R286" s="82"/>
      <c r="S286" s="82"/>
    </row>
    <row r="287" spans="1:19" x14ac:dyDescent="0.2">
      <c r="A287" s="82"/>
      <c r="B287" s="225" t="s">
        <v>651</v>
      </c>
      <c r="C287" s="142" t="e">
        <f>#REF!</f>
        <v>#REF!</v>
      </c>
      <c r="D287" s="143"/>
      <c r="E287" s="144">
        <v>16</v>
      </c>
      <c r="F287" s="145">
        <v>14</v>
      </c>
      <c r="G287" s="145">
        <v>14</v>
      </c>
      <c r="H287" s="145">
        <v>15</v>
      </c>
      <c r="I287" s="145">
        <v>14</v>
      </c>
      <c r="J287" s="145">
        <v>15</v>
      </c>
      <c r="K287" s="146">
        <v>13</v>
      </c>
      <c r="L287" s="82"/>
      <c r="M287" s="82"/>
      <c r="N287" s="82"/>
      <c r="O287" s="82"/>
      <c r="P287" s="82"/>
      <c r="Q287" s="82"/>
      <c r="R287" s="82"/>
      <c r="S287" s="82"/>
    </row>
    <row r="288" spans="1:19" x14ac:dyDescent="0.2">
      <c r="A288" s="82"/>
      <c r="B288" s="226"/>
      <c r="C288" s="147" t="e">
        <f>#REF!</f>
        <v>#REF!</v>
      </c>
      <c r="D288" s="148"/>
      <c r="E288" s="149">
        <v>2</v>
      </c>
      <c r="F288" s="150">
        <v>2</v>
      </c>
      <c r="G288" s="150">
        <v>0</v>
      </c>
      <c r="H288" s="150">
        <v>0</v>
      </c>
      <c r="I288" s="150">
        <v>2</v>
      </c>
      <c r="J288" s="150">
        <v>5</v>
      </c>
      <c r="K288" s="151">
        <v>0</v>
      </c>
      <c r="L288" s="82"/>
      <c r="M288" s="82"/>
      <c r="N288" s="82"/>
      <c r="O288" s="82"/>
      <c r="P288" s="82"/>
      <c r="Q288" s="82"/>
      <c r="R288" s="82"/>
      <c r="S288" s="82"/>
    </row>
    <row r="289" spans="1:19" x14ac:dyDescent="0.2">
      <c r="A289" s="82"/>
      <c r="B289" s="226"/>
      <c r="C289" s="147" t="e">
        <f>#REF!</f>
        <v>#REF!</v>
      </c>
      <c r="D289" s="148"/>
      <c r="E289" s="149">
        <v>10</v>
      </c>
      <c r="F289" s="150">
        <v>10</v>
      </c>
      <c r="G289" s="150">
        <v>10</v>
      </c>
      <c r="H289" s="150">
        <v>10</v>
      </c>
      <c r="I289" s="150">
        <v>10</v>
      </c>
      <c r="J289" s="150">
        <v>10</v>
      </c>
      <c r="K289" s="151">
        <v>10</v>
      </c>
      <c r="L289" s="82"/>
      <c r="M289" s="82"/>
      <c r="N289" s="82"/>
      <c r="O289" s="82"/>
      <c r="P289" s="82"/>
      <c r="Q289" s="82"/>
      <c r="R289" s="82"/>
      <c r="S289" s="82"/>
    </row>
    <row r="290" spans="1:19" x14ac:dyDescent="0.2">
      <c r="A290" s="82"/>
      <c r="B290" s="226"/>
      <c r="C290" s="147" t="e">
        <f>#REF!</f>
        <v>#REF!</v>
      </c>
      <c r="D290" s="148"/>
      <c r="E290" s="149">
        <v>3</v>
      </c>
      <c r="F290" s="150">
        <v>0</v>
      </c>
      <c r="G290" s="150">
        <v>0</v>
      </c>
      <c r="H290" s="150">
        <v>0</v>
      </c>
      <c r="I290" s="150">
        <v>0</v>
      </c>
      <c r="J290" s="150">
        <v>0</v>
      </c>
      <c r="K290" s="151">
        <v>0</v>
      </c>
      <c r="L290" s="82"/>
      <c r="M290" s="82"/>
      <c r="N290" s="82"/>
      <c r="O290" s="82"/>
      <c r="P290" s="82"/>
      <c r="Q290" s="82"/>
      <c r="R290" s="82"/>
      <c r="S290" s="82"/>
    </row>
    <row r="291" spans="1:19" x14ac:dyDescent="0.2">
      <c r="A291" s="82"/>
      <c r="B291" s="226"/>
      <c r="C291" s="147" t="e">
        <f>#REF!</f>
        <v>#REF!</v>
      </c>
      <c r="D291" s="148"/>
      <c r="E291" s="149">
        <v>5</v>
      </c>
      <c r="F291" s="150">
        <v>7</v>
      </c>
      <c r="G291" s="150">
        <v>6</v>
      </c>
      <c r="H291" s="150">
        <v>6</v>
      </c>
      <c r="I291" s="150">
        <v>8</v>
      </c>
      <c r="J291" s="150">
        <v>11</v>
      </c>
      <c r="K291" s="151">
        <v>6</v>
      </c>
      <c r="L291" s="82"/>
      <c r="M291" s="82"/>
      <c r="N291" s="82"/>
      <c r="O291" s="82"/>
      <c r="P291" s="82"/>
      <c r="Q291" s="82"/>
      <c r="R291" s="82"/>
      <c r="S291" s="82"/>
    </row>
    <row r="292" spans="1:19" x14ac:dyDescent="0.2">
      <c r="A292" s="82"/>
      <c r="B292" s="226"/>
      <c r="C292" s="147" t="e">
        <f>#REF!</f>
        <v>#REF!</v>
      </c>
      <c r="D292" s="148"/>
      <c r="E292" s="149">
        <v>0</v>
      </c>
      <c r="F292" s="150">
        <v>0</v>
      </c>
      <c r="G292" s="150">
        <v>0</v>
      </c>
      <c r="H292" s="150">
        <v>0</v>
      </c>
      <c r="I292" s="150">
        <v>0</v>
      </c>
      <c r="J292" s="150">
        <v>0</v>
      </c>
      <c r="K292" s="151">
        <v>0</v>
      </c>
      <c r="L292" s="82"/>
      <c r="M292" s="82"/>
      <c r="N292" s="82"/>
      <c r="O292" s="82"/>
      <c r="P292" s="82"/>
      <c r="Q292" s="82"/>
      <c r="R292" s="82"/>
      <c r="S292" s="82"/>
    </row>
    <row r="293" spans="1:19" x14ac:dyDescent="0.2">
      <c r="A293" s="82"/>
      <c r="B293" s="226"/>
      <c r="C293" s="147" t="e">
        <f>#REF!</f>
        <v>#REF!</v>
      </c>
      <c r="D293" s="148"/>
      <c r="E293" s="149">
        <v>1</v>
      </c>
      <c r="F293" s="150">
        <v>1</v>
      </c>
      <c r="G293" s="150">
        <v>3</v>
      </c>
      <c r="H293" s="150">
        <v>5</v>
      </c>
      <c r="I293" s="150">
        <v>4</v>
      </c>
      <c r="J293" s="150">
        <v>3</v>
      </c>
      <c r="K293" s="151">
        <v>4</v>
      </c>
      <c r="L293" s="82"/>
      <c r="M293" s="82"/>
      <c r="N293" s="82"/>
      <c r="O293" s="82"/>
      <c r="P293" s="82"/>
      <c r="Q293" s="82"/>
      <c r="R293" s="82"/>
      <c r="S293" s="82"/>
    </row>
    <row r="294" spans="1:19" x14ac:dyDescent="0.2">
      <c r="A294" s="82"/>
      <c r="B294" s="226"/>
      <c r="C294" s="147"/>
      <c r="D294" s="148"/>
      <c r="E294" s="149"/>
      <c r="F294" s="150"/>
      <c r="G294" s="150"/>
      <c r="H294" s="150"/>
      <c r="I294" s="150"/>
      <c r="J294" s="150"/>
      <c r="K294" s="151"/>
      <c r="L294" s="82"/>
      <c r="M294" s="82"/>
      <c r="N294" s="82"/>
      <c r="O294" s="82"/>
      <c r="P294" s="82"/>
      <c r="Q294" s="82"/>
      <c r="R294" s="82"/>
      <c r="S294" s="82"/>
    </row>
    <row r="295" spans="1:19" ht="13.5" thickBot="1" x14ac:dyDescent="0.25">
      <c r="A295" s="82"/>
      <c r="B295" s="227"/>
      <c r="C295" s="152"/>
      <c r="D295" s="153"/>
      <c r="E295" s="202"/>
      <c r="F295" s="203"/>
      <c r="G295" s="203"/>
      <c r="H295" s="203"/>
      <c r="I295" s="203"/>
      <c r="J295" s="203"/>
      <c r="K295" s="204"/>
      <c r="L295" s="82"/>
      <c r="M295" s="82"/>
      <c r="N295" s="82"/>
      <c r="O295" s="82"/>
      <c r="P295" s="82"/>
      <c r="Q295" s="82"/>
      <c r="R295" s="82"/>
      <c r="S295" s="82"/>
    </row>
    <row r="296" spans="1:19" x14ac:dyDescent="0.2">
      <c r="A296" s="82"/>
      <c r="B296" s="80"/>
      <c r="C296" s="80"/>
      <c r="D296" s="80"/>
      <c r="E296" s="80"/>
      <c r="F296" s="80"/>
      <c r="G296" s="80"/>
      <c r="H296" s="80"/>
      <c r="I296" s="80"/>
      <c r="J296" s="80"/>
      <c r="K296" s="80"/>
      <c r="L296" s="82"/>
      <c r="M296" s="82"/>
      <c r="N296" s="82"/>
      <c r="O296" s="82"/>
      <c r="P296" s="82"/>
      <c r="Q296" s="82"/>
      <c r="R296" s="82"/>
      <c r="S296" s="82"/>
    </row>
    <row r="297" spans="1:19" ht="13.5" thickBot="1" x14ac:dyDescent="0.25">
      <c r="A297" s="82"/>
      <c r="B297" s="80"/>
      <c r="C297" s="80"/>
      <c r="D297" s="80"/>
      <c r="E297" s="80"/>
      <c r="F297" s="80"/>
      <c r="G297" s="80"/>
      <c r="H297" s="80"/>
      <c r="I297" s="80"/>
      <c r="J297" s="80"/>
      <c r="K297" s="80"/>
      <c r="L297" s="82"/>
      <c r="M297" s="82"/>
      <c r="N297" s="82"/>
      <c r="O297" s="82"/>
      <c r="P297" s="82"/>
      <c r="Q297" s="82"/>
      <c r="R297" s="82"/>
      <c r="S297" s="82"/>
    </row>
    <row r="298" spans="1:19" ht="13.5" thickBot="1" x14ac:dyDescent="0.25">
      <c r="A298" s="82"/>
      <c r="B298" s="131" t="s">
        <v>587</v>
      </c>
      <c r="C298" s="80"/>
      <c r="D298" s="80"/>
      <c r="E298" s="228" t="s">
        <v>652</v>
      </c>
      <c r="F298" s="229"/>
      <c r="G298" s="229"/>
      <c r="H298" s="229"/>
      <c r="I298" s="229"/>
      <c r="J298" s="229"/>
      <c r="K298" s="230"/>
      <c r="L298" s="82"/>
      <c r="M298" s="82"/>
      <c r="N298" s="82"/>
      <c r="O298" s="82"/>
      <c r="P298" s="82"/>
      <c r="Q298" s="82"/>
      <c r="R298" s="82"/>
      <c r="S298" s="82"/>
    </row>
    <row r="299" spans="1:19" ht="13.5" thickBot="1" x14ac:dyDescent="0.25">
      <c r="A299" s="82"/>
      <c r="B299" s="137" t="s">
        <v>50</v>
      </c>
      <c r="C299" s="138" t="s">
        <v>51</v>
      </c>
      <c r="D299" s="139"/>
      <c r="E299" s="157" t="s">
        <v>634</v>
      </c>
      <c r="F299" s="157" t="s">
        <v>635</v>
      </c>
      <c r="G299" s="158" t="s">
        <v>636</v>
      </c>
      <c r="H299" s="158" t="s">
        <v>637</v>
      </c>
      <c r="I299" s="158" t="s">
        <v>638</v>
      </c>
      <c r="J299" s="158" t="s">
        <v>639</v>
      </c>
      <c r="K299" s="158" t="s">
        <v>640</v>
      </c>
      <c r="L299" s="82"/>
      <c r="M299" s="82"/>
      <c r="N299" s="82"/>
      <c r="O299" s="82"/>
      <c r="P299" s="82"/>
      <c r="Q299" s="82"/>
      <c r="R299" s="82"/>
      <c r="S299" s="82"/>
    </row>
    <row r="300" spans="1:19" x14ac:dyDescent="0.2">
      <c r="A300" s="82"/>
      <c r="B300" s="231" t="s">
        <v>641</v>
      </c>
      <c r="C300" s="142" t="s">
        <v>484</v>
      </c>
      <c r="D300" s="143"/>
      <c r="E300" s="144">
        <v>0</v>
      </c>
      <c r="F300" s="145">
        <v>0</v>
      </c>
      <c r="G300" s="145">
        <v>0</v>
      </c>
      <c r="H300" s="145">
        <v>0</v>
      </c>
      <c r="I300" s="145">
        <v>0</v>
      </c>
      <c r="J300" s="145">
        <v>0</v>
      </c>
      <c r="K300" s="146">
        <v>0</v>
      </c>
      <c r="L300" s="82"/>
      <c r="M300" s="82"/>
      <c r="N300" s="82"/>
      <c r="O300" s="82"/>
      <c r="P300" s="82"/>
      <c r="Q300" s="82"/>
      <c r="R300" s="82"/>
      <c r="S300" s="82"/>
    </row>
    <row r="301" spans="1:19" x14ac:dyDescent="0.2">
      <c r="A301" s="82"/>
      <c r="B301" s="232"/>
      <c r="C301" s="147" t="s">
        <v>486</v>
      </c>
      <c r="D301" s="148"/>
      <c r="E301" s="149">
        <v>2.78</v>
      </c>
      <c r="F301" s="150">
        <v>2.68</v>
      </c>
      <c r="G301" s="150">
        <v>2.5</v>
      </c>
      <c r="H301" s="150">
        <v>2.23</v>
      </c>
      <c r="I301" s="150">
        <v>2.0499999999999998</v>
      </c>
      <c r="J301" s="150">
        <v>2</v>
      </c>
      <c r="K301" s="151">
        <v>1.97</v>
      </c>
      <c r="L301" s="82"/>
      <c r="M301" s="82"/>
      <c r="N301" s="82"/>
      <c r="O301" s="82"/>
      <c r="P301" s="82"/>
      <c r="Q301" s="82"/>
      <c r="R301" s="82"/>
      <c r="S301" s="82"/>
    </row>
    <row r="302" spans="1:19" x14ac:dyDescent="0.2">
      <c r="A302" s="82"/>
      <c r="B302" s="232"/>
      <c r="C302" s="147" t="s">
        <v>487</v>
      </c>
      <c r="D302" s="148"/>
      <c r="E302" s="149">
        <v>0.23</v>
      </c>
      <c r="F302" s="150">
        <v>0.21</v>
      </c>
      <c r="G302" s="150">
        <v>0.2</v>
      </c>
      <c r="H302" s="150">
        <v>0.19</v>
      </c>
      <c r="I302" s="150">
        <v>0.19</v>
      </c>
      <c r="J302" s="150">
        <v>0.18</v>
      </c>
      <c r="K302" s="151">
        <v>0.18</v>
      </c>
      <c r="L302" s="82"/>
      <c r="M302" s="82"/>
      <c r="N302" s="82"/>
      <c r="O302" s="82"/>
      <c r="P302" s="82"/>
      <c r="Q302" s="82"/>
      <c r="R302" s="82"/>
      <c r="S302" s="82"/>
    </row>
    <row r="303" spans="1:19" x14ac:dyDescent="0.2">
      <c r="A303" s="82"/>
      <c r="B303" s="232"/>
      <c r="C303" s="147" t="s">
        <v>488</v>
      </c>
      <c r="D303" s="148"/>
      <c r="E303" s="149">
        <v>0.91</v>
      </c>
      <c r="F303" s="150">
        <v>0.85</v>
      </c>
      <c r="G303" s="150">
        <v>0.81</v>
      </c>
      <c r="H303" s="150">
        <v>0.76</v>
      </c>
      <c r="I303" s="150">
        <v>0.74</v>
      </c>
      <c r="J303" s="150">
        <v>0.72</v>
      </c>
      <c r="K303" s="151">
        <v>0.71</v>
      </c>
      <c r="L303" s="82"/>
      <c r="M303" s="82"/>
      <c r="N303" s="82"/>
      <c r="O303" s="82"/>
      <c r="P303" s="82"/>
      <c r="Q303" s="82"/>
      <c r="R303" s="82"/>
      <c r="S303" s="82"/>
    </row>
    <row r="304" spans="1:19" x14ac:dyDescent="0.2">
      <c r="A304" s="82"/>
      <c r="B304" s="232"/>
      <c r="C304" s="147" t="s">
        <v>489</v>
      </c>
      <c r="D304" s="148"/>
      <c r="E304" s="149">
        <v>0.13</v>
      </c>
      <c r="F304" s="150">
        <v>0.14000000000000001</v>
      </c>
      <c r="G304" s="150">
        <v>0.14000000000000001</v>
      </c>
      <c r="H304" s="150">
        <v>0.14000000000000001</v>
      </c>
      <c r="I304" s="150">
        <v>0.14000000000000001</v>
      </c>
      <c r="J304" s="150">
        <v>0.14000000000000001</v>
      </c>
      <c r="K304" s="151">
        <v>0.14000000000000001</v>
      </c>
      <c r="L304" s="82"/>
      <c r="M304" s="82"/>
      <c r="N304" s="82"/>
      <c r="O304" s="82"/>
      <c r="P304" s="82"/>
      <c r="Q304" s="82"/>
      <c r="R304" s="82"/>
      <c r="S304" s="82"/>
    </row>
    <row r="305" spans="1:19" x14ac:dyDescent="0.2">
      <c r="A305" s="82"/>
      <c r="B305" s="232"/>
      <c r="C305" s="147" t="s">
        <v>490</v>
      </c>
      <c r="D305" s="148"/>
      <c r="E305" s="149">
        <v>0</v>
      </c>
      <c r="F305" s="150">
        <v>0</v>
      </c>
      <c r="G305" s="150">
        <v>0</v>
      </c>
      <c r="H305" s="150">
        <v>0</v>
      </c>
      <c r="I305" s="150">
        <v>0</v>
      </c>
      <c r="J305" s="150">
        <v>0</v>
      </c>
      <c r="K305" s="151">
        <v>0</v>
      </c>
      <c r="L305" s="82"/>
      <c r="M305" s="82"/>
      <c r="N305" s="82"/>
      <c r="O305" s="82"/>
      <c r="P305" s="82"/>
      <c r="Q305" s="82"/>
      <c r="R305" s="82"/>
      <c r="S305" s="82"/>
    </row>
    <row r="306" spans="1:19" x14ac:dyDescent="0.2">
      <c r="A306" s="82"/>
      <c r="B306" s="232"/>
      <c r="C306" s="147" t="s">
        <v>491</v>
      </c>
      <c r="D306" s="148"/>
      <c r="E306" s="149">
        <v>0</v>
      </c>
      <c r="F306" s="150">
        <v>0</v>
      </c>
      <c r="G306" s="150">
        <v>0</v>
      </c>
      <c r="H306" s="150">
        <v>0</v>
      </c>
      <c r="I306" s="150">
        <v>0</v>
      </c>
      <c r="J306" s="150">
        <v>0</v>
      </c>
      <c r="K306" s="151">
        <v>0</v>
      </c>
      <c r="L306" s="82"/>
      <c r="M306" s="82"/>
      <c r="N306" s="82"/>
      <c r="O306" s="82"/>
      <c r="P306" s="82"/>
      <c r="Q306" s="82"/>
      <c r="R306" s="82"/>
      <c r="S306" s="82"/>
    </row>
    <row r="307" spans="1:19" x14ac:dyDescent="0.2">
      <c r="A307" s="82"/>
      <c r="B307" s="232"/>
      <c r="C307" s="147" t="s">
        <v>492</v>
      </c>
      <c r="D307" s="148"/>
      <c r="E307" s="149">
        <v>0</v>
      </c>
      <c r="F307" s="150">
        <v>0</v>
      </c>
      <c r="G307" s="150">
        <v>0</v>
      </c>
      <c r="H307" s="150">
        <v>0</v>
      </c>
      <c r="I307" s="150">
        <v>0</v>
      </c>
      <c r="J307" s="150">
        <v>0</v>
      </c>
      <c r="K307" s="151">
        <v>0</v>
      </c>
      <c r="L307" s="82"/>
      <c r="M307" s="82"/>
      <c r="N307" s="82"/>
      <c r="O307" s="82"/>
      <c r="P307" s="82"/>
      <c r="Q307" s="82"/>
      <c r="R307" s="82"/>
      <c r="S307" s="82"/>
    </row>
    <row r="308" spans="1:19" x14ac:dyDescent="0.2">
      <c r="A308" s="82"/>
      <c r="B308" s="232"/>
      <c r="C308" s="147" t="s">
        <v>493</v>
      </c>
      <c r="D308" s="148"/>
      <c r="E308" s="149">
        <v>0</v>
      </c>
      <c r="F308" s="150">
        <v>0</v>
      </c>
      <c r="G308" s="150">
        <v>0</v>
      </c>
      <c r="H308" s="150">
        <v>0</v>
      </c>
      <c r="I308" s="150">
        <v>0</v>
      </c>
      <c r="J308" s="150">
        <v>0</v>
      </c>
      <c r="K308" s="151">
        <v>0</v>
      </c>
      <c r="L308" s="82"/>
      <c r="M308" s="82"/>
      <c r="N308" s="82"/>
      <c r="O308" s="82"/>
      <c r="P308" s="82"/>
      <c r="Q308" s="82"/>
      <c r="R308" s="82"/>
      <c r="S308" s="82"/>
    </row>
    <row r="309" spans="1:19" x14ac:dyDescent="0.2">
      <c r="A309" s="82"/>
      <c r="B309" s="232"/>
      <c r="C309" s="147" t="s">
        <v>494</v>
      </c>
      <c r="D309" s="148"/>
      <c r="E309" s="149">
        <v>0</v>
      </c>
      <c r="F309" s="150">
        <v>0</v>
      </c>
      <c r="G309" s="150">
        <v>0</v>
      </c>
      <c r="H309" s="150">
        <v>0</v>
      </c>
      <c r="I309" s="150">
        <v>0</v>
      </c>
      <c r="J309" s="150">
        <v>0</v>
      </c>
      <c r="K309" s="151">
        <v>0</v>
      </c>
      <c r="L309" s="82"/>
      <c r="M309" s="82"/>
      <c r="N309" s="82"/>
      <c r="O309" s="82"/>
      <c r="P309" s="82"/>
      <c r="Q309" s="82"/>
      <c r="R309" s="82"/>
      <c r="S309" s="82"/>
    </row>
    <row r="310" spans="1:19" x14ac:dyDescent="0.2">
      <c r="A310" s="82"/>
      <c r="B310" s="232"/>
      <c r="C310" s="147" t="s">
        <v>495</v>
      </c>
      <c r="D310" s="148"/>
      <c r="E310" s="149">
        <v>0</v>
      </c>
      <c r="F310" s="150">
        <v>0</v>
      </c>
      <c r="G310" s="150">
        <v>0</v>
      </c>
      <c r="H310" s="150">
        <v>0</v>
      </c>
      <c r="I310" s="150">
        <v>0</v>
      </c>
      <c r="J310" s="150">
        <v>0</v>
      </c>
      <c r="K310" s="151">
        <v>0</v>
      </c>
      <c r="L310" s="82"/>
      <c r="M310" s="82"/>
      <c r="N310" s="82"/>
      <c r="O310" s="82"/>
      <c r="P310" s="82"/>
      <c r="Q310" s="82"/>
      <c r="R310" s="82"/>
      <c r="S310" s="82"/>
    </row>
    <row r="311" spans="1:19" x14ac:dyDescent="0.2">
      <c r="A311" s="82"/>
      <c r="B311" s="232"/>
      <c r="C311" s="147" t="s">
        <v>496</v>
      </c>
      <c r="D311" s="148"/>
      <c r="E311" s="149">
        <v>0</v>
      </c>
      <c r="F311" s="150">
        <v>0</v>
      </c>
      <c r="G311" s="150">
        <v>0</v>
      </c>
      <c r="H311" s="150">
        <v>0</v>
      </c>
      <c r="I311" s="150">
        <v>0</v>
      </c>
      <c r="J311" s="150">
        <v>0</v>
      </c>
      <c r="K311" s="151">
        <v>0</v>
      </c>
      <c r="L311" s="82"/>
      <c r="M311" s="82"/>
      <c r="N311" s="82"/>
      <c r="O311" s="82"/>
      <c r="P311" s="82"/>
      <c r="Q311" s="82"/>
      <c r="R311" s="82"/>
      <c r="S311" s="82"/>
    </row>
    <row r="312" spans="1:19" x14ac:dyDescent="0.2">
      <c r="A312" s="82"/>
      <c r="B312" s="232"/>
      <c r="C312" s="147" t="s">
        <v>497</v>
      </c>
      <c r="D312" s="148"/>
      <c r="E312" s="149">
        <v>0</v>
      </c>
      <c r="F312" s="150">
        <v>0</v>
      </c>
      <c r="G312" s="150">
        <v>0</v>
      </c>
      <c r="H312" s="150">
        <v>0</v>
      </c>
      <c r="I312" s="150">
        <v>0</v>
      </c>
      <c r="J312" s="150">
        <v>0</v>
      </c>
      <c r="K312" s="151">
        <v>0</v>
      </c>
      <c r="L312" s="82"/>
      <c r="M312" s="82"/>
      <c r="N312" s="82"/>
      <c r="O312" s="82"/>
      <c r="P312" s="82"/>
      <c r="Q312" s="82"/>
      <c r="R312" s="82"/>
      <c r="S312" s="82"/>
    </row>
    <row r="313" spans="1:19" x14ac:dyDescent="0.2">
      <c r="A313" s="82"/>
      <c r="B313" s="232"/>
      <c r="C313" s="147" t="s">
        <v>498</v>
      </c>
      <c r="D313" s="148"/>
      <c r="E313" s="149">
        <v>0</v>
      </c>
      <c r="F313" s="150">
        <v>0</v>
      </c>
      <c r="G313" s="150">
        <v>0</v>
      </c>
      <c r="H313" s="150">
        <v>0</v>
      </c>
      <c r="I313" s="150">
        <v>0</v>
      </c>
      <c r="J313" s="150">
        <v>0</v>
      </c>
      <c r="K313" s="151">
        <v>0</v>
      </c>
      <c r="L313" s="82"/>
      <c r="M313" s="82"/>
      <c r="N313" s="82"/>
      <c r="O313" s="82"/>
      <c r="P313" s="82"/>
      <c r="Q313" s="82"/>
      <c r="R313" s="82"/>
      <c r="S313" s="82"/>
    </row>
    <row r="314" spans="1:19" x14ac:dyDescent="0.2">
      <c r="A314" s="82"/>
      <c r="B314" s="232"/>
      <c r="C314" s="147" t="s">
        <v>499</v>
      </c>
      <c r="D314" s="148"/>
      <c r="E314" s="149">
        <v>0</v>
      </c>
      <c r="F314" s="150">
        <v>0</v>
      </c>
      <c r="G314" s="150">
        <v>0</v>
      </c>
      <c r="H314" s="150">
        <v>0</v>
      </c>
      <c r="I314" s="150">
        <v>0</v>
      </c>
      <c r="J314" s="150">
        <v>0</v>
      </c>
      <c r="K314" s="151">
        <v>0</v>
      </c>
      <c r="L314" s="82"/>
      <c r="M314" s="82"/>
      <c r="N314" s="82"/>
      <c r="O314" s="82"/>
      <c r="P314" s="82"/>
      <c r="Q314" s="82"/>
      <c r="R314" s="82"/>
      <c r="S314" s="82"/>
    </row>
    <row r="315" spans="1:19" x14ac:dyDescent="0.2">
      <c r="A315" s="82"/>
      <c r="B315" s="232"/>
      <c r="C315" s="147" t="s">
        <v>500</v>
      </c>
      <c r="D315" s="148"/>
      <c r="E315" s="149">
        <v>0</v>
      </c>
      <c r="F315" s="150">
        <v>0</v>
      </c>
      <c r="G315" s="150">
        <v>0</v>
      </c>
      <c r="H315" s="150">
        <v>0</v>
      </c>
      <c r="I315" s="150">
        <v>0</v>
      </c>
      <c r="J315" s="150">
        <v>0</v>
      </c>
      <c r="K315" s="151">
        <v>0</v>
      </c>
      <c r="L315" s="82"/>
      <c r="M315" s="82"/>
      <c r="N315" s="82"/>
      <c r="O315" s="82"/>
      <c r="P315" s="82"/>
      <c r="Q315" s="82"/>
      <c r="R315" s="82"/>
      <c r="S315" s="82"/>
    </row>
    <row r="316" spans="1:19" x14ac:dyDescent="0.2">
      <c r="A316" s="82"/>
      <c r="B316" s="232"/>
      <c r="C316" s="147" t="s">
        <v>501</v>
      </c>
      <c r="D316" s="148"/>
      <c r="E316" s="149">
        <v>0</v>
      </c>
      <c r="F316" s="150">
        <v>0</v>
      </c>
      <c r="G316" s="150">
        <v>0</v>
      </c>
      <c r="H316" s="150">
        <v>0</v>
      </c>
      <c r="I316" s="150">
        <v>0</v>
      </c>
      <c r="J316" s="150">
        <v>0</v>
      </c>
      <c r="K316" s="151">
        <v>0</v>
      </c>
      <c r="L316" s="82"/>
      <c r="M316" s="82"/>
      <c r="N316" s="82"/>
      <c r="O316" s="82"/>
      <c r="P316" s="82"/>
      <c r="Q316" s="82"/>
      <c r="R316" s="82"/>
      <c r="S316" s="82"/>
    </row>
    <row r="317" spans="1:19" x14ac:dyDescent="0.2">
      <c r="A317" s="82"/>
      <c r="B317" s="232"/>
      <c r="C317" s="147" t="s">
        <v>502</v>
      </c>
      <c r="D317" s="148"/>
      <c r="E317" s="149">
        <v>0</v>
      </c>
      <c r="F317" s="150">
        <v>0</v>
      </c>
      <c r="G317" s="150">
        <v>0</v>
      </c>
      <c r="H317" s="150">
        <v>0</v>
      </c>
      <c r="I317" s="150">
        <v>0</v>
      </c>
      <c r="J317" s="150">
        <v>0</v>
      </c>
      <c r="K317" s="151">
        <v>0</v>
      </c>
      <c r="L317" s="82"/>
      <c r="M317" s="82"/>
      <c r="N317" s="82"/>
      <c r="O317" s="82"/>
      <c r="P317" s="82"/>
      <c r="Q317" s="82"/>
      <c r="R317" s="82"/>
      <c r="S317" s="82"/>
    </row>
    <row r="318" spans="1:19" x14ac:dyDescent="0.2">
      <c r="A318" s="82"/>
      <c r="B318" s="232"/>
      <c r="C318" s="147" t="s">
        <v>503</v>
      </c>
      <c r="D318" s="148"/>
      <c r="E318" s="149">
        <v>0</v>
      </c>
      <c r="F318" s="150">
        <v>0</v>
      </c>
      <c r="G318" s="150">
        <v>0</v>
      </c>
      <c r="H318" s="150">
        <v>0</v>
      </c>
      <c r="I318" s="150">
        <v>0</v>
      </c>
      <c r="J318" s="150">
        <v>0</v>
      </c>
      <c r="K318" s="151">
        <v>0</v>
      </c>
      <c r="L318" s="82"/>
      <c r="M318" s="82"/>
      <c r="N318" s="82"/>
      <c r="O318" s="82"/>
      <c r="P318" s="82"/>
      <c r="Q318" s="82"/>
      <c r="R318" s="82"/>
      <c r="S318" s="82"/>
    </row>
    <row r="319" spans="1:19" ht="13.5" thickBot="1" x14ac:dyDescent="0.25">
      <c r="A319" s="82"/>
      <c r="B319" s="233"/>
      <c r="C319" s="152" t="s">
        <v>48</v>
      </c>
      <c r="D319" s="153"/>
      <c r="E319" s="154">
        <v>0</v>
      </c>
      <c r="F319" s="155">
        <v>0</v>
      </c>
      <c r="G319" s="155">
        <v>0</v>
      </c>
      <c r="H319" s="155">
        <v>0</v>
      </c>
      <c r="I319" s="155">
        <v>0</v>
      </c>
      <c r="J319" s="155">
        <v>0</v>
      </c>
      <c r="K319" s="156">
        <v>0</v>
      </c>
      <c r="L319" s="82"/>
      <c r="M319" s="82"/>
      <c r="N319" s="82"/>
      <c r="O319" s="82"/>
      <c r="P319" s="82"/>
      <c r="Q319" s="82"/>
      <c r="R319" s="82"/>
      <c r="S319" s="82"/>
    </row>
    <row r="320" spans="1:19" x14ac:dyDescent="0.2">
      <c r="A320" s="82"/>
      <c r="B320" s="231" t="s">
        <v>642</v>
      </c>
      <c r="C320" s="142" t="s">
        <v>53</v>
      </c>
      <c r="D320" s="143"/>
      <c r="E320" s="144">
        <v>10.67</v>
      </c>
      <c r="F320" s="145">
        <v>10.67</v>
      </c>
      <c r="G320" s="145">
        <v>10.67</v>
      </c>
      <c r="H320" s="145">
        <v>10.67</v>
      </c>
      <c r="I320" s="145">
        <v>10.67</v>
      </c>
      <c r="J320" s="145">
        <v>10.67</v>
      </c>
      <c r="K320" s="146">
        <v>10.67</v>
      </c>
      <c r="L320" s="82"/>
      <c r="M320" s="82"/>
      <c r="N320" s="82"/>
      <c r="O320" s="82"/>
      <c r="P320" s="82"/>
      <c r="Q320" s="82"/>
      <c r="R320" s="82"/>
      <c r="S320" s="82"/>
    </row>
    <row r="321" spans="1:19" x14ac:dyDescent="0.2">
      <c r="A321" s="82"/>
      <c r="B321" s="232"/>
      <c r="C321" s="147" t="s">
        <v>55</v>
      </c>
      <c r="D321" s="148"/>
      <c r="E321" s="149">
        <v>2</v>
      </c>
      <c r="F321" s="150">
        <v>2</v>
      </c>
      <c r="G321" s="150">
        <v>2</v>
      </c>
      <c r="H321" s="150">
        <v>2</v>
      </c>
      <c r="I321" s="150">
        <v>2</v>
      </c>
      <c r="J321" s="150">
        <v>2</v>
      </c>
      <c r="K321" s="151">
        <v>2</v>
      </c>
      <c r="L321" s="82"/>
      <c r="M321" s="82"/>
      <c r="N321" s="82"/>
      <c r="O321" s="82"/>
      <c r="P321" s="82"/>
      <c r="Q321" s="82"/>
      <c r="R321" s="82"/>
      <c r="S321" s="82"/>
    </row>
    <row r="322" spans="1:19" x14ac:dyDescent="0.2">
      <c r="A322" s="82"/>
      <c r="B322" s="232"/>
      <c r="C322" s="147" t="s">
        <v>506</v>
      </c>
      <c r="D322" s="148"/>
      <c r="E322" s="149">
        <v>4.33</v>
      </c>
      <c r="F322" s="150">
        <v>4.33</v>
      </c>
      <c r="G322" s="150">
        <v>4.33</v>
      </c>
      <c r="H322" s="150">
        <v>4.33</v>
      </c>
      <c r="I322" s="150">
        <v>4.33</v>
      </c>
      <c r="J322" s="150">
        <v>4.33</v>
      </c>
      <c r="K322" s="151">
        <v>4.33</v>
      </c>
      <c r="L322" s="82"/>
      <c r="M322" s="82"/>
      <c r="N322" s="82"/>
      <c r="O322" s="82"/>
      <c r="P322" s="82"/>
      <c r="Q322" s="82"/>
      <c r="R322" s="82"/>
      <c r="S322" s="82"/>
    </row>
    <row r="323" spans="1:19" x14ac:dyDescent="0.2">
      <c r="A323" s="82"/>
      <c r="B323" s="232"/>
      <c r="C323" s="147" t="s">
        <v>507</v>
      </c>
      <c r="D323" s="148"/>
      <c r="E323" s="149">
        <v>1</v>
      </c>
      <c r="F323" s="150">
        <v>1</v>
      </c>
      <c r="G323" s="150">
        <v>1</v>
      </c>
      <c r="H323" s="150">
        <v>1</v>
      </c>
      <c r="I323" s="150">
        <v>1</v>
      </c>
      <c r="J323" s="150">
        <v>1</v>
      </c>
      <c r="K323" s="151">
        <v>1</v>
      </c>
      <c r="L323" s="82"/>
      <c r="M323" s="82"/>
      <c r="N323" s="82"/>
      <c r="O323" s="82"/>
      <c r="P323" s="82"/>
      <c r="Q323" s="82"/>
      <c r="R323" s="82"/>
      <c r="S323" s="82"/>
    </row>
    <row r="324" spans="1:19" x14ac:dyDescent="0.2">
      <c r="A324" s="82"/>
      <c r="B324" s="232"/>
      <c r="C324" s="147" t="s">
        <v>59</v>
      </c>
      <c r="D324" s="148"/>
      <c r="E324" s="149">
        <v>0</v>
      </c>
      <c r="F324" s="150">
        <v>0</v>
      </c>
      <c r="G324" s="150">
        <v>0</v>
      </c>
      <c r="H324" s="150">
        <v>0</v>
      </c>
      <c r="I324" s="150">
        <v>0</v>
      </c>
      <c r="J324" s="150">
        <v>0</v>
      </c>
      <c r="K324" s="151">
        <v>0</v>
      </c>
      <c r="L324" s="82"/>
      <c r="M324" s="82"/>
      <c r="N324" s="82"/>
      <c r="O324" s="82"/>
      <c r="P324" s="82"/>
      <c r="Q324" s="82"/>
      <c r="R324" s="82"/>
      <c r="S324" s="82"/>
    </row>
    <row r="325" spans="1:19" x14ac:dyDescent="0.2">
      <c r="A325" s="82"/>
      <c r="B325" s="232"/>
      <c r="C325" s="147" t="s">
        <v>508</v>
      </c>
      <c r="D325" s="148"/>
      <c r="E325" s="149">
        <v>0</v>
      </c>
      <c r="F325" s="150">
        <v>0</v>
      </c>
      <c r="G325" s="150">
        <v>0</v>
      </c>
      <c r="H325" s="150">
        <v>0</v>
      </c>
      <c r="I325" s="150">
        <v>0</v>
      </c>
      <c r="J325" s="150">
        <v>0</v>
      </c>
      <c r="K325" s="151">
        <v>0</v>
      </c>
      <c r="L325" s="82"/>
      <c r="M325" s="82"/>
      <c r="N325" s="82"/>
      <c r="O325" s="82"/>
      <c r="P325" s="82"/>
      <c r="Q325" s="82"/>
      <c r="R325" s="82"/>
      <c r="S325" s="82"/>
    </row>
    <row r="326" spans="1:19" ht="13.5" thickBot="1" x14ac:dyDescent="0.25">
      <c r="A326" s="82"/>
      <c r="B326" s="233"/>
      <c r="C326" s="152" t="s">
        <v>48</v>
      </c>
      <c r="D326" s="153"/>
      <c r="E326" s="154">
        <v>0</v>
      </c>
      <c r="F326" s="155">
        <v>0</v>
      </c>
      <c r="G326" s="155">
        <v>0</v>
      </c>
      <c r="H326" s="155">
        <v>0</v>
      </c>
      <c r="I326" s="155">
        <v>0</v>
      </c>
      <c r="J326" s="155">
        <v>0</v>
      </c>
      <c r="K326" s="156">
        <v>0</v>
      </c>
      <c r="L326" s="82"/>
      <c r="M326" s="82"/>
      <c r="N326" s="82"/>
      <c r="O326" s="82"/>
      <c r="P326" s="82"/>
      <c r="Q326" s="82"/>
      <c r="R326" s="82"/>
      <c r="S326" s="82"/>
    </row>
    <row r="327" spans="1:19" x14ac:dyDescent="0.2">
      <c r="A327" s="82"/>
      <c r="B327" s="231" t="s">
        <v>643</v>
      </c>
      <c r="C327" s="142" t="s">
        <v>550</v>
      </c>
      <c r="D327" s="143" t="s">
        <v>582</v>
      </c>
      <c r="E327" s="144">
        <v>0</v>
      </c>
      <c r="F327" s="145">
        <v>0</v>
      </c>
      <c r="G327" s="145">
        <v>0</v>
      </c>
      <c r="H327" s="145">
        <v>0</v>
      </c>
      <c r="I327" s="145">
        <v>0</v>
      </c>
      <c r="J327" s="145">
        <v>0</v>
      </c>
      <c r="K327" s="146">
        <v>0</v>
      </c>
      <c r="L327" s="82"/>
      <c r="M327" s="82"/>
      <c r="N327" s="82"/>
      <c r="O327" s="82"/>
      <c r="P327" s="82"/>
      <c r="Q327" s="82"/>
      <c r="R327" s="82"/>
      <c r="S327" s="82"/>
    </row>
    <row r="328" spans="1:19" x14ac:dyDescent="0.2">
      <c r="A328" s="82"/>
      <c r="B328" s="232"/>
      <c r="C328" s="147" t="s">
        <v>55</v>
      </c>
      <c r="D328" s="148" t="s">
        <v>582</v>
      </c>
      <c r="E328" s="149">
        <v>0</v>
      </c>
      <c r="F328" s="150">
        <v>0</v>
      </c>
      <c r="G328" s="150">
        <v>0</v>
      </c>
      <c r="H328" s="150">
        <v>0</v>
      </c>
      <c r="I328" s="150">
        <v>0</v>
      </c>
      <c r="J328" s="150">
        <v>0</v>
      </c>
      <c r="K328" s="151">
        <v>0</v>
      </c>
      <c r="L328" s="82"/>
      <c r="M328" s="82"/>
      <c r="N328" s="82"/>
      <c r="O328" s="82"/>
      <c r="P328" s="82"/>
      <c r="Q328" s="82"/>
      <c r="R328" s="82"/>
      <c r="S328" s="82"/>
    </row>
    <row r="329" spans="1:19" x14ac:dyDescent="0.2">
      <c r="A329" s="82"/>
      <c r="B329" s="232"/>
      <c r="C329" s="147" t="s">
        <v>506</v>
      </c>
      <c r="D329" s="148" t="s">
        <v>582</v>
      </c>
      <c r="E329" s="149">
        <v>0</v>
      </c>
      <c r="F329" s="150">
        <v>0</v>
      </c>
      <c r="G329" s="150">
        <v>0</v>
      </c>
      <c r="H329" s="150">
        <v>0</v>
      </c>
      <c r="I329" s="150">
        <v>0</v>
      </c>
      <c r="J329" s="150">
        <v>0</v>
      </c>
      <c r="K329" s="151">
        <v>0</v>
      </c>
      <c r="L329" s="82"/>
      <c r="M329" s="82"/>
      <c r="N329" s="82"/>
      <c r="O329" s="82"/>
      <c r="P329" s="82"/>
      <c r="Q329" s="82"/>
      <c r="R329" s="82"/>
      <c r="S329" s="82"/>
    </row>
    <row r="330" spans="1:19" x14ac:dyDescent="0.2">
      <c r="A330" s="82"/>
      <c r="B330" s="232"/>
      <c r="C330" s="147" t="s">
        <v>507</v>
      </c>
      <c r="D330" s="148" t="s">
        <v>582</v>
      </c>
      <c r="E330" s="149">
        <v>0</v>
      </c>
      <c r="F330" s="150">
        <v>0</v>
      </c>
      <c r="G330" s="150">
        <v>0</v>
      </c>
      <c r="H330" s="150">
        <v>0</v>
      </c>
      <c r="I330" s="150">
        <v>0</v>
      </c>
      <c r="J330" s="150">
        <v>0</v>
      </c>
      <c r="K330" s="151">
        <v>0</v>
      </c>
      <c r="L330" s="82"/>
      <c r="M330" s="82"/>
      <c r="N330" s="82"/>
      <c r="O330" s="82"/>
      <c r="P330" s="82"/>
      <c r="Q330" s="82"/>
      <c r="R330" s="82"/>
      <c r="S330" s="82"/>
    </row>
    <row r="331" spans="1:19" x14ac:dyDescent="0.2">
      <c r="A331" s="82"/>
      <c r="B331" s="232"/>
      <c r="C331" s="147" t="s">
        <v>59</v>
      </c>
      <c r="D331" s="148" t="s">
        <v>582</v>
      </c>
      <c r="E331" s="149">
        <v>0</v>
      </c>
      <c r="F331" s="150">
        <v>0</v>
      </c>
      <c r="G331" s="150">
        <v>0</v>
      </c>
      <c r="H331" s="150">
        <v>0</v>
      </c>
      <c r="I331" s="150">
        <v>0</v>
      </c>
      <c r="J331" s="150">
        <v>0</v>
      </c>
      <c r="K331" s="151">
        <v>0</v>
      </c>
      <c r="L331" s="82"/>
      <c r="M331" s="82"/>
      <c r="N331" s="82"/>
      <c r="O331" s="82"/>
      <c r="P331" s="82"/>
      <c r="Q331" s="82"/>
      <c r="R331" s="82"/>
      <c r="S331" s="82"/>
    </row>
    <row r="332" spans="1:19" ht="13.5" thickBot="1" x14ac:dyDescent="0.25">
      <c r="A332" s="82"/>
      <c r="B332" s="232"/>
      <c r="C332" s="152" t="s">
        <v>508</v>
      </c>
      <c r="D332" s="153" t="s">
        <v>582</v>
      </c>
      <c r="E332" s="154">
        <v>0</v>
      </c>
      <c r="F332" s="155">
        <v>0</v>
      </c>
      <c r="G332" s="155">
        <v>0</v>
      </c>
      <c r="H332" s="155">
        <v>0</v>
      </c>
      <c r="I332" s="155">
        <v>0</v>
      </c>
      <c r="J332" s="155">
        <v>0</v>
      </c>
      <c r="K332" s="156">
        <v>0</v>
      </c>
      <c r="L332" s="82"/>
      <c r="M332" s="82"/>
      <c r="N332" s="82"/>
      <c r="O332" s="82"/>
      <c r="P332" s="82"/>
      <c r="Q332" s="82"/>
      <c r="R332" s="82"/>
      <c r="S332" s="82"/>
    </row>
    <row r="333" spans="1:19" x14ac:dyDescent="0.2">
      <c r="A333" s="82"/>
      <c r="B333" s="231" t="s">
        <v>644</v>
      </c>
      <c r="C333" s="142" t="s">
        <v>53</v>
      </c>
      <c r="D333" s="143" t="s">
        <v>583</v>
      </c>
      <c r="E333" s="144">
        <v>1170</v>
      </c>
      <c r="F333" s="145">
        <v>1170</v>
      </c>
      <c r="G333" s="145">
        <v>1170</v>
      </c>
      <c r="H333" s="145">
        <v>1170</v>
      </c>
      <c r="I333" s="145">
        <v>1170</v>
      </c>
      <c r="J333" s="145">
        <v>1170</v>
      </c>
      <c r="K333" s="146">
        <v>1170</v>
      </c>
      <c r="L333" s="82"/>
      <c r="M333" s="82"/>
      <c r="N333" s="82"/>
      <c r="O333" s="82"/>
      <c r="P333" s="82"/>
      <c r="Q333" s="82"/>
      <c r="R333" s="82"/>
      <c r="S333" s="82"/>
    </row>
    <row r="334" spans="1:19" x14ac:dyDescent="0.2">
      <c r="A334" s="82"/>
      <c r="B334" s="232"/>
      <c r="C334" s="147" t="s">
        <v>55</v>
      </c>
      <c r="D334" s="148" t="s">
        <v>583</v>
      </c>
      <c r="E334" s="149">
        <v>186.33333333333334</v>
      </c>
      <c r="F334" s="150">
        <v>186.33333333333334</v>
      </c>
      <c r="G334" s="150">
        <v>186.33333333333334</v>
      </c>
      <c r="H334" s="150">
        <v>186.33333333333334</v>
      </c>
      <c r="I334" s="150">
        <v>186.33333333333334</v>
      </c>
      <c r="J334" s="150">
        <v>186.33333333333334</v>
      </c>
      <c r="K334" s="151">
        <v>186.33333333333334</v>
      </c>
      <c r="L334" s="82"/>
      <c r="M334" s="82"/>
      <c r="N334" s="82"/>
      <c r="O334" s="82"/>
      <c r="P334" s="82"/>
      <c r="Q334" s="82"/>
      <c r="R334" s="82"/>
      <c r="S334" s="82"/>
    </row>
    <row r="335" spans="1:19" x14ac:dyDescent="0.2">
      <c r="A335" s="82"/>
      <c r="B335" s="232"/>
      <c r="C335" s="147" t="s">
        <v>511</v>
      </c>
      <c r="D335" s="148" t="s">
        <v>583</v>
      </c>
      <c r="E335" s="149">
        <v>0</v>
      </c>
      <c r="F335" s="150">
        <v>0</v>
      </c>
      <c r="G335" s="150">
        <v>0</v>
      </c>
      <c r="H335" s="150">
        <v>0</v>
      </c>
      <c r="I335" s="150">
        <v>0</v>
      </c>
      <c r="J335" s="150">
        <v>0</v>
      </c>
      <c r="K335" s="151">
        <v>0</v>
      </c>
      <c r="L335" s="82"/>
      <c r="M335" s="82"/>
      <c r="N335" s="82"/>
      <c r="O335" s="82"/>
      <c r="P335" s="82"/>
      <c r="Q335" s="82"/>
      <c r="R335" s="82"/>
      <c r="S335" s="82"/>
    </row>
    <row r="336" spans="1:19" x14ac:dyDescent="0.2">
      <c r="A336" s="82"/>
      <c r="B336" s="232"/>
      <c r="C336" s="147" t="s">
        <v>512</v>
      </c>
      <c r="D336" s="148" t="s">
        <v>583</v>
      </c>
      <c r="E336" s="149">
        <v>0</v>
      </c>
      <c r="F336" s="150">
        <v>0</v>
      </c>
      <c r="G336" s="150">
        <v>0</v>
      </c>
      <c r="H336" s="150">
        <v>0</v>
      </c>
      <c r="I336" s="150">
        <v>0</v>
      </c>
      <c r="J336" s="150">
        <v>0</v>
      </c>
      <c r="K336" s="151">
        <v>0</v>
      </c>
      <c r="L336" s="82"/>
      <c r="M336" s="82"/>
      <c r="N336" s="82"/>
      <c r="O336" s="82"/>
      <c r="P336" s="82"/>
      <c r="Q336" s="82"/>
      <c r="R336" s="82"/>
      <c r="S336" s="82"/>
    </row>
    <row r="337" spans="1:19" x14ac:dyDescent="0.2">
      <c r="A337" s="82"/>
      <c r="B337" s="232"/>
      <c r="C337" s="147" t="s">
        <v>513</v>
      </c>
      <c r="D337" s="148" t="s">
        <v>583</v>
      </c>
      <c r="E337" s="149">
        <v>601.25</v>
      </c>
      <c r="F337" s="150">
        <v>601.25</v>
      </c>
      <c r="G337" s="150">
        <v>601.25</v>
      </c>
      <c r="H337" s="150">
        <v>601.25</v>
      </c>
      <c r="I337" s="150">
        <v>601.25</v>
      </c>
      <c r="J337" s="150">
        <v>601.25</v>
      </c>
      <c r="K337" s="151">
        <v>601.25</v>
      </c>
      <c r="L337" s="82"/>
      <c r="M337" s="82"/>
      <c r="N337" s="82"/>
      <c r="O337" s="82"/>
      <c r="P337" s="82"/>
      <c r="Q337" s="82"/>
      <c r="R337" s="82"/>
      <c r="S337" s="82"/>
    </row>
    <row r="338" spans="1:19" x14ac:dyDescent="0.2">
      <c r="A338" s="82"/>
      <c r="B338" s="232"/>
      <c r="C338" s="147" t="s">
        <v>507</v>
      </c>
      <c r="D338" s="148" t="s">
        <v>583</v>
      </c>
      <c r="E338" s="149">
        <v>0</v>
      </c>
      <c r="F338" s="150">
        <v>0</v>
      </c>
      <c r="G338" s="150">
        <v>0</v>
      </c>
      <c r="H338" s="150">
        <v>0</v>
      </c>
      <c r="I338" s="150">
        <v>0</v>
      </c>
      <c r="J338" s="150">
        <v>0</v>
      </c>
      <c r="K338" s="151">
        <v>0</v>
      </c>
      <c r="L338" s="82"/>
      <c r="M338" s="82"/>
      <c r="N338" s="82"/>
      <c r="O338" s="82"/>
      <c r="P338" s="82"/>
      <c r="Q338" s="82"/>
      <c r="R338" s="82"/>
      <c r="S338" s="82"/>
    </row>
    <row r="339" spans="1:19" x14ac:dyDescent="0.2">
      <c r="A339" s="82"/>
      <c r="B339" s="232"/>
      <c r="C339" s="147" t="s">
        <v>59</v>
      </c>
      <c r="D339" s="148" t="s">
        <v>583</v>
      </c>
      <c r="E339" s="149">
        <v>0</v>
      </c>
      <c r="F339" s="150">
        <v>0</v>
      </c>
      <c r="G339" s="150">
        <v>0</v>
      </c>
      <c r="H339" s="150">
        <v>0</v>
      </c>
      <c r="I339" s="150">
        <v>0</v>
      </c>
      <c r="J339" s="150">
        <v>0</v>
      </c>
      <c r="K339" s="151">
        <v>0</v>
      </c>
      <c r="L339" s="82"/>
      <c r="M339" s="82"/>
      <c r="N339" s="82"/>
      <c r="O339" s="82"/>
      <c r="P339" s="82"/>
      <c r="Q339" s="82"/>
      <c r="R339" s="82"/>
      <c r="S339" s="82"/>
    </row>
    <row r="340" spans="1:19" x14ac:dyDescent="0.2">
      <c r="A340" s="82"/>
      <c r="B340" s="232"/>
      <c r="C340" s="147" t="s">
        <v>508</v>
      </c>
      <c r="D340" s="148" t="s">
        <v>583</v>
      </c>
      <c r="E340" s="149">
        <v>0</v>
      </c>
      <c r="F340" s="150">
        <v>0</v>
      </c>
      <c r="G340" s="150">
        <v>0</v>
      </c>
      <c r="H340" s="150">
        <v>0</v>
      </c>
      <c r="I340" s="150">
        <v>0</v>
      </c>
      <c r="J340" s="150">
        <v>0</v>
      </c>
      <c r="K340" s="151">
        <v>0</v>
      </c>
      <c r="L340" s="82"/>
      <c r="M340" s="82"/>
      <c r="N340" s="82"/>
      <c r="O340" s="82"/>
      <c r="P340" s="82"/>
      <c r="Q340" s="82"/>
      <c r="R340" s="82"/>
      <c r="S340" s="82"/>
    </row>
    <row r="341" spans="1:19" ht="13.5" thickBot="1" x14ac:dyDescent="0.25">
      <c r="A341" s="82"/>
      <c r="B341" s="233"/>
      <c r="C341" s="152" t="s">
        <v>48</v>
      </c>
      <c r="D341" s="153" t="s">
        <v>583</v>
      </c>
      <c r="E341" s="154">
        <v>0</v>
      </c>
      <c r="F341" s="155">
        <v>0</v>
      </c>
      <c r="G341" s="155">
        <v>0</v>
      </c>
      <c r="H341" s="155">
        <v>0</v>
      </c>
      <c r="I341" s="155">
        <v>0</v>
      </c>
      <c r="J341" s="155">
        <v>0</v>
      </c>
      <c r="K341" s="156">
        <v>0</v>
      </c>
      <c r="L341" s="82"/>
      <c r="M341" s="82"/>
      <c r="N341" s="82"/>
      <c r="O341" s="82"/>
      <c r="P341" s="82"/>
      <c r="Q341" s="82"/>
      <c r="R341" s="82"/>
      <c r="S341" s="82"/>
    </row>
    <row r="342" spans="1:19" x14ac:dyDescent="0.2">
      <c r="A342" s="82"/>
      <c r="B342" s="231" t="s">
        <v>645</v>
      </c>
      <c r="C342" s="142" t="s">
        <v>53</v>
      </c>
      <c r="D342" s="143" t="s">
        <v>583</v>
      </c>
      <c r="E342" s="144">
        <v>914</v>
      </c>
      <c r="F342" s="145">
        <v>914</v>
      </c>
      <c r="G342" s="145">
        <v>914</v>
      </c>
      <c r="H342" s="145">
        <v>914</v>
      </c>
      <c r="I342" s="145">
        <v>914</v>
      </c>
      <c r="J342" s="145">
        <v>914</v>
      </c>
      <c r="K342" s="146">
        <v>914</v>
      </c>
      <c r="L342" s="82"/>
      <c r="M342" s="82"/>
      <c r="N342" s="82"/>
      <c r="O342" s="82"/>
      <c r="P342" s="82"/>
      <c r="Q342" s="82"/>
      <c r="R342" s="82"/>
      <c r="S342" s="82"/>
    </row>
    <row r="343" spans="1:19" x14ac:dyDescent="0.2">
      <c r="A343" s="82"/>
      <c r="B343" s="232"/>
      <c r="C343" s="147" t="s">
        <v>55</v>
      </c>
      <c r="D343" s="148" t="s">
        <v>583</v>
      </c>
      <c r="E343" s="149">
        <v>40</v>
      </c>
      <c r="F343" s="150">
        <v>40</v>
      </c>
      <c r="G343" s="150">
        <v>40</v>
      </c>
      <c r="H343" s="150">
        <v>40</v>
      </c>
      <c r="I343" s="150">
        <v>40</v>
      </c>
      <c r="J343" s="150">
        <v>40</v>
      </c>
      <c r="K343" s="151">
        <v>40</v>
      </c>
      <c r="L343" s="82"/>
      <c r="M343" s="82"/>
      <c r="N343" s="82"/>
      <c r="O343" s="82"/>
      <c r="P343" s="82"/>
      <c r="Q343" s="82"/>
      <c r="R343" s="82"/>
      <c r="S343" s="82"/>
    </row>
    <row r="344" spans="1:19" x14ac:dyDescent="0.2">
      <c r="A344" s="82"/>
      <c r="B344" s="232"/>
      <c r="C344" s="147" t="s">
        <v>56</v>
      </c>
      <c r="D344" s="148" t="s">
        <v>583</v>
      </c>
      <c r="E344" s="149">
        <v>215</v>
      </c>
      <c r="F344" s="150">
        <v>215</v>
      </c>
      <c r="G344" s="150">
        <v>215</v>
      </c>
      <c r="H344" s="150">
        <v>215</v>
      </c>
      <c r="I344" s="150">
        <v>215</v>
      </c>
      <c r="J344" s="150">
        <v>215</v>
      </c>
      <c r="K344" s="151">
        <v>215</v>
      </c>
      <c r="L344" s="82"/>
      <c r="M344" s="82"/>
      <c r="N344" s="82"/>
      <c r="O344" s="82"/>
      <c r="P344" s="82"/>
      <c r="Q344" s="82"/>
      <c r="R344" s="82"/>
      <c r="S344" s="82"/>
    </row>
    <row r="345" spans="1:19" x14ac:dyDescent="0.2">
      <c r="A345" s="82"/>
      <c r="B345" s="232"/>
      <c r="C345" s="147" t="s">
        <v>57</v>
      </c>
      <c r="D345" s="148" t="s">
        <v>583</v>
      </c>
      <c r="E345" s="149">
        <v>0</v>
      </c>
      <c r="F345" s="150">
        <v>0</v>
      </c>
      <c r="G345" s="150">
        <v>0</v>
      </c>
      <c r="H345" s="150">
        <v>0</v>
      </c>
      <c r="I345" s="150">
        <v>0</v>
      </c>
      <c r="J345" s="150">
        <v>0</v>
      </c>
      <c r="K345" s="151">
        <v>0</v>
      </c>
      <c r="L345" s="82"/>
      <c r="M345" s="82"/>
      <c r="N345" s="82"/>
      <c r="O345" s="82"/>
      <c r="P345" s="82"/>
      <c r="Q345" s="82"/>
      <c r="R345" s="82"/>
      <c r="S345" s="82"/>
    </row>
    <row r="346" spans="1:19" x14ac:dyDescent="0.2">
      <c r="A346" s="82"/>
      <c r="B346" s="232"/>
      <c r="C346" s="147" t="s">
        <v>58</v>
      </c>
      <c r="D346" s="148" t="s">
        <v>583</v>
      </c>
      <c r="E346" s="149">
        <v>0</v>
      </c>
      <c r="F346" s="150">
        <v>0</v>
      </c>
      <c r="G346" s="150">
        <v>0</v>
      </c>
      <c r="H346" s="150">
        <v>0</v>
      </c>
      <c r="I346" s="150">
        <v>0</v>
      </c>
      <c r="J346" s="150">
        <v>0</v>
      </c>
      <c r="K346" s="151">
        <v>0</v>
      </c>
      <c r="L346" s="82"/>
      <c r="M346" s="82"/>
      <c r="N346" s="82"/>
      <c r="O346" s="82"/>
      <c r="P346" s="82"/>
      <c r="Q346" s="82"/>
      <c r="R346" s="82"/>
      <c r="S346" s="82"/>
    </row>
    <row r="347" spans="1:19" x14ac:dyDescent="0.2">
      <c r="A347" s="82"/>
      <c r="B347" s="232"/>
      <c r="C347" s="147" t="s">
        <v>59</v>
      </c>
      <c r="D347" s="148" t="s">
        <v>583</v>
      </c>
      <c r="E347" s="149">
        <v>0</v>
      </c>
      <c r="F347" s="150">
        <v>0</v>
      </c>
      <c r="G347" s="150">
        <v>0</v>
      </c>
      <c r="H347" s="150">
        <v>0</v>
      </c>
      <c r="I347" s="150">
        <v>0</v>
      </c>
      <c r="J347" s="150">
        <v>0</v>
      </c>
      <c r="K347" s="151">
        <v>0</v>
      </c>
      <c r="L347" s="82"/>
      <c r="M347" s="82"/>
      <c r="N347" s="82"/>
      <c r="O347" s="82"/>
      <c r="P347" s="82"/>
      <c r="Q347" s="82"/>
      <c r="R347" s="82"/>
      <c r="S347" s="82"/>
    </row>
    <row r="348" spans="1:19" x14ac:dyDescent="0.2">
      <c r="A348" s="82"/>
      <c r="B348" s="232"/>
      <c r="C348" s="147" t="s">
        <v>60</v>
      </c>
      <c r="D348" s="148" t="s">
        <v>583</v>
      </c>
      <c r="E348" s="149">
        <v>0</v>
      </c>
      <c r="F348" s="150">
        <v>0</v>
      </c>
      <c r="G348" s="150">
        <v>0</v>
      </c>
      <c r="H348" s="150">
        <v>0</v>
      </c>
      <c r="I348" s="150">
        <v>0</v>
      </c>
      <c r="J348" s="150">
        <v>0</v>
      </c>
      <c r="K348" s="151">
        <v>0</v>
      </c>
      <c r="L348" s="82"/>
      <c r="M348" s="82"/>
      <c r="N348" s="82"/>
      <c r="O348" s="82"/>
      <c r="P348" s="82"/>
      <c r="Q348" s="82"/>
      <c r="R348" s="82"/>
      <c r="S348" s="82"/>
    </row>
    <row r="349" spans="1:19" ht="13.5" thickBot="1" x14ac:dyDescent="0.25">
      <c r="A349" s="82"/>
      <c r="B349" s="232"/>
      <c r="C349" s="152" t="s">
        <v>48</v>
      </c>
      <c r="D349" s="153" t="s">
        <v>583</v>
      </c>
      <c r="E349" s="154">
        <v>40</v>
      </c>
      <c r="F349" s="155">
        <v>40</v>
      </c>
      <c r="G349" s="155">
        <v>40</v>
      </c>
      <c r="H349" s="155">
        <v>40</v>
      </c>
      <c r="I349" s="155">
        <v>40</v>
      </c>
      <c r="J349" s="155">
        <v>40</v>
      </c>
      <c r="K349" s="156">
        <v>40</v>
      </c>
      <c r="L349" s="82"/>
      <c r="M349" s="82"/>
      <c r="N349" s="82"/>
      <c r="O349" s="82"/>
      <c r="P349" s="82"/>
      <c r="Q349" s="82"/>
      <c r="R349" s="82"/>
      <c r="S349" s="82"/>
    </row>
    <row r="350" spans="1:19" x14ac:dyDescent="0.2">
      <c r="A350" s="82"/>
      <c r="B350" s="231" t="s">
        <v>646</v>
      </c>
      <c r="C350" s="142" t="s">
        <v>515</v>
      </c>
      <c r="D350" s="143" t="s">
        <v>584</v>
      </c>
      <c r="E350" s="144">
        <v>206.25</v>
      </c>
      <c r="F350" s="145">
        <v>206.25</v>
      </c>
      <c r="G350" s="145">
        <v>206.25</v>
      </c>
      <c r="H350" s="145">
        <v>206.25</v>
      </c>
      <c r="I350" s="145">
        <v>206.25</v>
      </c>
      <c r="J350" s="145">
        <v>206.25</v>
      </c>
      <c r="K350" s="146">
        <v>206.25</v>
      </c>
      <c r="L350" s="82"/>
      <c r="M350" s="82"/>
      <c r="N350" s="82"/>
      <c r="O350" s="82"/>
      <c r="P350" s="82"/>
      <c r="Q350" s="82"/>
      <c r="R350" s="82"/>
      <c r="S350" s="82"/>
    </row>
    <row r="351" spans="1:19" x14ac:dyDescent="0.2">
      <c r="A351" s="82"/>
      <c r="B351" s="232"/>
      <c r="C351" s="147" t="s">
        <v>517</v>
      </c>
      <c r="D351" s="148" t="s">
        <v>585</v>
      </c>
      <c r="E351" s="149">
        <v>21</v>
      </c>
      <c r="F351" s="150">
        <v>21</v>
      </c>
      <c r="G351" s="150">
        <v>21</v>
      </c>
      <c r="H351" s="150">
        <v>21</v>
      </c>
      <c r="I351" s="150">
        <v>21</v>
      </c>
      <c r="J351" s="150">
        <v>21</v>
      </c>
      <c r="K351" s="151">
        <v>21</v>
      </c>
      <c r="L351" s="82"/>
      <c r="M351" s="82"/>
      <c r="N351" s="82"/>
      <c r="O351" s="82"/>
      <c r="P351" s="82"/>
      <c r="Q351" s="82"/>
      <c r="R351" s="82"/>
      <c r="S351" s="82"/>
    </row>
    <row r="352" spans="1:19" x14ac:dyDescent="0.2">
      <c r="A352" s="82"/>
      <c r="B352" s="232"/>
      <c r="C352" s="147" t="s">
        <v>518</v>
      </c>
      <c r="D352" s="148" t="s">
        <v>585</v>
      </c>
      <c r="E352" s="149">
        <v>13.75</v>
      </c>
      <c r="F352" s="150">
        <v>13.75</v>
      </c>
      <c r="G352" s="150">
        <v>13.75</v>
      </c>
      <c r="H352" s="150">
        <v>13.75</v>
      </c>
      <c r="I352" s="150">
        <v>13.75</v>
      </c>
      <c r="J352" s="150">
        <v>13.75</v>
      </c>
      <c r="K352" s="151">
        <v>13.75</v>
      </c>
      <c r="L352" s="82"/>
      <c r="M352" s="82"/>
      <c r="N352" s="82"/>
      <c r="O352" s="82"/>
      <c r="P352" s="82"/>
      <c r="Q352" s="82"/>
      <c r="R352" s="82"/>
      <c r="S352" s="82"/>
    </row>
    <row r="353" spans="1:19" x14ac:dyDescent="0.2">
      <c r="A353" s="82"/>
      <c r="B353" s="232"/>
      <c r="C353" s="147" t="s">
        <v>519</v>
      </c>
      <c r="D353" s="148" t="s">
        <v>585</v>
      </c>
      <c r="E353" s="149">
        <v>3.5</v>
      </c>
      <c r="F353" s="150">
        <v>3.5</v>
      </c>
      <c r="G353" s="150">
        <v>3.5</v>
      </c>
      <c r="H353" s="150">
        <v>3.5</v>
      </c>
      <c r="I353" s="150">
        <v>3.5</v>
      </c>
      <c r="J353" s="150">
        <v>3.5</v>
      </c>
      <c r="K353" s="151">
        <v>3.5</v>
      </c>
      <c r="L353" s="82"/>
      <c r="M353" s="82"/>
      <c r="N353" s="82"/>
      <c r="O353" s="82"/>
      <c r="P353" s="82"/>
      <c r="Q353" s="82"/>
      <c r="R353" s="82"/>
      <c r="S353" s="82"/>
    </row>
    <row r="354" spans="1:19" x14ac:dyDescent="0.2">
      <c r="A354" s="82"/>
      <c r="B354" s="232"/>
      <c r="C354" s="147" t="s">
        <v>520</v>
      </c>
      <c r="D354" s="148" t="s">
        <v>585</v>
      </c>
      <c r="E354" s="149">
        <v>0</v>
      </c>
      <c r="F354" s="150">
        <v>0</v>
      </c>
      <c r="G354" s="150">
        <v>0</v>
      </c>
      <c r="H354" s="150">
        <v>0</v>
      </c>
      <c r="I354" s="150">
        <v>0</v>
      </c>
      <c r="J354" s="150">
        <v>0</v>
      </c>
      <c r="K354" s="151">
        <v>0</v>
      </c>
      <c r="L354" s="82"/>
      <c r="M354" s="82"/>
      <c r="N354" s="82"/>
      <c r="O354" s="82"/>
      <c r="P354" s="82"/>
      <c r="Q354" s="82"/>
      <c r="R354" s="82"/>
      <c r="S354" s="82"/>
    </row>
    <row r="355" spans="1:19" x14ac:dyDescent="0.2">
      <c r="A355" s="82"/>
      <c r="B355" s="232"/>
      <c r="C355" s="147" t="s">
        <v>551</v>
      </c>
      <c r="D355" s="148" t="s">
        <v>585</v>
      </c>
      <c r="E355" s="149">
        <v>0</v>
      </c>
      <c r="F355" s="150">
        <v>0</v>
      </c>
      <c r="G355" s="150">
        <v>0</v>
      </c>
      <c r="H355" s="150">
        <v>0</v>
      </c>
      <c r="I355" s="150">
        <v>0</v>
      </c>
      <c r="J355" s="150">
        <v>0</v>
      </c>
      <c r="K355" s="151">
        <v>0</v>
      </c>
      <c r="L355" s="82"/>
      <c r="M355" s="82"/>
      <c r="N355" s="82"/>
      <c r="O355" s="82"/>
      <c r="P355" s="82"/>
      <c r="Q355" s="82"/>
      <c r="R355" s="82"/>
      <c r="S355" s="82"/>
    </row>
    <row r="356" spans="1:19" x14ac:dyDescent="0.2">
      <c r="A356" s="82"/>
      <c r="B356" s="232"/>
      <c r="C356" s="147" t="s">
        <v>552</v>
      </c>
      <c r="D356" s="148" t="s">
        <v>585</v>
      </c>
      <c r="E356" s="149">
        <v>0</v>
      </c>
      <c r="F356" s="150">
        <v>0</v>
      </c>
      <c r="G356" s="150">
        <v>0</v>
      </c>
      <c r="H356" s="150">
        <v>0</v>
      </c>
      <c r="I356" s="150">
        <v>0</v>
      </c>
      <c r="J356" s="150">
        <v>0</v>
      </c>
      <c r="K356" s="151">
        <v>0</v>
      </c>
      <c r="L356" s="82"/>
      <c r="M356" s="82"/>
      <c r="N356" s="82"/>
      <c r="O356" s="82"/>
      <c r="P356" s="82"/>
      <c r="Q356" s="82"/>
      <c r="R356" s="82"/>
      <c r="S356" s="82"/>
    </row>
    <row r="357" spans="1:19" x14ac:dyDescent="0.2">
      <c r="A357" s="82"/>
      <c r="B357" s="232"/>
      <c r="C357" s="147" t="s">
        <v>553</v>
      </c>
      <c r="D357" s="148" t="s">
        <v>585</v>
      </c>
      <c r="E357" s="149">
        <v>0</v>
      </c>
      <c r="F357" s="150">
        <v>0</v>
      </c>
      <c r="G357" s="150">
        <v>0</v>
      </c>
      <c r="H357" s="150">
        <v>0</v>
      </c>
      <c r="I357" s="150">
        <v>0</v>
      </c>
      <c r="J357" s="150">
        <v>0</v>
      </c>
      <c r="K357" s="151">
        <v>0</v>
      </c>
      <c r="L357" s="82"/>
      <c r="M357" s="82"/>
      <c r="N357" s="82"/>
      <c r="O357" s="82"/>
      <c r="P357" s="82"/>
      <c r="Q357" s="82"/>
      <c r="R357" s="82"/>
      <c r="S357" s="82"/>
    </row>
    <row r="358" spans="1:19" x14ac:dyDescent="0.2">
      <c r="A358" s="82"/>
      <c r="B358" s="232"/>
      <c r="C358" s="147" t="s">
        <v>554</v>
      </c>
      <c r="D358" s="148" t="s">
        <v>585</v>
      </c>
      <c r="E358" s="149">
        <v>0</v>
      </c>
      <c r="F358" s="150">
        <v>0</v>
      </c>
      <c r="G358" s="150">
        <v>0</v>
      </c>
      <c r="H358" s="150">
        <v>0</v>
      </c>
      <c r="I358" s="150">
        <v>0</v>
      </c>
      <c r="J358" s="150">
        <v>0</v>
      </c>
      <c r="K358" s="151">
        <v>0</v>
      </c>
      <c r="L358" s="82"/>
      <c r="M358" s="82"/>
      <c r="N358" s="82"/>
      <c r="O358" s="82"/>
      <c r="P358" s="82"/>
      <c r="Q358" s="82"/>
      <c r="R358" s="82"/>
      <c r="S358" s="82"/>
    </row>
    <row r="359" spans="1:19" x14ac:dyDescent="0.2">
      <c r="A359" s="82"/>
      <c r="B359" s="232"/>
      <c r="C359" s="147" t="s">
        <v>555</v>
      </c>
      <c r="D359" s="148" t="s">
        <v>585</v>
      </c>
      <c r="E359" s="149">
        <v>0</v>
      </c>
      <c r="F359" s="150">
        <v>0</v>
      </c>
      <c r="G359" s="150">
        <v>0</v>
      </c>
      <c r="H359" s="150">
        <v>0</v>
      </c>
      <c r="I359" s="150">
        <v>0</v>
      </c>
      <c r="J359" s="150">
        <v>0</v>
      </c>
      <c r="K359" s="151">
        <v>0</v>
      </c>
      <c r="L359" s="82"/>
      <c r="M359" s="82"/>
      <c r="N359" s="82"/>
      <c r="O359" s="82"/>
      <c r="P359" s="82"/>
      <c r="Q359" s="82"/>
      <c r="R359" s="82"/>
      <c r="S359" s="82"/>
    </row>
    <row r="360" spans="1:19" x14ac:dyDescent="0.2">
      <c r="A360" s="82"/>
      <c r="B360" s="232"/>
      <c r="C360" s="147" t="s">
        <v>556</v>
      </c>
      <c r="D360" s="148" t="s">
        <v>585</v>
      </c>
      <c r="E360" s="149">
        <v>0</v>
      </c>
      <c r="F360" s="150">
        <v>0</v>
      </c>
      <c r="G360" s="150">
        <v>0</v>
      </c>
      <c r="H360" s="150">
        <v>0</v>
      </c>
      <c r="I360" s="150">
        <v>0</v>
      </c>
      <c r="J360" s="150">
        <v>0</v>
      </c>
      <c r="K360" s="151">
        <v>0</v>
      </c>
      <c r="L360" s="82"/>
      <c r="M360" s="82"/>
      <c r="N360" s="82"/>
      <c r="O360" s="82"/>
      <c r="P360" s="82"/>
      <c r="Q360" s="82"/>
      <c r="R360" s="82"/>
      <c r="S360" s="82"/>
    </row>
    <row r="361" spans="1:19" x14ac:dyDescent="0.2">
      <c r="A361" s="82"/>
      <c r="B361" s="232"/>
      <c r="C361" s="147" t="s">
        <v>557</v>
      </c>
      <c r="D361" s="148" t="s">
        <v>585</v>
      </c>
      <c r="E361" s="149">
        <v>0</v>
      </c>
      <c r="F361" s="150">
        <v>0</v>
      </c>
      <c r="G361" s="150">
        <v>0</v>
      </c>
      <c r="H361" s="150">
        <v>0</v>
      </c>
      <c r="I361" s="150">
        <v>0</v>
      </c>
      <c r="J361" s="150">
        <v>0</v>
      </c>
      <c r="K361" s="151">
        <v>0</v>
      </c>
      <c r="L361" s="82"/>
      <c r="M361" s="82"/>
      <c r="N361" s="82"/>
      <c r="O361" s="82"/>
      <c r="P361" s="82"/>
      <c r="Q361" s="82"/>
      <c r="R361" s="82"/>
      <c r="S361" s="82"/>
    </row>
    <row r="362" spans="1:19" x14ac:dyDescent="0.2">
      <c r="A362" s="82"/>
      <c r="B362" s="232"/>
      <c r="C362" s="147" t="s">
        <v>558</v>
      </c>
      <c r="D362" s="148" t="s">
        <v>585</v>
      </c>
      <c r="E362" s="149">
        <v>0</v>
      </c>
      <c r="F362" s="150">
        <v>0</v>
      </c>
      <c r="G362" s="150">
        <v>0</v>
      </c>
      <c r="H362" s="150">
        <v>0</v>
      </c>
      <c r="I362" s="150">
        <v>0</v>
      </c>
      <c r="J362" s="150">
        <v>0</v>
      </c>
      <c r="K362" s="151">
        <v>0</v>
      </c>
      <c r="L362" s="82"/>
      <c r="M362" s="82"/>
      <c r="N362" s="82"/>
      <c r="O362" s="82"/>
      <c r="P362" s="82"/>
      <c r="Q362" s="82"/>
      <c r="R362" s="82"/>
      <c r="S362" s="82"/>
    </row>
    <row r="363" spans="1:19" x14ac:dyDescent="0.2">
      <c r="A363" s="82"/>
      <c r="B363" s="232"/>
      <c r="C363" s="147" t="s">
        <v>559</v>
      </c>
      <c r="D363" s="148" t="s">
        <v>585</v>
      </c>
      <c r="E363" s="149">
        <v>0</v>
      </c>
      <c r="F363" s="150">
        <v>0</v>
      </c>
      <c r="G363" s="150">
        <v>0</v>
      </c>
      <c r="H363" s="150">
        <v>0</v>
      </c>
      <c r="I363" s="150">
        <v>0</v>
      </c>
      <c r="J363" s="150">
        <v>0</v>
      </c>
      <c r="K363" s="151">
        <v>0</v>
      </c>
      <c r="L363" s="82"/>
      <c r="M363" s="82"/>
      <c r="N363" s="82"/>
      <c r="O363" s="82"/>
      <c r="P363" s="82"/>
      <c r="Q363" s="82"/>
      <c r="R363" s="82"/>
      <c r="S363" s="82"/>
    </row>
    <row r="364" spans="1:19" x14ac:dyDescent="0.2">
      <c r="A364" s="82"/>
      <c r="B364" s="232"/>
      <c r="C364" s="147" t="s">
        <v>560</v>
      </c>
      <c r="D364" s="148" t="s">
        <v>585</v>
      </c>
      <c r="E364" s="149">
        <v>0</v>
      </c>
      <c r="F364" s="150">
        <v>0</v>
      </c>
      <c r="G364" s="150">
        <v>0</v>
      </c>
      <c r="H364" s="150">
        <v>0</v>
      </c>
      <c r="I364" s="150">
        <v>0</v>
      </c>
      <c r="J364" s="150">
        <v>0</v>
      </c>
      <c r="K364" s="151">
        <v>0</v>
      </c>
      <c r="L364" s="82"/>
      <c r="M364" s="82"/>
      <c r="N364" s="82"/>
      <c r="O364" s="82"/>
      <c r="P364" s="82"/>
      <c r="Q364" s="82"/>
      <c r="R364" s="82"/>
      <c r="S364" s="82"/>
    </row>
    <row r="365" spans="1:19" ht="13.5" thickBot="1" x14ac:dyDescent="0.25">
      <c r="A365" s="82"/>
      <c r="B365" s="233"/>
      <c r="C365" s="152" t="s">
        <v>48</v>
      </c>
      <c r="D365" s="153" t="s">
        <v>585</v>
      </c>
      <c r="E365" s="154">
        <v>0</v>
      </c>
      <c r="F365" s="155">
        <v>0</v>
      </c>
      <c r="G365" s="155">
        <v>0</v>
      </c>
      <c r="H365" s="155">
        <v>0</v>
      </c>
      <c r="I365" s="155">
        <v>0</v>
      </c>
      <c r="J365" s="155">
        <v>0</v>
      </c>
      <c r="K365" s="156">
        <v>0</v>
      </c>
      <c r="L365" s="82"/>
      <c r="M365" s="82"/>
      <c r="N365" s="82"/>
      <c r="O365" s="82"/>
      <c r="P365" s="82"/>
      <c r="Q365" s="82"/>
      <c r="R365" s="82"/>
      <c r="S365" s="82"/>
    </row>
    <row r="366" spans="1:19" x14ac:dyDescent="0.2">
      <c r="A366" s="82"/>
      <c r="B366" s="225" t="s">
        <v>647</v>
      </c>
      <c r="C366" s="142" t="s">
        <v>62</v>
      </c>
      <c r="D366" s="143"/>
      <c r="E366" s="144">
        <v>4.75</v>
      </c>
      <c r="F366" s="145">
        <v>4.75</v>
      </c>
      <c r="G366" s="145">
        <v>4.75</v>
      </c>
      <c r="H366" s="145">
        <v>4.75</v>
      </c>
      <c r="I366" s="145">
        <v>4.75</v>
      </c>
      <c r="J366" s="145">
        <v>4.75</v>
      </c>
      <c r="K366" s="146">
        <v>4.75</v>
      </c>
      <c r="L366" s="82"/>
      <c r="M366" s="82"/>
      <c r="N366" s="82"/>
      <c r="O366" s="82"/>
      <c r="P366" s="82"/>
      <c r="Q366" s="82"/>
      <c r="R366" s="82"/>
      <c r="S366" s="82"/>
    </row>
    <row r="367" spans="1:19" x14ac:dyDescent="0.2">
      <c r="A367" s="82"/>
      <c r="B367" s="226"/>
      <c r="C367" s="147" t="s">
        <v>64</v>
      </c>
      <c r="D367" s="148"/>
      <c r="E367" s="149">
        <v>0</v>
      </c>
      <c r="F367" s="150">
        <v>0</v>
      </c>
      <c r="G367" s="150">
        <v>0</v>
      </c>
      <c r="H367" s="150">
        <v>0</v>
      </c>
      <c r="I367" s="150">
        <v>0</v>
      </c>
      <c r="J367" s="150">
        <v>0</v>
      </c>
      <c r="K367" s="151">
        <v>0</v>
      </c>
      <c r="L367" s="82"/>
      <c r="M367" s="82"/>
      <c r="N367" s="82"/>
      <c r="O367" s="82"/>
      <c r="P367" s="82"/>
      <c r="Q367" s="82"/>
      <c r="R367" s="82"/>
      <c r="S367" s="82"/>
    </row>
    <row r="368" spans="1:19" x14ac:dyDescent="0.2">
      <c r="A368" s="82"/>
      <c r="B368" s="226"/>
      <c r="C368" s="147" t="s">
        <v>65</v>
      </c>
      <c r="D368" s="148"/>
      <c r="E368" s="149">
        <v>0</v>
      </c>
      <c r="F368" s="150">
        <v>0</v>
      </c>
      <c r="G368" s="150">
        <v>0</v>
      </c>
      <c r="H368" s="150">
        <v>0</v>
      </c>
      <c r="I368" s="150">
        <v>0</v>
      </c>
      <c r="J368" s="150">
        <v>0</v>
      </c>
      <c r="K368" s="151">
        <v>0</v>
      </c>
      <c r="L368" s="82"/>
      <c r="M368" s="82"/>
      <c r="N368" s="82"/>
      <c r="O368" s="82"/>
      <c r="P368" s="82"/>
      <c r="Q368" s="82"/>
      <c r="R368" s="82"/>
      <c r="S368" s="82"/>
    </row>
    <row r="369" spans="1:19" x14ac:dyDescent="0.2">
      <c r="A369" s="82"/>
      <c r="B369" s="226"/>
      <c r="C369" s="147" t="s">
        <v>66</v>
      </c>
      <c r="D369" s="148"/>
      <c r="E369" s="149">
        <v>5</v>
      </c>
      <c r="F369" s="150">
        <v>5</v>
      </c>
      <c r="G369" s="150">
        <v>5</v>
      </c>
      <c r="H369" s="150">
        <v>5</v>
      </c>
      <c r="I369" s="150">
        <v>5</v>
      </c>
      <c r="J369" s="150">
        <v>5</v>
      </c>
      <c r="K369" s="151">
        <v>5</v>
      </c>
      <c r="L369" s="82"/>
      <c r="M369" s="82"/>
      <c r="N369" s="82"/>
      <c r="O369" s="82"/>
      <c r="P369" s="82"/>
      <c r="Q369" s="82"/>
      <c r="R369" s="82"/>
      <c r="S369" s="82"/>
    </row>
    <row r="370" spans="1:19" x14ac:dyDescent="0.2">
      <c r="A370" s="82"/>
      <c r="B370" s="226"/>
      <c r="C370" s="147" t="s">
        <v>67</v>
      </c>
      <c r="D370" s="148"/>
      <c r="E370" s="149">
        <v>7</v>
      </c>
      <c r="F370" s="150">
        <v>7</v>
      </c>
      <c r="G370" s="150">
        <v>7</v>
      </c>
      <c r="H370" s="150">
        <v>7</v>
      </c>
      <c r="I370" s="150">
        <v>7</v>
      </c>
      <c r="J370" s="150">
        <v>7</v>
      </c>
      <c r="K370" s="151">
        <v>7</v>
      </c>
      <c r="L370" s="82"/>
      <c r="M370" s="82"/>
      <c r="N370" s="82"/>
      <c r="O370" s="82"/>
      <c r="P370" s="82"/>
      <c r="Q370" s="82"/>
      <c r="R370" s="82"/>
      <c r="S370" s="82"/>
    </row>
    <row r="371" spans="1:19" x14ac:dyDescent="0.2">
      <c r="A371" s="82"/>
      <c r="B371" s="226"/>
      <c r="C371" s="147" t="s">
        <v>68</v>
      </c>
      <c r="D371" s="148"/>
      <c r="E371" s="149">
        <v>0.5</v>
      </c>
      <c r="F371" s="150">
        <v>0.5</v>
      </c>
      <c r="G371" s="150">
        <v>0.5</v>
      </c>
      <c r="H371" s="150">
        <v>0.5</v>
      </c>
      <c r="I371" s="150">
        <v>0.5</v>
      </c>
      <c r="J371" s="150">
        <v>0.5</v>
      </c>
      <c r="K371" s="151">
        <v>0.5</v>
      </c>
      <c r="L371" s="82"/>
      <c r="M371" s="82"/>
      <c r="N371" s="82"/>
      <c r="O371" s="82"/>
      <c r="P371" s="82"/>
      <c r="Q371" s="82"/>
      <c r="R371" s="82"/>
      <c r="S371" s="82"/>
    </row>
    <row r="372" spans="1:19" x14ac:dyDescent="0.2">
      <c r="A372" s="82"/>
      <c r="B372" s="226"/>
      <c r="C372" s="147" t="s">
        <v>69</v>
      </c>
      <c r="D372" s="148"/>
      <c r="E372" s="149">
        <v>0</v>
      </c>
      <c r="F372" s="150">
        <v>0</v>
      </c>
      <c r="G372" s="150">
        <v>0</v>
      </c>
      <c r="H372" s="150">
        <v>0</v>
      </c>
      <c r="I372" s="150">
        <v>0</v>
      </c>
      <c r="J372" s="150">
        <v>0</v>
      </c>
      <c r="K372" s="151">
        <v>0</v>
      </c>
      <c r="L372" s="82"/>
      <c r="M372" s="82"/>
      <c r="N372" s="82"/>
      <c r="O372" s="82"/>
      <c r="P372" s="82"/>
      <c r="Q372" s="82"/>
      <c r="R372" s="82"/>
      <c r="S372" s="82"/>
    </row>
    <row r="373" spans="1:19" x14ac:dyDescent="0.2">
      <c r="A373" s="82"/>
      <c r="B373" s="226"/>
      <c r="C373" s="147" t="s">
        <v>70</v>
      </c>
      <c r="D373" s="148"/>
      <c r="E373" s="149">
        <v>0</v>
      </c>
      <c r="F373" s="150">
        <v>0</v>
      </c>
      <c r="G373" s="150">
        <v>0</v>
      </c>
      <c r="H373" s="150">
        <v>0</v>
      </c>
      <c r="I373" s="150">
        <v>0</v>
      </c>
      <c r="J373" s="150">
        <v>0</v>
      </c>
      <c r="K373" s="151">
        <v>0</v>
      </c>
      <c r="L373" s="82"/>
      <c r="M373" s="82"/>
      <c r="N373" s="82"/>
      <c r="O373" s="82"/>
      <c r="P373" s="82"/>
      <c r="Q373" s="82"/>
      <c r="R373" s="82"/>
      <c r="S373" s="82"/>
    </row>
    <row r="374" spans="1:19" x14ac:dyDescent="0.2">
      <c r="A374" s="82"/>
      <c r="B374" s="226"/>
      <c r="C374" s="147" t="s">
        <v>71</v>
      </c>
      <c r="D374" s="148"/>
      <c r="E374" s="149">
        <v>0</v>
      </c>
      <c r="F374" s="150">
        <v>0</v>
      </c>
      <c r="G374" s="150">
        <v>0</v>
      </c>
      <c r="H374" s="150">
        <v>0</v>
      </c>
      <c r="I374" s="150">
        <v>0</v>
      </c>
      <c r="J374" s="150">
        <v>0</v>
      </c>
      <c r="K374" s="151">
        <v>0</v>
      </c>
      <c r="L374" s="82"/>
      <c r="M374" s="82"/>
      <c r="N374" s="82"/>
      <c r="O374" s="82"/>
      <c r="P374" s="82"/>
      <c r="Q374" s="82"/>
      <c r="R374" s="82"/>
      <c r="S374" s="82"/>
    </row>
    <row r="375" spans="1:19" x14ac:dyDescent="0.2">
      <c r="A375" s="82"/>
      <c r="B375" s="226"/>
      <c r="C375" s="147" t="s">
        <v>72</v>
      </c>
      <c r="D375" s="148"/>
      <c r="E375" s="149">
        <v>0</v>
      </c>
      <c r="F375" s="150">
        <v>0</v>
      </c>
      <c r="G375" s="150">
        <v>0</v>
      </c>
      <c r="H375" s="150">
        <v>0</v>
      </c>
      <c r="I375" s="150">
        <v>0</v>
      </c>
      <c r="J375" s="150">
        <v>0</v>
      </c>
      <c r="K375" s="151">
        <v>0</v>
      </c>
      <c r="L375" s="82"/>
      <c r="M375" s="82"/>
      <c r="N375" s="82"/>
      <c r="O375" s="82"/>
      <c r="P375" s="82"/>
      <c r="Q375" s="82"/>
      <c r="R375" s="82"/>
      <c r="S375" s="82"/>
    </row>
    <row r="376" spans="1:19" x14ac:dyDescent="0.2">
      <c r="A376" s="82"/>
      <c r="B376" s="226"/>
      <c r="C376" s="147" t="s">
        <v>73</v>
      </c>
      <c r="D376" s="148"/>
      <c r="E376" s="149">
        <v>2</v>
      </c>
      <c r="F376" s="150">
        <v>2</v>
      </c>
      <c r="G376" s="150">
        <v>2</v>
      </c>
      <c r="H376" s="150">
        <v>2</v>
      </c>
      <c r="I376" s="150">
        <v>2</v>
      </c>
      <c r="J376" s="150">
        <v>2</v>
      </c>
      <c r="K376" s="151">
        <v>2</v>
      </c>
      <c r="L376" s="82"/>
      <c r="M376" s="82"/>
      <c r="N376" s="82"/>
      <c r="O376" s="82"/>
      <c r="P376" s="82"/>
      <c r="Q376" s="82"/>
      <c r="R376" s="82"/>
      <c r="S376" s="82"/>
    </row>
    <row r="377" spans="1:19" x14ac:dyDescent="0.2">
      <c r="A377" s="82"/>
      <c r="B377" s="226"/>
      <c r="C377" s="147" t="s">
        <v>74</v>
      </c>
      <c r="D377" s="148"/>
      <c r="E377" s="149">
        <v>0</v>
      </c>
      <c r="F377" s="150">
        <v>0</v>
      </c>
      <c r="G377" s="150">
        <v>0</v>
      </c>
      <c r="H377" s="150">
        <v>0</v>
      </c>
      <c r="I377" s="150">
        <v>0</v>
      </c>
      <c r="J377" s="150">
        <v>0</v>
      </c>
      <c r="K377" s="151">
        <v>0</v>
      </c>
      <c r="L377" s="82"/>
      <c r="M377" s="82"/>
      <c r="N377" s="82"/>
      <c r="O377" s="82"/>
      <c r="P377" s="82"/>
      <c r="Q377" s="82"/>
      <c r="R377" s="82"/>
      <c r="S377" s="82"/>
    </row>
    <row r="378" spans="1:19" x14ac:dyDescent="0.2">
      <c r="A378" s="82"/>
      <c r="B378" s="226"/>
      <c r="C378" s="147" t="s">
        <v>75</v>
      </c>
      <c r="D378" s="148"/>
      <c r="E378" s="149">
        <v>0</v>
      </c>
      <c r="F378" s="150">
        <v>0</v>
      </c>
      <c r="G378" s="150">
        <v>0</v>
      </c>
      <c r="H378" s="150">
        <v>0</v>
      </c>
      <c r="I378" s="150">
        <v>0</v>
      </c>
      <c r="J378" s="150">
        <v>0</v>
      </c>
      <c r="K378" s="151">
        <v>0</v>
      </c>
      <c r="L378" s="82"/>
      <c r="M378" s="82"/>
      <c r="N378" s="82"/>
      <c r="O378" s="82"/>
      <c r="P378" s="82"/>
      <c r="Q378" s="82"/>
      <c r="R378" s="82"/>
      <c r="S378" s="82"/>
    </row>
    <row r="379" spans="1:19" x14ac:dyDescent="0.2">
      <c r="A379" s="82"/>
      <c r="B379" s="226"/>
      <c r="C379" s="147" t="s">
        <v>76</v>
      </c>
      <c r="D379" s="148"/>
      <c r="E379" s="149">
        <v>0</v>
      </c>
      <c r="F379" s="150">
        <v>0</v>
      </c>
      <c r="G379" s="150">
        <v>0</v>
      </c>
      <c r="H379" s="150">
        <v>0</v>
      </c>
      <c r="I379" s="150">
        <v>0</v>
      </c>
      <c r="J379" s="150">
        <v>0</v>
      </c>
      <c r="K379" s="151">
        <v>0</v>
      </c>
      <c r="L379" s="82"/>
      <c r="M379" s="82"/>
      <c r="N379" s="82"/>
      <c r="O379" s="82"/>
      <c r="P379" s="82"/>
      <c r="Q379" s="82"/>
      <c r="R379" s="82"/>
      <c r="S379" s="82"/>
    </row>
    <row r="380" spans="1:19" x14ac:dyDescent="0.2">
      <c r="A380" s="82"/>
      <c r="B380" s="226"/>
      <c r="C380" s="147" t="s">
        <v>77</v>
      </c>
      <c r="D380" s="148"/>
      <c r="E380" s="149">
        <v>0</v>
      </c>
      <c r="F380" s="150">
        <v>0</v>
      </c>
      <c r="G380" s="150">
        <v>0</v>
      </c>
      <c r="H380" s="150">
        <v>0</v>
      </c>
      <c r="I380" s="150">
        <v>0</v>
      </c>
      <c r="J380" s="150">
        <v>0</v>
      </c>
      <c r="K380" s="151">
        <v>0</v>
      </c>
      <c r="L380" s="82"/>
      <c r="M380" s="82"/>
      <c r="N380" s="82"/>
      <c r="O380" s="82"/>
      <c r="P380" s="82"/>
      <c r="Q380" s="82"/>
      <c r="R380" s="82"/>
      <c r="S380" s="82"/>
    </row>
    <row r="381" spans="1:19" x14ac:dyDescent="0.2">
      <c r="A381" s="82"/>
      <c r="B381" s="226"/>
      <c r="C381" s="147" t="s">
        <v>78</v>
      </c>
      <c r="D381" s="148"/>
      <c r="E381" s="149">
        <v>0</v>
      </c>
      <c r="F381" s="150">
        <v>0</v>
      </c>
      <c r="G381" s="150">
        <v>0</v>
      </c>
      <c r="H381" s="150">
        <v>0</v>
      </c>
      <c r="I381" s="150">
        <v>0</v>
      </c>
      <c r="J381" s="150">
        <v>0</v>
      </c>
      <c r="K381" s="151">
        <v>0</v>
      </c>
      <c r="L381" s="82"/>
      <c r="M381" s="82"/>
      <c r="N381" s="82"/>
      <c r="O381" s="82"/>
      <c r="P381" s="82"/>
      <c r="Q381" s="82"/>
      <c r="R381" s="82"/>
      <c r="S381" s="82"/>
    </row>
    <row r="382" spans="1:19" x14ac:dyDescent="0.2">
      <c r="A382" s="82"/>
      <c r="B382" s="226"/>
      <c r="C382" s="147" t="s">
        <v>79</v>
      </c>
      <c r="D382" s="148"/>
      <c r="E382" s="149">
        <v>0</v>
      </c>
      <c r="F382" s="150">
        <v>0</v>
      </c>
      <c r="G382" s="150">
        <v>0</v>
      </c>
      <c r="H382" s="150">
        <v>0</v>
      </c>
      <c r="I382" s="150">
        <v>0</v>
      </c>
      <c r="J382" s="150">
        <v>0</v>
      </c>
      <c r="K382" s="151">
        <v>0</v>
      </c>
      <c r="L382" s="82"/>
      <c r="M382" s="82"/>
      <c r="N382" s="82"/>
      <c r="O382" s="82"/>
      <c r="P382" s="82"/>
      <c r="Q382" s="82"/>
      <c r="R382" s="82"/>
      <c r="S382" s="82"/>
    </row>
    <row r="383" spans="1:19" x14ac:dyDescent="0.2">
      <c r="A383" s="82"/>
      <c r="B383" s="226"/>
      <c r="C383" s="147" t="s">
        <v>80</v>
      </c>
      <c r="D383" s="148"/>
      <c r="E383" s="149">
        <v>0</v>
      </c>
      <c r="F383" s="150">
        <v>0</v>
      </c>
      <c r="G383" s="150">
        <v>0</v>
      </c>
      <c r="H383" s="150">
        <v>0</v>
      </c>
      <c r="I383" s="150">
        <v>0</v>
      </c>
      <c r="J383" s="150">
        <v>0</v>
      </c>
      <c r="K383" s="151">
        <v>0</v>
      </c>
      <c r="L383" s="82"/>
      <c r="M383" s="82"/>
      <c r="N383" s="82"/>
      <c r="O383" s="82"/>
      <c r="P383" s="82"/>
      <c r="Q383" s="82"/>
      <c r="R383" s="82"/>
      <c r="S383" s="82"/>
    </row>
    <row r="384" spans="1:19" x14ac:dyDescent="0.2">
      <c r="A384" s="82"/>
      <c r="B384" s="226"/>
      <c r="C384" s="147" t="s">
        <v>81</v>
      </c>
      <c r="D384" s="148"/>
      <c r="E384" s="149">
        <v>0.5</v>
      </c>
      <c r="F384" s="150">
        <v>0.5</v>
      </c>
      <c r="G384" s="150">
        <v>0.5</v>
      </c>
      <c r="H384" s="150">
        <v>0.5</v>
      </c>
      <c r="I384" s="150">
        <v>0.5</v>
      </c>
      <c r="J384" s="150">
        <v>0.5</v>
      </c>
      <c r="K384" s="151">
        <v>0.5</v>
      </c>
      <c r="L384" s="82"/>
      <c r="M384" s="82"/>
      <c r="N384" s="82"/>
      <c r="O384" s="82"/>
      <c r="P384" s="82"/>
      <c r="Q384" s="82"/>
      <c r="R384" s="82"/>
      <c r="S384" s="82"/>
    </row>
    <row r="385" spans="1:19" x14ac:dyDescent="0.2">
      <c r="A385" s="82"/>
      <c r="B385" s="226"/>
      <c r="C385" s="147" t="s">
        <v>82</v>
      </c>
      <c r="D385" s="148"/>
      <c r="E385" s="149">
        <v>0</v>
      </c>
      <c r="F385" s="150">
        <v>0</v>
      </c>
      <c r="G385" s="150">
        <v>0</v>
      </c>
      <c r="H385" s="150">
        <v>0</v>
      </c>
      <c r="I385" s="150">
        <v>0</v>
      </c>
      <c r="J385" s="150">
        <v>0</v>
      </c>
      <c r="K385" s="151">
        <v>0</v>
      </c>
      <c r="L385" s="82"/>
      <c r="M385" s="82"/>
      <c r="N385" s="82"/>
      <c r="O385" s="82"/>
      <c r="P385" s="82"/>
      <c r="Q385" s="82"/>
      <c r="R385" s="82"/>
      <c r="S385" s="82"/>
    </row>
    <row r="386" spans="1:19" x14ac:dyDescent="0.2">
      <c r="A386" s="82"/>
      <c r="B386" s="226"/>
      <c r="C386" s="147" t="s">
        <v>83</v>
      </c>
      <c r="D386" s="148"/>
      <c r="E386" s="149">
        <v>0</v>
      </c>
      <c r="F386" s="150">
        <v>0</v>
      </c>
      <c r="G386" s="150">
        <v>0</v>
      </c>
      <c r="H386" s="150">
        <v>0</v>
      </c>
      <c r="I386" s="150">
        <v>0</v>
      </c>
      <c r="J386" s="150">
        <v>0</v>
      </c>
      <c r="K386" s="151">
        <v>0</v>
      </c>
      <c r="L386" s="82"/>
      <c r="M386" s="82"/>
      <c r="N386" s="82"/>
      <c r="O386" s="82"/>
      <c r="P386" s="82"/>
      <c r="Q386" s="82"/>
      <c r="R386" s="82"/>
      <c r="S386" s="82"/>
    </row>
    <row r="387" spans="1:19" x14ac:dyDescent="0.2">
      <c r="A387" s="82"/>
      <c r="B387" s="226"/>
      <c r="C387" s="147" t="s">
        <v>84</v>
      </c>
      <c r="D387" s="148"/>
      <c r="E387" s="149">
        <v>0</v>
      </c>
      <c r="F387" s="150">
        <v>0</v>
      </c>
      <c r="G387" s="150">
        <v>0</v>
      </c>
      <c r="H387" s="150">
        <v>0</v>
      </c>
      <c r="I387" s="150">
        <v>0</v>
      </c>
      <c r="J387" s="150">
        <v>0</v>
      </c>
      <c r="K387" s="151">
        <v>0</v>
      </c>
      <c r="L387" s="82"/>
      <c r="M387" s="82"/>
      <c r="N387" s="82"/>
      <c r="O387" s="82"/>
      <c r="P387" s="82"/>
      <c r="Q387" s="82"/>
      <c r="R387" s="82"/>
      <c r="S387" s="82"/>
    </row>
    <row r="388" spans="1:19" x14ac:dyDescent="0.2">
      <c r="A388" s="82"/>
      <c r="B388" s="226"/>
      <c r="C388" s="147" t="s">
        <v>85</v>
      </c>
      <c r="D388" s="148"/>
      <c r="E388" s="149">
        <v>0.55000000000000004</v>
      </c>
      <c r="F388" s="150">
        <v>0.56999999999999995</v>
      </c>
      <c r="G388" s="150">
        <v>0.57999999999999996</v>
      </c>
      <c r="H388" s="150">
        <v>0.59</v>
      </c>
      <c r="I388" s="150">
        <v>0.59</v>
      </c>
      <c r="J388" s="150">
        <v>0.6</v>
      </c>
      <c r="K388" s="151">
        <v>0.6</v>
      </c>
      <c r="L388" s="82"/>
      <c r="M388" s="82"/>
      <c r="N388" s="82"/>
      <c r="O388" s="82"/>
      <c r="P388" s="82"/>
      <c r="Q388" s="82"/>
      <c r="R388" s="82"/>
      <c r="S388" s="82"/>
    </row>
    <row r="389" spans="1:19" x14ac:dyDescent="0.2">
      <c r="A389" s="82"/>
      <c r="B389" s="226"/>
      <c r="C389" s="147" t="s">
        <v>86</v>
      </c>
      <c r="D389" s="148"/>
      <c r="E389" s="149">
        <v>0</v>
      </c>
      <c r="F389" s="150">
        <v>0</v>
      </c>
      <c r="G389" s="150">
        <v>0</v>
      </c>
      <c r="H389" s="150">
        <v>0</v>
      </c>
      <c r="I389" s="150">
        <v>0</v>
      </c>
      <c r="J389" s="150">
        <v>0</v>
      </c>
      <c r="K389" s="151">
        <v>0</v>
      </c>
      <c r="L389" s="82"/>
      <c r="M389" s="82"/>
      <c r="N389" s="82"/>
      <c r="O389" s="82"/>
      <c r="P389" s="82"/>
      <c r="Q389" s="82"/>
      <c r="R389" s="82"/>
      <c r="S389" s="82"/>
    </row>
    <row r="390" spans="1:19" x14ac:dyDescent="0.2">
      <c r="A390" s="82"/>
      <c r="B390" s="226"/>
      <c r="C390" s="147" t="s">
        <v>87</v>
      </c>
      <c r="D390" s="148"/>
      <c r="E390" s="149">
        <v>0</v>
      </c>
      <c r="F390" s="150">
        <v>0</v>
      </c>
      <c r="G390" s="150">
        <v>0</v>
      </c>
      <c r="H390" s="150">
        <v>0</v>
      </c>
      <c r="I390" s="150">
        <v>0</v>
      </c>
      <c r="J390" s="150">
        <v>0</v>
      </c>
      <c r="K390" s="151">
        <v>0</v>
      </c>
      <c r="L390" s="82"/>
      <c r="M390" s="82"/>
      <c r="N390" s="82"/>
      <c r="O390" s="82"/>
      <c r="P390" s="82"/>
      <c r="Q390" s="82"/>
      <c r="R390" s="82"/>
      <c r="S390" s="82"/>
    </row>
    <row r="391" spans="1:19" x14ac:dyDescent="0.2">
      <c r="A391" s="82"/>
      <c r="B391" s="226"/>
      <c r="C391" s="147" t="s">
        <v>88</v>
      </c>
      <c r="D391" s="148"/>
      <c r="E391" s="149">
        <v>0</v>
      </c>
      <c r="F391" s="150">
        <v>0</v>
      </c>
      <c r="G391" s="150">
        <v>0</v>
      </c>
      <c r="H391" s="150">
        <v>0</v>
      </c>
      <c r="I391" s="150">
        <v>0</v>
      </c>
      <c r="J391" s="150">
        <v>0</v>
      </c>
      <c r="K391" s="151">
        <v>0</v>
      </c>
      <c r="L391" s="82"/>
      <c r="M391" s="82"/>
      <c r="N391" s="82"/>
      <c r="O391" s="82"/>
      <c r="P391" s="82"/>
      <c r="Q391" s="82"/>
      <c r="R391" s="82"/>
      <c r="S391" s="82"/>
    </row>
    <row r="392" spans="1:19" x14ac:dyDescent="0.2">
      <c r="A392" s="82"/>
      <c r="B392" s="226"/>
      <c r="C392" s="147" t="s">
        <v>89</v>
      </c>
      <c r="D392" s="148"/>
      <c r="E392" s="149">
        <v>0</v>
      </c>
      <c r="F392" s="150">
        <v>0</v>
      </c>
      <c r="G392" s="150">
        <v>0</v>
      </c>
      <c r="H392" s="150">
        <v>0</v>
      </c>
      <c r="I392" s="150">
        <v>0</v>
      </c>
      <c r="J392" s="150">
        <v>0</v>
      </c>
      <c r="K392" s="151">
        <v>0</v>
      </c>
      <c r="L392" s="82"/>
      <c r="M392" s="82"/>
      <c r="N392" s="82"/>
      <c r="O392" s="82"/>
      <c r="P392" s="82"/>
      <c r="Q392" s="82"/>
      <c r="R392" s="82"/>
      <c r="S392" s="82"/>
    </row>
    <row r="393" spans="1:19" x14ac:dyDescent="0.2">
      <c r="A393" s="82"/>
      <c r="B393" s="226"/>
      <c r="C393" s="147" t="s">
        <v>90</v>
      </c>
      <c r="D393" s="148"/>
      <c r="E393" s="149">
        <v>0</v>
      </c>
      <c r="F393" s="150">
        <v>0</v>
      </c>
      <c r="G393" s="150">
        <v>0</v>
      </c>
      <c r="H393" s="150">
        <v>0</v>
      </c>
      <c r="I393" s="150">
        <v>0</v>
      </c>
      <c r="J393" s="150">
        <v>0</v>
      </c>
      <c r="K393" s="151">
        <v>0</v>
      </c>
      <c r="L393" s="82"/>
      <c r="M393" s="82"/>
      <c r="N393" s="82"/>
      <c r="O393" s="82"/>
      <c r="P393" s="82"/>
      <c r="Q393" s="82"/>
      <c r="R393" s="82"/>
      <c r="S393" s="82"/>
    </row>
    <row r="394" spans="1:19" ht="13.5" thickBot="1" x14ac:dyDescent="0.25">
      <c r="A394" s="82"/>
      <c r="B394" s="227"/>
      <c r="C394" s="152" t="s">
        <v>48</v>
      </c>
      <c r="D394" s="153"/>
      <c r="E394" s="154">
        <v>0</v>
      </c>
      <c r="F394" s="155">
        <v>0</v>
      </c>
      <c r="G394" s="155">
        <v>0</v>
      </c>
      <c r="H394" s="155">
        <v>0</v>
      </c>
      <c r="I394" s="155">
        <v>0</v>
      </c>
      <c r="J394" s="155">
        <v>0</v>
      </c>
      <c r="K394" s="156">
        <v>0</v>
      </c>
      <c r="L394" s="82"/>
      <c r="M394" s="82"/>
      <c r="N394" s="82"/>
      <c r="O394" s="82"/>
      <c r="P394" s="82"/>
      <c r="Q394" s="82"/>
      <c r="R394" s="82"/>
      <c r="S394" s="82"/>
    </row>
    <row r="395" spans="1:19" x14ac:dyDescent="0.2">
      <c r="A395" s="82"/>
      <c r="B395" s="225" t="s">
        <v>648</v>
      </c>
      <c r="C395" s="142" t="s">
        <v>92</v>
      </c>
      <c r="D395" s="143"/>
      <c r="E395" s="144">
        <v>1.5</v>
      </c>
      <c r="F395" s="145">
        <v>1.5</v>
      </c>
      <c r="G395" s="145">
        <v>1.5</v>
      </c>
      <c r="H395" s="145">
        <v>1.5</v>
      </c>
      <c r="I395" s="145">
        <v>1.5</v>
      </c>
      <c r="J395" s="145">
        <v>1.5</v>
      </c>
      <c r="K395" s="146">
        <v>1.5</v>
      </c>
      <c r="L395" s="82"/>
      <c r="M395" s="82"/>
      <c r="N395" s="82"/>
      <c r="O395" s="82"/>
      <c r="P395" s="82"/>
      <c r="Q395" s="82"/>
      <c r="R395" s="82"/>
      <c r="S395" s="82"/>
    </row>
    <row r="396" spans="1:19" x14ac:dyDescent="0.2">
      <c r="A396" s="82"/>
      <c r="B396" s="226"/>
      <c r="C396" s="147" t="s">
        <v>94</v>
      </c>
      <c r="D396" s="148"/>
      <c r="E396" s="149">
        <v>148.25</v>
      </c>
      <c r="F396" s="150">
        <v>148.25</v>
      </c>
      <c r="G396" s="150">
        <v>148.25</v>
      </c>
      <c r="H396" s="150">
        <v>148.25</v>
      </c>
      <c r="I396" s="150">
        <v>148.25</v>
      </c>
      <c r="J396" s="150">
        <v>148.25</v>
      </c>
      <c r="K396" s="151">
        <v>148.25</v>
      </c>
      <c r="L396" s="82"/>
      <c r="M396" s="82"/>
      <c r="N396" s="82"/>
      <c r="O396" s="82"/>
      <c r="P396" s="82"/>
      <c r="Q396" s="82"/>
      <c r="R396" s="82"/>
      <c r="S396" s="82"/>
    </row>
    <row r="397" spans="1:19" x14ac:dyDescent="0.2">
      <c r="A397" s="82"/>
      <c r="B397" s="226"/>
      <c r="C397" s="147" t="s">
        <v>95</v>
      </c>
      <c r="D397" s="148"/>
      <c r="E397" s="149">
        <v>0.6</v>
      </c>
      <c r="F397" s="150">
        <v>0.53</v>
      </c>
      <c r="G397" s="150">
        <v>0.47</v>
      </c>
      <c r="H397" s="150">
        <v>0.42</v>
      </c>
      <c r="I397" s="150">
        <v>0.4</v>
      </c>
      <c r="J397" s="150">
        <v>0.38</v>
      </c>
      <c r="K397" s="151">
        <v>0.34</v>
      </c>
      <c r="L397" s="82"/>
      <c r="M397" s="82"/>
      <c r="N397" s="82"/>
      <c r="O397" s="82"/>
      <c r="P397" s="82"/>
      <c r="Q397" s="82"/>
      <c r="R397" s="82"/>
      <c r="S397" s="82"/>
    </row>
    <row r="398" spans="1:19" x14ac:dyDescent="0.2">
      <c r="A398" s="82"/>
      <c r="B398" s="226"/>
      <c r="C398" s="147" t="s">
        <v>96</v>
      </c>
      <c r="D398" s="148"/>
      <c r="E398" s="149">
        <v>5.75</v>
      </c>
      <c r="F398" s="150">
        <v>5.75</v>
      </c>
      <c r="G398" s="150">
        <v>5.75</v>
      </c>
      <c r="H398" s="150">
        <v>5.75</v>
      </c>
      <c r="I398" s="150">
        <v>5.75</v>
      </c>
      <c r="J398" s="150">
        <v>5.75</v>
      </c>
      <c r="K398" s="151">
        <v>5.75</v>
      </c>
      <c r="L398" s="82"/>
      <c r="M398" s="82"/>
      <c r="N398" s="82"/>
      <c r="O398" s="82"/>
      <c r="P398" s="82"/>
      <c r="Q398" s="82"/>
      <c r="R398" s="82"/>
      <c r="S398" s="82"/>
    </row>
    <row r="399" spans="1:19" x14ac:dyDescent="0.2">
      <c r="A399" s="82"/>
      <c r="B399" s="226"/>
      <c r="C399" s="147" t="s">
        <v>97</v>
      </c>
      <c r="D399" s="148"/>
      <c r="E399" s="149">
        <v>0.85</v>
      </c>
      <c r="F399" s="150">
        <v>0.96</v>
      </c>
      <c r="G399" s="150">
        <v>1.08</v>
      </c>
      <c r="H399" s="150">
        <v>1.25</v>
      </c>
      <c r="I399" s="150">
        <v>1.41</v>
      </c>
      <c r="J399" s="150">
        <v>1.54</v>
      </c>
      <c r="K399" s="151">
        <v>1.7</v>
      </c>
      <c r="L399" s="82"/>
      <c r="M399" s="82"/>
      <c r="N399" s="82"/>
      <c r="O399" s="82"/>
      <c r="P399" s="82"/>
      <c r="Q399" s="82"/>
      <c r="R399" s="82"/>
      <c r="S399" s="82"/>
    </row>
    <row r="400" spans="1:19" x14ac:dyDescent="0.2">
      <c r="A400" s="82"/>
      <c r="B400" s="226"/>
      <c r="C400" s="147" t="s">
        <v>98</v>
      </c>
      <c r="D400" s="148"/>
      <c r="E400" s="149">
        <v>0</v>
      </c>
      <c r="F400" s="150">
        <v>0</v>
      </c>
      <c r="G400" s="150">
        <v>0</v>
      </c>
      <c r="H400" s="150">
        <v>0</v>
      </c>
      <c r="I400" s="150">
        <v>0</v>
      </c>
      <c r="J400" s="150">
        <v>0</v>
      </c>
      <c r="K400" s="151">
        <v>0</v>
      </c>
      <c r="L400" s="82"/>
      <c r="M400" s="82"/>
      <c r="N400" s="82"/>
      <c r="O400" s="82"/>
      <c r="P400" s="82"/>
      <c r="Q400" s="82"/>
      <c r="R400" s="82"/>
      <c r="S400" s="82"/>
    </row>
    <row r="401" spans="1:19" x14ac:dyDescent="0.2">
      <c r="A401" s="82"/>
      <c r="B401" s="226"/>
      <c r="C401" s="147" t="s">
        <v>99</v>
      </c>
      <c r="D401" s="148"/>
      <c r="E401" s="149">
        <v>0</v>
      </c>
      <c r="F401" s="150">
        <v>0</v>
      </c>
      <c r="G401" s="150">
        <v>0</v>
      </c>
      <c r="H401" s="150">
        <v>0</v>
      </c>
      <c r="I401" s="150">
        <v>0</v>
      </c>
      <c r="J401" s="150">
        <v>0</v>
      </c>
      <c r="K401" s="151">
        <v>0</v>
      </c>
      <c r="L401" s="82"/>
      <c r="M401" s="82"/>
      <c r="N401" s="82"/>
      <c r="O401" s="82"/>
      <c r="P401" s="82"/>
      <c r="Q401" s="82"/>
      <c r="R401" s="82"/>
      <c r="S401" s="82"/>
    </row>
    <row r="402" spans="1:19" x14ac:dyDescent="0.2">
      <c r="A402" s="82"/>
      <c r="B402" s="226"/>
      <c r="C402" s="147" t="s">
        <v>100</v>
      </c>
      <c r="D402" s="148"/>
      <c r="E402" s="149">
        <v>0</v>
      </c>
      <c r="F402" s="150">
        <v>0</v>
      </c>
      <c r="G402" s="150">
        <v>0</v>
      </c>
      <c r="H402" s="150">
        <v>0</v>
      </c>
      <c r="I402" s="150">
        <v>0</v>
      </c>
      <c r="J402" s="150">
        <v>0</v>
      </c>
      <c r="K402" s="151">
        <v>0</v>
      </c>
      <c r="L402" s="82"/>
      <c r="M402" s="82"/>
      <c r="N402" s="82"/>
      <c r="O402" s="82"/>
      <c r="P402" s="82"/>
      <c r="Q402" s="82"/>
      <c r="R402" s="82"/>
      <c r="S402" s="82"/>
    </row>
    <row r="403" spans="1:19" x14ac:dyDescent="0.2">
      <c r="A403" s="82"/>
      <c r="B403" s="226"/>
      <c r="C403" s="147" t="s">
        <v>101</v>
      </c>
      <c r="D403" s="148"/>
      <c r="E403" s="149">
        <v>0</v>
      </c>
      <c r="F403" s="150">
        <v>0</v>
      </c>
      <c r="G403" s="150">
        <v>0</v>
      </c>
      <c r="H403" s="150">
        <v>0</v>
      </c>
      <c r="I403" s="150">
        <v>0</v>
      </c>
      <c r="J403" s="150">
        <v>0</v>
      </c>
      <c r="K403" s="151">
        <v>0</v>
      </c>
      <c r="L403" s="82"/>
      <c r="M403" s="82"/>
      <c r="N403" s="82"/>
      <c r="O403" s="82"/>
      <c r="P403" s="82"/>
      <c r="Q403" s="82"/>
      <c r="R403" s="82"/>
      <c r="S403" s="82"/>
    </row>
    <row r="404" spans="1:19" x14ac:dyDescent="0.2">
      <c r="A404" s="82"/>
      <c r="B404" s="226"/>
      <c r="C404" s="147" t="s">
        <v>102</v>
      </c>
      <c r="D404" s="148"/>
      <c r="E404" s="149">
        <v>0</v>
      </c>
      <c r="F404" s="150">
        <v>0</v>
      </c>
      <c r="G404" s="150">
        <v>0</v>
      </c>
      <c r="H404" s="150">
        <v>0</v>
      </c>
      <c r="I404" s="150">
        <v>0</v>
      </c>
      <c r="J404" s="150">
        <v>0</v>
      </c>
      <c r="K404" s="151">
        <v>0</v>
      </c>
      <c r="L404" s="82"/>
      <c r="M404" s="82"/>
      <c r="N404" s="82"/>
      <c r="O404" s="82"/>
      <c r="P404" s="82"/>
      <c r="Q404" s="82"/>
      <c r="R404" s="82"/>
      <c r="S404" s="82"/>
    </row>
    <row r="405" spans="1:19" x14ac:dyDescent="0.2">
      <c r="A405" s="82"/>
      <c r="B405" s="226"/>
      <c r="C405" s="147" t="s">
        <v>103</v>
      </c>
      <c r="D405" s="148"/>
      <c r="E405" s="149">
        <v>0</v>
      </c>
      <c r="F405" s="150">
        <v>0</v>
      </c>
      <c r="G405" s="150">
        <v>0</v>
      </c>
      <c r="H405" s="150">
        <v>0</v>
      </c>
      <c r="I405" s="150">
        <v>0</v>
      </c>
      <c r="J405" s="150">
        <v>0</v>
      </c>
      <c r="K405" s="151">
        <v>0</v>
      </c>
      <c r="L405" s="82"/>
      <c r="M405" s="82"/>
      <c r="N405" s="82"/>
      <c r="O405" s="82"/>
      <c r="P405" s="82"/>
      <c r="Q405" s="82"/>
      <c r="R405" s="82"/>
      <c r="S405" s="82"/>
    </row>
    <row r="406" spans="1:19" x14ac:dyDescent="0.2">
      <c r="A406" s="82"/>
      <c r="B406" s="226"/>
      <c r="C406" s="147" t="s">
        <v>104</v>
      </c>
      <c r="D406" s="148"/>
      <c r="E406" s="149">
        <v>0</v>
      </c>
      <c r="F406" s="150">
        <v>0</v>
      </c>
      <c r="G406" s="150">
        <v>0</v>
      </c>
      <c r="H406" s="150">
        <v>0</v>
      </c>
      <c r="I406" s="150">
        <v>0</v>
      </c>
      <c r="J406" s="150">
        <v>0</v>
      </c>
      <c r="K406" s="151">
        <v>0</v>
      </c>
      <c r="L406" s="82"/>
      <c r="M406" s="82"/>
      <c r="N406" s="82"/>
      <c r="O406" s="82"/>
      <c r="P406" s="82"/>
      <c r="Q406" s="82"/>
      <c r="R406" s="82"/>
      <c r="S406" s="82"/>
    </row>
    <row r="407" spans="1:19" x14ac:dyDescent="0.2">
      <c r="A407" s="82"/>
      <c r="B407" s="226"/>
      <c r="C407" s="147" t="s">
        <v>105</v>
      </c>
      <c r="D407" s="148"/>
      <c r="E407" s="149">
        <v>0</v>
      </c>
      <c r="F407" s="150">
        <v>0</v>
      </c>
      <c r="G407" s="150">
        <v>0</v>
      </c>
      <c r="H407" s="150">
        <v>0</v>
      </c>
      <c r="I407" s="150">
        <v>0</v>
      </c>
      <c r="J407" s="150">
        <v>0</v>
      </c>
      <c r="K407" s="151">
        <v>0</v>
      </c>
      <c r="L407" s="82"/>
      <c r="M407" s="82"/>
      <c r="N407" s="82"/>
      <c r="O407" s="82"/>
      <c r="P407" s="82"/>
      <c r="Q407" s="82"/>
      <c r="R407" s="82"/>
      <c r="S407" s="82"/>
    </row>
    <row r="408" spans="1:19" ht="13.5" thickBot="1" x14ac:dyDescent="0.25">
      <c r="A408" s="82"/>
      <c r="B408" s="227"/>
      <c r="C408" s="152" t="s">
        <v>48</v>
      </c>
      <c r="D408" s="153"/>
      <c r="E408" s="154">
        <v>1.5</v>
      </c>
      <c r="F408" s="155">
        <v>1.5</v>
      </c>
      <c r="G408" s="155">
        <v>1.5</v>
      </c>
      <c r="H408" s="155">
        <v>1.5</v>
      </c>
      <c r="I408" s="155">
        <v>1.5</v>
      </c>
      <c r="J408" s="155">
        <v>1.5</v>
      </c>
      <c r="K408" s="156">
        <v>1.5</v>
      </c>
      <c r="L408" s="82"/>
      <c r="M408" s="82"/>
      <c r="N408" s="82"/>
      <c r="O408" s="82"/>
      <c r="P408" s="82"/>
      <c r="Q408" s="82"/>
      <c r="R408" s="82"/>
      <c r="S408" s="82"/>
    </row>
    <row r="409" spans="1:19" x14ac:dyDescent="0.2">
      <c r="A409" s="82"/>
      <c r="B409" s="225" t="s">
        <v>649</v>
      </c>
      <c r="C409" s="142" t="s">
        <v>561</v>
      </c>
      <c r="D409" s="143"/>
      <c r="E409" s="144">
        <v>0</v>
      </c>
      <c r="F409" s="145">
        <v>0</v>
      </c>
      <c r="G409" s="145">
        <v>0</v>
      </c>
      <c r="H409" s="145">
        <v>0</v>
      </c>
      <c r="I409" s="145">
        <v>0</v>
      </c>
      <c r="J409" s="145">
        <v>0</v>
      </c>
      <c r="K409" s="146">
        <v>0</v>
      </c>
      <c r="L409" s="82"/>
      <c r="M409" s="82"/>
      <c r="N409" s="82"/>
      <c r="O409" s="82"/>
      <c r="P409" s="82"/>
      <c r="Q409" s="82"/>
      <c r="R409" s="82"/>
      <c r="S409" s="82"/>
    </row>
    <row r="410" spans="1:19" x14ac:dyDescent="0.2">
      <c r="A410" s="82"/>
      <c r="B410" s="226"/>
      <c r="C410" s="147" t="s">
        <v>562</v>
      </c>
      <c r="D410" s="148"/>
      <c r="E410" s="149">
        <v>0</v>
      </c>
      <c r="F410" s="150">
        <v>0</v>
      </c>
      <c r="G410" s="150">
        <v>0</v>
      </c>
      <c r="H410" s="150">
        <v>0</v>
      </c>
      <c r="I410" s="150">
        <v>0</v>
      </c>
      <c r="J410" s="150">
        <v>0</v>
      </c>
      <c r="K410" s="151">
        <v>0</v>
      </c>
      <c r="L410" s="82"/>
      <c r="M410" s="82"/>
      <c r="N410" s="82"/>
      <c r="O410" s="82"/>
      <c r="P410" s="82"/>
      <c r="Q410" s="82"/>
      <c r="R410" s="82"/>
      <c r="S410" s="82"/>
    </row>
    <row r="411" spans="1:19" x14ac:dyDescent="0.2">
      <c r="A411" s="82"/>
      <c r="B411" s="226"/>
      <c r="C411" s="147" t="s">
        <v>563</v>
      </c>
      <c r="D411" s="148"/>
      <c r="E411" s="149">
        <v>0</v>
      </c>
      <c r="F411" s="150">
        <v>0</v>
      </c>
      <c r="G411" s="150">
        <v>0</v>
      </c>
      <c r="H411" s="150">
        <v>0</v>
      </c>
      <c r="I411" s="150">
        <v>0</v>
      </c>
      <c r="J411" s="150">
        <v>0</v>
      </c>
      <c r="K411" s="151">
        <v>0</v>
      </c>
      <c r="L411" s="82"/>
      <c r="M411" s="82"/>
      <c r="N411" s="82"/>
      <c r="O411" s="82"/>
      <c r="P411" s="82"/>
      <c r="Q411" s="82"/>
      <c r="R411" s="82"/>
      <c r="S411" s="82"/>
    </row>
    <row r="412" spans="1:19" x14ac:dyDescent="0.2">
      <c r="A412" s="82"/>
      <c r="B412" s="226"/>
      <c r="C412" s="147" t="s">
        <v>564</v>
      </c>
      <c r="D412" s="148"/>
      <c r="E412" s="149">
        <v>0</v>
      </c>
      <c r="F412" s="150">
        <v>0</v>
      </c>
      <c r="G412" s="150">
        <v>0</v>
      </c>
      <c r="H412" s="150">
        <v>0</v>
      </c>
      <c r="I412" s="150">
        <v>0</v>
      </c>
      <c r="J412" s="150">
        <v>0</v>
      </c>
      <c r="K412" s="151">
        <v>0</v>
      </c>
      <c r="L412" s="82"/>
      <c r="M412" s="82"/>
      <c r="N412" s="82"/>
      <c r="O412" s="82"/>
      <c r="P412" s="82"/>
      <c r="Q412" s="82"/>
      <c r="R412" s="82"/>
      <c r="S412" s="82"/>
    </row>
    <row r="413" spans="1:19" x14ac:dyDescent="0.2">
      <c r="A413" s="82"/>
      <c r="B413" s="226"/>
      <c r="C413" s="147" t="s">
        <v>565</v>
      </c>
      <c r="D413" s="148"/>
      <c r="E413" s="149">
        <v>0</v>
      </c>
      <c r="F413" s="150">
        <v>0</v>
      </c>
      <c r="G413" s="150">
        <v>0</v>
      </c>
      <c r="H413" s="150">
        <v>0</v>
      </c>
      <c r="I413" s="150">
        <v>0</v>
      </c>
      <c r="J413" s="150">
        <v>0</v>
      </c>
      <c r="K413" s="151">
        <v>0</v>
      </c>
      <c r="L413" s="82"/>
      <c r="M413" s="82"/>
      <c r="N413" s="82"/>
      <c r="O413" s="82"/>
      <c r="P413" s="82"/>
      <c r="Q413" s="82"/>
      <c r="R413" s="82"/>
      <c r="S413" s="82"/>
    </row>
    <row r="414" spans="1:19" x14ac:dyDescent="0.2">
      <c r="A414" s="82"/>
      <c r="B414" s="226"/>
      <c r="C414" s="147" t="s">
        <v>566</v>
      </c>
      <c r="D414" s="148"/>
      <c r="E414" s="149">
        <v>0</v>
      </c>
      <c r="F414" s="150">
        <v>0</v>
      </c>
      <c r="G414" s="150">
        <v>0</v>
      </c>
      <c r="H414" s="150">
        <v>0</v>
      </c>
      <c r="I414" s="150">
        <v>0</v>
      </c>
      <c r="J414" s="150">
        <v>0</v>
      </c>
      <c r="K414" s="151">
        <v>0</v>
      </c>
      <c r="L414" s="82"/>
      <c r="M414" s="82"/>
      <c r="N414" s="82"/>
      <c r="O414" s="82"/>
      <c r="P414" s="82"/>
      <c r="Q414" s="82"/>
      <c r="R414" s="82"/>
      <c r="S414" s="82"/>
    </row>
    <row r="415" spans="1:19" x14ac:dyDescent="0.2">
      <c r="A415" s="82"/>
      <c r="B415" s="226"/>
      <c r="C415" s="147" t="s">
        <v>542</v>
      </c>
      <c r="D415" s="148"/>
      <c r="E415" s="149">
        <v>0</v>
      </c>
      <c r="F415" s="150">
        <v>0</v>
      </c>
      <c r="G415" s="150">
        <v>0</v>
      </c>
      <c r="H415" s="150">
        <v>0</v>
      </c>
      <c r="I415" s="150">
        <v>0</v>
      </c>
      <c r="J415" s="150">
        <v>0</v>
      </c>
      <c r="K415" s="151">
        <v>0</v>
      </c>
      <c r="L415" s="82"/>
      <c r="M415" s="82"/>
      <c r="N415" s="82"/>
      <c r="O415" s="82"/>
      <c r="P415" s="82"/>
      <c r="Q415" s="82"/>
      <c r="R415" s="82"/>
      <c r="S415" s="82"/>
    </row>
    <row r="416" spans="1:19" x14ac:dyDescent="0.2">
      <c r="A416" s="82"/>
      <c r="B416" s="226"/>
      <c r="C416" s="147" t="s">
        <v>543</v>
      </c>
      <c r="D416" s="148"/>
      <c r="E416" s="149">
        <v>0</v>
      </c>
      <c r="F416" s="150">
        <v>0</v>
      </c>
      <c r="G416" s="150">
        <v>0</v>
      </c>
      <c r="H416" s="150">
        <v>0</v>
      </c>
      <c r="I416" s="150">
        <v>0</v>
      </c>
      <c r="J416" s="150">
        <v>0</v>
      </c>
      <c r="K416" s="151">
        <v>0</v>
      </c>
      <c r="L416" s="82"/>
      <c r="M416" s="82"/>
      <c r="N416" s="82"/>
      <c r="O416" s="82"/>
      <c r="P416" s="82"/>
      <c r="Q416" s="82"/>
      <c r="R416" s="82"/>
      <c r="S416" s="82"/>
    </row>
    <row r="417" spans="1:19" ht="13.5" thickBot="1" x14ac:dyDescent="0.25">
      <c r="A417" s="82"/>
      <c r="B417" s="227"/>
      <c r="C417" s="152" t="s">
        <v>48</v>
      </c>
      <c r="D417" s="153"/>
      <c r="E417" s="154">
        <v>0</v>
      </c>
      <c r="F417" s="155">
        <v>0</v>
      </c>
      <c r="G417" s="155">
        <v>0</v>
      </c>
      <c r="H417" s="155">
        <v>0</v>
      </c>
      <c r="I417" s="155">
        <v>0</v>
      </c>
      <c r="J417" s="155">
        <v>0</v>
      </c>
      <c r="K417" s="156">
        <v>0</v>
      </c>
      <c r="L417" s="82"/>
      <c r="M417" s="82"/>
      <c r="N417" s="82"/>
      <c r="O417" s="82"/>
      <c r="P417" s="82"/>
      <c r="Q417" s="82"/>
      <c r="R417" s="82"/>
      <c r="S417" s="82"/>
    </row>
    <row r="418" spans="1:19" x14ac:dyDescent="0.2">
      <c r="A418" s="82"/>
      <c r="B418" s="225" t="s">
        <v>650</v>
      </c>
      <c r="C418" s="142" t="s">
        <v>534</v>
      </c>
      <c r="D418" s="143"/>
      <c r="E418" s="144">
        <v>17.7</v>
      </c>
      <c r="F418" s="145">
        <v>19.41</v>
      </c>
      <c r="G418" s="145">
        <v>20.87</v>
      </c>
      <c r="H418" s="145">
        <v>21.58</v>
      </c>
      <c r="I418" s="145">
        <v>22.69</v>
      </c>
      <c r="J418" s="145">
        <v>23.48</v>
      </c>
      <c r="K418" s="146">
        <v>23.84</v>
      </c>
      <c r="L418" s="82"/>
      <c r="M418" s="82"/>
      <c r="N418" s="82"/>
      <c r="O418" s="82"/>
      <c r="P418" s="82"/>
      <c r="Q418" s="82"/>
      <c r="R418" s="82"/>
      <c r="S418" s="82"/>
    </row>
    <row r="419" spans="1:19" x14ac:dyDescent="0.2">
      <c r="A419" s="82"/>
      <c r="B419" s="226"/>
      <c r="C419" s="147" t="s">
        <v>535</v>
      </c>
      <c r="D419" s="148"/>
      <c r="E419" s="149">
        <v>0</v>
      </c>
      <c r="F419" s="150">
        <v>0</v>
      </c>
      <c r="G419" s="150">
        <v>0</v>
      </c>
      <c r="H419" s="150">
        <v>0</v>
      </c>
      <c r="I419" s="150">
        <v>0</v>
      </c>
      <c r="J419" s="150">
        <v>0</v>
      </c>
      <c r="K419" s="151">
        <v>0</v>
      </c>
      <c r="L419" s="82"/>
      <c r="M419" s="82"/>
      <c r="N419" s="82"/>
      <c r="O419" s="82"/>
      <c r="P419" s="82"/>
      <c r="Q419" s="82"/>
      <c r="R419" s="82"/>
      <c r="S419" s="82"/>
    </row>
    <row r="420" spans="1:19" x14ac:dyDescent="0.2">
      <c r="A420" s="82"/>
      <c r="B420" s="226"/>
      <c r="C420" s="147" t="s">
        <v>537</v>
      </c>
      <c r="D420" s="148"/>
      <c r="E420" s="149">
        <v>0</v>
      </c>
      <c r="F420" s="150">
        <v>0</v>
      </c>
      <c r="G420" s="150">
        <v>0</v>
      </c>
      <c r="H420" s="150">
        <v>0</v>
      </c>
      <c r="I420" s="150">
        <v>0</v>
      </c>
      <c r="J420" s="150">
        <v>0</v>
      </c>
      <c r="K420" s="151">
        <v>0</v>
      </c>
      <c r="L420" s="82"/>
      <c r="M420" s="82"/>
      <c r="N420" s="82"/>
      <c r="O420" s="82"/>
      <c r="P420" s="82"/>
      <c r="Q420" s="82"/>
      <c r="R420" s="82"/>
      <c r="S420" s="82"/>
    </row>
    <row r="421" spans="1:19" x14ac:dyDescent="0.2">
      <c r="A421" s="82"/>
      <c r="B421" s="226"/>
      <c r="C421" s="147" t="s">
        <v>538</v>
      </c>
      <c r="D421" s="148"/>
      <c r="E421" s="149">
        <v>0</v>
      </c>
      <c r="F421" s="150">
        <v>0</v>
      </c>
      <c r="G421" s="150">
        <v>0</v>
      </c>
      <c r="H421" s="150">
        <v>0</v>
      </c>
      <c r="I421" s="150">
        <v>0</v>
      </c>
      <c r="J421" s="150">
        <v>0</v>
      </c>
      <c r="K421" s="151">
        <v>0</v>
      </c>
      <c r="L421" s="82"/>
      <c r="M421" s="82"/>
      <c r="N421" s="82"/>
      <c r="O421" s="82"/>
      <c r="P421" s="82"/>
      <c r="Q421" s="82"/>
      <c r="R421" s="82"/>
      <c r="S421" s="82"/>
    </row>
    <row r="422" spans="1:19" x14ac:dyDescent="0.2">
      <c r="A422" s="82"/>
      <c r="B422" s="226"/>
      <c r="C422" s="147" t="s">
        <v>539</v>
      </c>
      <c r="D422" s="148"/>
      <c r="E422" s="149">
        <v>0</v>
      </c>
      <c r="F422" s="150">
        <v>0</v>
      </c>
      <c r="G422" s="150">
        <v>0</v>
      </c>
      <c r="H422" s="150">
        <v>0</v>
      </c>
      <c r="I422" s="150">
        <v>0</v>
      </c>
      <c r="J422" s="150">
        <v>0</v>
      </c>
      <c r="K422" s="151">
        <v>0</v>
      </c>
      <c r="L422" s="82"/>
      <c r="M422" s="82"/>
      <c r="N422" s="82"/>
      <c r="O422" s="82"/>
      <c r="P422" s="82"/>
      <c r="Q422" s="82"/>
      <c r="R422" s="82"/>
      <c r="S422" s="82"/>
    </row>
    <row r="423" spans="1:19" x14ac:dyDescent="0.2">
      <c r="A423" s="82"/>
      <c r="B423" s="226"/>
      <c r="C423" s="147" t="s">
        <v>540</v>
      </c>
      <c r="D423" s="148"/>
      <c r="E423" s="149">
        <v>0</v>
      </c>
      <c r="F423" s="150">
        <v>0</v>
      </c>
      <c r="G423" s="150">
        <v>0</v>
      </c>
      <c r="H423" s="150">
        <v>0</v>
      </c>
      <c r="I423" s="150">
        <v>0</v>
      </c>
      <c r="J423" s="150">
        <v>0</v>
      </c>
      <c r="K423" s="151">
        <v>0</v>
      </c>
      <c r="L423" s="82"/>
      <c r="M423" s="82"/>
      <c r="N423" s="82"/>
      <c r="O423" s="82"/>
      <c r="P423" s="82"/>
      <c r="Q423" s="82"/>
      <c r="R423" s="82"/>
      <c r="S423" s="82"/>
    </row>
    <row r="424" spans="1:19" x14ac:dyDescent="0.2">
      <c r="A424" s="82"/>
      <c r="B424" s="226"/>
      <c r="C424" s="147" t="s">
        <v>541</v>
      </c>
      <c r="D424" s="148"/>
      <c r="E424" s="149">
        <v>0</v>
      </c>
      <c r="F424" s="150">
        <v>0</v>
      </c>
      <c r="G424" s="150">
        <v>0</v>
      </c>
      <c r="H424" s="150">
        <v>0</v>
      </c>
      <c r="I424" s="150">
        <v>0</v>
      </c>
      <c r="J424" s="150">
        <v>0</v>
      </c>
      <c r="K424" s="151">
        <v>0</v>
      </c>
      <c r="L424" s="82"/>
      <c r="M424" s="82"/>
      <c r="N424" s="82"/>
      <c r="O424" s="82"/>
      <c r="P424" s="82"/>
      <c r="Q424" s="82"/>
      <c r="R424" s="82"/>
      <c r="S424" s="82"/>
    </row>
    <row r="425" spans="1:19" ht="13.5" thickBot="1" x14ac:dyDescent="0.25">
      <c r="A425" s="82"/>
      <c r="B425" s="227"/>
      <c r="C425" s="152" t="s">
        <v>48</v>
      </c>
      <c r="D425" s="153"/>
      <c r="E425" s="154">
        <v>0</v>
      </c>
      <c r="F425" s="155">
        <v>0</v>
      </c>
      <c r="G425" s="155">
        <v>0</v>
      </c>
      <c r="H425" s="155">
        <v>0</v>
      </c>
      <c r="I425" s="155">
        <v>0</v>
      </c>
      <c r="J425" s="155">
        <v>0</v>
      </c>
      <c r="K425" s="156">
        <v>0</v>
      </c>
      <c r="L425" s="82"/>
      <c r="M425" s="82"/>
      <c r="N425" s="82"/>
      <c r="O425" s="82"/>
      <c r="P425" s="82"/>
      <c r="Q425" s="82"/>
      <c r="R425" s="82"/>
      <c r="S425" s="82"/>
    </row>
    <row r="426" spans="1:19" x14ac:dyDescent="0.2">
      <c r="A426" s="82"/>
      <c r="B426" s="225" t="s">
        <v>651</v>
      </c>
      <c r="C426" s="142"/>
      <c r="D426" s="143"/>
      <c r="E426" s="144">
        <v>0</v>
      </c>
      <c r="F426" s="145">
        <v>0</v>
      </c>
      <c r="G426" s="145">
        <v>0</v>
      </c>
      <c r="H426" s="145">
        <v>0</v>
      </c>
      <c r="I426" s="145">
        <v>0</v>
      </c>
      <c r="J426" s="145">
        <v>0</v>
      </c>
      <c r="K426" s="146">
        <v>0</v>
      </c>
      <c r="L426" s="82"/>
      <c r="M426" s="82"/>
      <c r="N426" s="82"/>
      <c r="O426" s="82"/>
      <c r="P426" s="82"/>
      <c r="Q426" s="82"/>
      <c r="R426" s="82"/>
      <c r="S426" s="82"/>
    </row>
    <row r="427" spans="1:19" x14ac:dyDescent="0.2">
      <c r="A427" s="82"/>
      <c r="B427" s="226"/>
      <c r="C427" s="147"/>
      <c r="D427" s="148"/>
      <c r="E427" s="149"/>
      <c r="F427" s="150"/>
      <c r="G427" s="150"/>
      <c r="H427" s="150"/>
      <c r="I427" s="150"/>
      <c r="J427" s="150"/>
      <c r="K427" s="151"/>
      <c r="L427" s="82"/>
      <c r="M427" s="82"/>
      <c r="N427" s="82"/>
      <c r="O427" s="82"/>
      <c r="P427" s="82"/>
      <c r="Q427" s="82"/>
      <c r="R427" s="82"/>
      <c r="S427" s="82"/>
    </row>
    <row r="428" spans="1:19" x14ac:dyDescent="0.2">
      <c r="A428" s="82"/>
      <c r="B428" s="226"/>
      <c r="C428" s="147"/>
      <c r="D428" s="148"/>
      <c r="E428" s="149"/>
      <c r="F428" s="150"/>
      <c r="G428" s="150"/>
      <c r="H428" s="150"/>
      <c r="I428" s="150"/>
      <c r="J428" s="150"/>
      <c r="K428" s="151"/>
      <c r="L428" s="82"/>
      <c r="M428" s="82"/>
      <c r="N428" s="82"/>
      <c r="O428" s="82"/>
      <c r="P428" s="82"/>
      <c r="Q428" s="82"/>
      <c r="R428" s="82"/>
      <c r="S428" s="82"/>
    </row>
    <row r="429" spans="1:19" x14ac:dyDescent="0.2">
      <c r="A429" s="82"/>
      <c r="B429" s="226"/>
      <c r="C429" s="147"/>
      <c r="D429" s="148"/>
      <c r="E429" s="149"/>
      <c r="F429" s="150"/>
      <c r="G429" s="150"/>
      <c r="H429" s="150"/>
      <c r="I429" s="150"/>
      <c r="J429" s="150"/>
      <c r="K429" s="151"/>
      <c r="L429" s="82"/>
      <c r="M429" s="82"/>
      <c r="N429" s="82"/>
      <c r="O429" s="82"/>
      <c r="P429" s="82"/>
      <c r="Q429" s="82"/>
      <c r="R429" s="82"/>
      <c r="S429" s="82"/>
    </row>
    <row r="430" spans="1:19" x14ac:dyDescent="0.2">
      <c r="A430" s="82"/>
      <c r="B430" s="226"/>
      <c r="C430" s="147"/>
      <c r="D430" s="148"/>
      <c r="E430" s="149"/>
      <c r="F430" s="150"/>
      <c r="G430" s="150"/>
      <c r="H430" s="150"/>
      <c r="I430" s="150"/>
      <c r="J430" s="150"/>
      <c r="K430" s="151"/>
      <c r="L430" s="82"/>
      <c r="M430" s="82"/>
      <c r="N430" s="82"/>
      <c r="O430" s="82"/>
      <c r="P430" s="82"/>
      <c r="Q430" s="82"/>
      <c r="R430" s="82"/>
      <c r="S430" s="82"/>
    </row>
    <row r="431" spans="1:19" x14ac:dyDescent="0.2">
      <c r="A431" s="82"/>
      <c r="B431" s="226"/>
      <c r="C431" s="147"/>
      <c r="D431" s="148"/>
      <c r="E431" s="149"/>
      <c r="F431" s="150"/>
      <c r="G431" s="150"/>
      <c r="H431" s="150"/>
      <c r="I431" s="150"/>
      <c r="J431" s="150"/>
      <c r="K431" s="151"/>
      <c r="L431" s="82"/>
      <c r="M431" s="82"/>
      <c r="N431" s="82"/>
      <c r="O431" s="82"/>
      <c r="P431" s="82"/>
      <c r="Q431" s="82"/>
      <c r="R431" s="82"/>
      <c r="S431" s="82"/>
    </row>
    <row r="432" spans="1:19" x14ac:dyDescent="0.2">
      <c r="A432" s="82"/>
      <c r="B432" s="226"/>
      <c r="C432" s="147"/>
      <c r="D432" s="148"/>
      <c r="E432" s="149"/>
      <c r="F432" s="150"/>
      <c r="G432" s="150"/>
      <c r="H432" s="150"/>
      <c r="I432" s="150"/>
      <c r="J432" s="150"/>
      <c r="K432" s="151"/>
      <c r="L432" s="82"/>
      <c r="M432" s="82"/>
      <c r="N432" s="82"/>
      <c r="O432" s="82"/>
      <c r="P432" s="82"/>
      <c r="Q432" s="82"/>
      <c r="R432" s="82"/>
      <c r="S432" s="82"/>
    </row>
    <row r="433" spans="1:19" x14ac:dyDescent="0.2">
      <c r="A433" s="82"/>
      <c r="B433" s="226"/>
      <c r="C433" s="147"/>
      <c r="D433" s="148"/>
      <c r="E433" s="149"/>
      <c r="F433" s="150"/>
      <c r="G433" s="150"/>
      <c r="H433" s="150"/>
      <c r="I433" s="150"/>
      <c r="J433" s="150"/>
      <c r="K433" s="151"/>
      <c r="L433" s="82"/>
      <c r="M433" s="82"/>
      <c r="N433" s="82"/>
      <c r="O433" s="82"/>
      <c r="P433" s="82"/>
      <c r="Q433" s="82"/>
      <c r="R433" s="82"/>
      <c r="S433" s="82"/>
    </row>
    <row r="434" spans="1:19" ht="13.5" thickBot="1" x14ac:dyDescent="0.25">
      <c r="A434" s="82"/>
      <c r="B434" s="227"/>
      <c r="C434" s="152"/>
      <c r="D434" s="153"/>
      <c r="E434" s="154"/>
      <c r="F434" s="155"/>
      <c r="G434" s="155"/>
      <c r="H434" s="155"/>
      <c r="I434" s="155"/>
      <c r="J434" s="155"/>
      <c r="K434" s="156"/>
      <c r="L434" s="82"/>
      <c r="M434" s="82"/>
      <c r="N434" s="82"/>
      <c r="O434" s="82"/>
      <c r="P434" s="82"/>
      <c r="Q434" s="82"/>
      <c r="R434" s="82"/>
      <c r="S434" s="82"/>
    </row>
    <row r="435" spans="1:19" x14ac:dyDescent="0.2">
      <c r="A435" s="82"/>
      <c r="B435" s="80"/>
      <c r="C435" s="80"/>
      <c r="D435" s="80"/>
      <c r="E435" s="80"/>
      <c r="F435" s="80"/>
      <c r="G435" s="80"/>
      <c r="H435" s="80"/>
      <c r="I435" s="80"/>
      <c r="J435" s="80"/>
      <c r="K435" s="80"/>
      <c r="L435" s="82"/>
      <c r="M435" s="82"/>
      <c r="N435" s="82"/>
      <c r="O435" s="82"/>
      <c r="P435" s="82"/>
      <c r="Q435" s="82"/>
      <c r="R435" s="82"/>
      <c r="S435" s="82"/>
    </row>
    <row r="436" spans="1:19" x14ac:dyDescent="0.2">
      <c r="A436" s="82"/>
      <c r="B436" s="82"/>
      <c r="C436" s="82"/>
      <c r="D436" s="82"/>
      <c r="E436" s="82"/>
      <c r="F436" s="82"/>
      <c r="G436" s="82"/>
      <c r="H436" s="82"/>
      <c r="I436" s="82"/>
      <c r="J436" s="82"/>
      <c r="K436" s="82"/>
      <c r="L436" s="82"/>
      <c r="M436" s="82"/>
      <c r="N436" s="82"/>
      <c r="O436" s="82"/>
      <c r="P436" s="82"/>
      <c r="Q436" s="82"/>
      <c r="R436" s="82"/>
      <c r="S436" s="82"/>
    </row>
    <row r="437" spans="1:19" x14ac:dyDescent="0.2">
      <c r="A437" s="82"/>
      <c r="B437" s="82"/>
      <c r="C437" s="82"/>
      <c r="D437" s="82"/>
      <c r="E437" s="82"/>
      <c r="F437" s="82"/>
      <c r="G437" s="82"/>
      <c r="H437" s="82"/>
      <c r="I437" s="82"/>
      <c r="J437" s="82"/>
      <c r="K437" s="82"/>
      <c r="L437" s="82"/>
      <c r="M437" s="82"/>
      <c r="N437" s="82"/>
      <c r="O437" s="82"/>
      <c r="P437" s="82"/>
      <c r="Q437" s="82"/>
      <c r="R437" s="82"/>
      <c r="S437" s="82"/>
    </row>
    <row r="438" spans="1:19" ht="15.75" x14ac:dyDescent="0.25">
      <c r="A438" s="26" t="s">
        <v>567</v>
      </c>
      <c r="B438" s="26"/>
      <c r="C438" s="26"/>
      <c r="D438" s="26"/>
      <c r="E438" s="26"/>
      <c r="F438" s="26"/>
      <c r="G438" s="26"/>
      <c r="H438" s="26"/>
      <c r="I438" s="26"/>
      <c r="J438" s="26"/>
      <c r="K438" s="26"/>
      <c r="L438" s="26"/>
      <c r="S438" s="82"/>
    </row>
    <row r="439" spans="1:19" x14ac:dyDescent="0.2">
      <c r="A439" s="82"/>
      <c r="B439" s="82"/>
      <c r="C439" s="82"/>
      <c r="D439" s="82"/>
      <c r="E439" s="82"/>
      <c r="F439" s="82"/>
      <c r="G439" s="82"/>
      <c r="H439" s="82"/>
      <c r="I439" s="82"/>
      <c r="J439" s="82"/>
      <c r="K439" s="82"/>
      <c r="L439" s="82"/>
      <c r="M439" s="82"/>
      <c r="N439" s="82"/>
      <c r="O439" s="82"/>
      <c r="P439" s="82"/>
      <c r="Q439" s="82"/>
      <c r="R439" s="82"/>
      <c r="S439" s="82"/>
    </row>
    <row r="440" spans="1:19" hidden="1" x14ac:dyDescent="0.2">
      <c r="A440" s="82"/>
      <c r="B440" s="82"/>
      <c r="C440" s="82"/>
      <c r="D440" s="82"/>
      <c r="E440" s="82"/>
      <c r="F440" s="82"/>
      <c r="G440" s="82"/>
      <c r="H440" s="82"/>
      <c r="I440" s="82"/>
      <c r="J440" s="82"/>
      <c r="K440" s="82"/>
      <c r="L440" s="82"/>
      <c r="M440" s="82"/>
      <c r="N440" s="82"/>
      <c r="O440" s="82"/>
      <c r="P440" s="82"/>
      <c r="Q440" s="82"/>
      <c r="R440" s="82"/>
      <c r="S440" s="82"/>
    </row>
    <row r="441" spans="1:19" hidden="1" x14ac:dyDescent="0.2">
      <c r="A441" s="82"/>
      <c r="B441" s="82"/>
      <c r="C441" s="82"/>
      <c r="D441" s="82"/>
      <c r="E441" s="82"/>
      <c r="F441" s="82"/>
      <c r="G441" s="82"/>
      <c r="H441" s="82"/>
      <c r="I441" s="82"/>
      <c r="J441" s="82"/>
      <c r="K441" s="82"/>
      <c r="L441" s="82"/>
      <c r="M441" s="82"/>
      <c r="N441" s="82"/>
      <c r="O441" s="82"/>
      <c r="P441" s="82"/>
      <c r="Q441" s="82"/>
      <c r="R441" s="82"/>
      <c r="S441" s="82"/>
    </row>
    <row r="442" spans="1:19" hidden="1" x14ac:dyDescent="0.2">
      <c r="A442" s="82"/>
      <c r="B442" s="82"/>
      <c r="C442" s="82"/>
      <c r="D442" s="82"/>
      <c r="E442" s="82"/>
      <c r="F442" s="82"/>
      <c r="G442" s="82"/>
      <c r="H442" s="82"/>
      <c r="I442" s="82"/>
      <c r="J442" s="82"/>
      <c r="K442" s="82"/>
      <c r="L442" s="82"/>
      <c r="M442" s="82"/>
      <c r="N442" s="82"/>
      <c r="O442" s="82"/>
      <c r="P442" s="82"/>
      <c r="Q442" s="82"/>
      <c r="R442" s="82"/>
      <c r="S442" s="82"/>
    </row>
    <row r="443" spans="1:19" hidden="1" x14ac:dyDescent="0.2">
      <c r="A443" s="82"/>
      <c r="B443" s="82"/>
      <c r="C443" s="82"/>
      <c r="D443" s="82"/>
      <c r="E443" s="82"/>
      <c r="F443" s="82"/>
      <c r="G443" s="82"/>
      <c r="H443" s="82"/>
      <c r="I443" s="82"/>
      <c r="J443" s="82"/>
      <c r="K443" s="82"/>
      <c r="L443" s="82"/>
      <c r="M443" s="82"/>
      <c r="N443" s="82"/>
      <c r="O443" s="82"/>
      <c r="P443" s="82"/>
      <c r="Q443" s="82"/>
      <c r="R443" s="82"/>
      <c r="S443" s="82"/>
    </row>
    <row r="444" spans="1:19" hidden="1" x14ac:dyDescent="0.2">
      <c r="A444" s="82"/>
      <c r="B444" s="82"/>
      <c r="C444" s="82"/>
      <c r="D444" s="82"/>
      <c r="E444" s="82"/>
      <c r="F444" s="82"/>
      <c r="G444" s="82"/>
      <c r="H444" s="82"/>
      <c r="I444" s="82"/>
      <c r="J444" s="82"/>
      <c r="K444" s="82"/>
      <c r="L444" s="82"/>
      <c r="M444" s="82"/>
      <c r="N444" s="82"/>
      <c r="O444" s="82"/>
      <c r="P444" s="82"/>
      <c r="Q444" s="82"/>
      <c r="R444" s="82"/>
      <c r="S444" s="82"/>
    </row>
    <row r="445" spans="1:19" hidden="1" x14ac:dyDescent="0.2">
      <c r="A445" s="82"/>
      <c r="B445" s="82"/>
      <c r="C445" s="82"/>
      <c r="D445" s="82"/>
      <c r="E445" s="82"/>
      <c r="F445" s="82"/>
      <c r="G445" s="82"/>
      <c r="H445" s="82"/>
      <c r="I445" s="82"/>
      <c r="J445" s="82"/>
      <c r="K445" s="82"/>
      <c r="L445" s="82"/>
      <c r="M445" s="82"/>
      <c r="N445" s="82"/>
      <c r="O445" s="82"/>
      <c r="P445" s="82"/>
      <c r="Q445" s="82"/>
      <c r="R445" s="82"/>
      <c r="S445" s="82"/>
    </row>
    <row r="446" spans="1:19" hidden="1" x14ac:dyDescent="0.2">
      <c r="A446" s="82"/>
      <c r="B446" s="82"/>
      <c r="C446" s="82"/>
      <c r="D446" s="82"/>
      <c r="E446" s="82"/>
      <c r="F446" s="82"/>
      <c r="G446" s="82"/>
      <c r="H446" s="82"/>
      <c r="I446" s="82"/>
      <c r="J446" s="82"/>
      <c r="K446" s="82"/>
      <c r="L446" s="82"/>
      <c r="M446" s="82"/>
      <c r="N446" s="82"/>
      <c r="O446" s="82"/>
      <c r="P446" s="82"/>
      <c r="Q446" s="82"/>
      <c r="R446" s="82"/>
      <c r="S446" s="82"/>
    </row>
    <row r="447" spans="1:19" hidden="1" x14ac:dyDescent="0.2">
      <c r="A447" s="82"/>
      <c r="B447" s="82"/>
      <c r="C447" s="82"/>
      <c r="D447" s="82"/>
      <c r="E447" s="82"/>
      <c r="F447" s="82"/>
      <c r="G447" s="82"/>
      <c r="H447" s="82"/>
      <c r="I447" s="82"/>
      <c r="J447" s="82"/>
      <c r="K447" s="82"/>
      <c r="L447" s="82"/>
      <c r="M447" s="82"/>
      <c r="N447" s="82"/>
      <c r="O447" s="82"/>
      <c r="P447" s="82"/>
      <c r="Q447" s="82"/>
      <c r="R447" s="82"/>
      <c r="S447" s="82"/>
    </row>
    <row r="448" spans="1:19" ht="12.75" hidden="1" customHeight="1" x14ac:dyDescent="0.2"/>
    <row r="449" ht="12.75" hidden="1" customHeight="1" x14ac:dyDescent="0.2"/>
    <row r="450" ht="12.75" hidden="1" customHeight="1" x14ac:dyDescent="0.2"/>
    <row r="451" ht="12.75" hidden="1" customHeight="1" x14ac:dyDescent="0.2"/>
    <row r="452" ht="12.75" hidden="1" customHeight="1" x14ac:dyDescent="0.2"/>
    <row r="453" ht="12.75" hidden="1" customHeight="1" x14ac:dyDescent="0.2"/>
    <row r="454" ht="12.75" hidden="1" customHeight="1" x14ac:dyDescent="0.2"/>
    <row r="455" ht="12.75" hidden="1" customHeight="1" x14ac:dyDescent="0.2"/>
    <row r="456" ht="12.75" hidden="1" customHeight="1" x14ac:dyDescent="0.2"/>
    <row r="457" ht="12.75" hidden="1" customHeight="1" x14ac:dyDescent="0.2"/>
    <row r="458" ht="12.75" hidden="1" customHeight="1" x14ac:dyDescent="0.2"/>
    <row r="459" ht="12.75" hidden="1" customHeight="1" x14ac:dyDescent="0.2"/>
    <row r="460" ht="12.75" hidden="1" customHeight="1" x14ac:dyDescent="0.2"/>
    <row r="461" ht="12.75" hidden="1" customHeight="1" x14ac:dyDescent="0.2"/>
    <row r="462" ht="12.75" hidden="1" customHeight="1" x14ac:dyDescent="0.2"/>
    <row r="463" ht="12.75" hidden="1" customHeight="1" x14ac:dyDescent="0.2"/>
    <row r="464" ht="12.75" hidden="1" customHeight="1" x14ac:dyDescent="0.2"/>
    <row r="465" ht="12.75" hidden="1" customHeight="1" x14ac:dyDescent="0.2"/>
    <row r="466" ht="12.75" hidden="1" customHeight="1" x14ac:dyDescent="0.2"/>
    <row r="467" ht="12.75" hidden="1" customHeight="1" x14ac:dyDescent="0.2"/>
    <row r="468" ht="12.75" hidden="1" customHeight="1" x14ac:dyDescent="0.2"/>
    <row r="469" ht="12.75" hidden="1" customHeight="1" x14ac:dyDescent="0.2"/>
    <row r="470" ht="12.75" hidden="1" customHeight="1" x14ac:dyDescent="0.2"/>
    <row r="471" ht="12.75" hidden="1" customHeight="1" x14ac:dyDescent="0.2"/>
    <row r="472" ht="12.75" hidden="1" customHeight="1" x14ac:dyDescent="0.2"/>
    <row r="473" ht="12.75" hidden="1" customHeight="1" x14ac:dyDescent="0.2"/>
    <row r="474" ht="12.75" hidden="1" customHeight="1" x14ac:dyDescent="0.2"/>
    <row r="475" ht="12.75" hidden="1" customHeight="1" x14ac:dyDescent="0.2"/>
    <row r="476" ht="12.75" hidden="1" customHeight="1" x14ac:dyDescent="0.2"/>
    <row r="477" ht="12.75" hidden="1" customHeight="1" x14ac:dyDescent="0.2"/>
    <row r="478" ht="12.75" hidden="1" customHeight="1" x14ac:dyDescent="0.2"/>
    <row r="479" ht="12.75" hidden="1" customHeight="1" x14ac:dyDescent="0.2"/>
    <row r="480" ht="12.75" hidden="1" customHeight="1" x14ac:dyDescent="0.2"/>
    <row r="481" ht="12.75" hidden="1" customHeight="1" x14ac:dyDescent="0.2"/>
    <row r="482" ht="12.75" hidden="1" customHeight="1" x14ac:dyDescent="0.2"/>
    <row r="483" ht="12.75" hidden="1" customHeight="1" x14ac:dyDescent="0.2"/>
    <row r="484" ht="12.75" hidden="1" customHeight="1" x14ac:dyDescent="0.2"/>
    <row r="485" ht="12.75" hidden="1" customHeight="1" x14ac:dyDescent="0.2"/>
    <row r="486" ht="12.75" hidden="1" customHeight="1" x14ac:dyDescent="0.2"/>
    <row r="487" ht="12.75" hidden="1" customHeight="1" x14ac:dyDescent="0.2"/>
    <row r="488" ht="12.75" hidden="1" customHeight="1" x14ac:dyDescent="0.2"/>
    <row r="489" ht="12.75" hidden="1" customHeight="1" x14ac:dyDescent="0.2"/>
    <row r="490" ht="12.75" hidden="1" customHeight="1" x14ac:dyDescent="0.2"/>
    <row r="491" ht="12.75" hidden="1" customHeight="1" x14ac:dyDescent="0.2"/>
    <row r="492" ht="12.75" hidden="1" customHeight="1" x14ac:dyDescent="0.2"/>
    <row r="493" ht="12.75" hidden="1" customHeight="1" x14ac:dyDescent="0.2"/>
    <row r="494" ht="12.75" hidden="1" customHeight="1" x14ac:dyDescent="0.2"/>
    <row r="495" ht="12.75" hidden="1" customHeight="1" x14ac:dyDescent="0.2"/>
    <row r="496" ht="12.75" hidden="1" customHeight="1" x14ac:dyDescent="0.2"/>
    <row r="497" ht="12.75" hidden="1" customHeight="1" x14ac:dyDescent="0.2"/>
    <row r="498" ht="12.75" hidden="1" customHeight="1" x14ac:dyDescent="0.2"/>
    <row r="499" ht="12.75" hidden="1" customHeight="1" x14ac:dyDescent="0.2"/>
    <row r="500" ht="12.75" hidden="1" customHeight="1" x14ac:dyDescent="0.2"/>
    <row r="501" ht="12.75" hidden="1" customHeight="1" x14ac:dyDescent="0.2"/>
    <row r="502" ht="12.75" hidden="1" customHeight="1" x14ac:dyDescent="0.2"/>
    <row r="503" ht="12.75" hidden="1" customHeight="1" x14ac:dyDescent="0.2"/>
    <row r="504" ht="12.75" hidden="1" customHeight="1" x14ac:dyDescent="0.2"/>
    <row r="505" ht="12.75" hidden="1" customHeight="1" x14ac:dyDescent="0.2"/>
    <row r="506" ht="12.75" hidden="1" customHeight="1" x14ac:dyDescent="0.2"/>
    <row r="507" ht="12.75" hidden="1" customHeight="1" x14ac:dyDescent="0.2"/>
    <row r="508" ht="12.75" hidden="1" customHeight="1" x14ac:dyDescent="0.2"/>
    <row r="509" ht="12.75" hidden="1" customHeight="1" x14ac:dyDescent="0.2"/>
    <row r="510" ht="12.75" hidden="1" customHeight="1" x14ac:dyDescent="0.2"/>
    <row r="511" ht="12.75" hidden="1" customHeight="1" x14ac:dyDescent="0.2"/>
    <row r="512" ht="12.75" hidden="1" customHeight="1" x14ac:dyDescent="0.2"/>
    <row r="513" ht="12.75" hidden="1" customHeight="1" x14ac:dyDescent="0.2"/>
    <row r="514" ht="12.75" hidden="1" customHeight="1" x14ac:dyDescent="0.2"/>
    <row r="515" ht="12.75" hidden="1" customHeight="1" x14ac:dyDescent="0.2"/>
    <row r="516" ht="12.75" hidden="1" customHeight="1" x14ac:dyDescent="0.2"/>
    <row r="517" ht="12.75" hidden="1" customHeight="1" x14ac:dyDescent="0.2"/>
    <row r="518" ht="12.75" hidden="1" customHeight="1" x14ac:dyDescent="0.2"/>
    <row r="519" ht="12.75" hidden="1" customHeight="1" x14ac:dyDescent="0.2"/>
    <row r="520" ht="12.75" hidden="1" customHeight="1" x14ac:dyDescent="0.2"/>
    <row r="521" ht="12.75" hidden="1" customHeight="1" x14ac:dyDescent="0.2"/>
    <row r="522" ht="12.75" hidden="1" customHeight="1" x14ac:dyDescent="0.2"/>
    <row r="523" ht="12.75" hidden="1" customHeight="1" x14ac:dyDescent="0.2"/>
  </sheetData>
  <mergeCells count="36">
    <mergeCell ref="B148:B156"/>
    <mergeCell ref="E20:K20"/>
    <mergeCell ref="B22:B41"/>
    <mergeCell ref="B42:B48"/>
    <mergeCell ref="B49:B54"/>
    <mergeCell ref="B55:B63"/>
    <mergeCell ref="B64:B71"/>
    <mergeCell ref="B72:B87"/>
    <mergeCell ref="B88:B116"/>
    <mergeCell ref="B117:B130"/>
    <mergeCell ref="B131:B139"/>
    <mergeCell ref="B140:B147"/>
    <mergeCell ref="B287:B295"/>
    <mergeCell ref="E159:K159"/>
    <mergeCell ref="B161:B180"/>
    <mergeCell ref="B181:B187"/>
    <mergeCell ref="B188:B193"/>
    <mergeCell ref="B194:B202"/>
    <mergeCell ref="B203:B210"/>
    <mergeCell ref="B211:B226"/>
    <mergeCell ref="B227:B255"/>
    <mergeCell ref="B256:B269"/>
    <mergeCell ref="B270:B278"/>
    <mergeCell ref="B279:B286"/>
    <mergeCell ref="B426:B434"/>
    <mergeCell ref="E298:K298"/>
    <mergeCell ref="B300:B319"/>
    <mergeCell ref="B320:B326"/>
    <mergeCell ref="B327:B332"/>
    <mergeCell ref="B333:B341"/>
    <mergeCell ref="B342:B349"/>
    <mergeCell ref="B350:B365"/>
    <mergeCell ref="B366:B394"/>
    <mergeCell ref="B395:B408"/>
    <mergeCell ref="B409:B417"/>
    <mergeCell ref="B418:B425"/>
  </mergeCells>
  <conditionalFormatting sqref="K2">
    <cfRule type="expression" dxfId="0" priority="1">
      <formula>$K$2="Check!"</formula>
    </cfRule>
  </conditionalFormatting>
  <hyperlinks>
    <hyperlink ref="K1" location="Menu!A1" display="Menu" xr:uid="{00000000-0004-0000-0900-000000000000}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99"/>
  </sheetPr>
  <dimension ref="A1:AD1058"/>
  <sheetViews>
    <sheetView tabSelected="1" topLeftCell="A306" zoomScale="85" zoomScaleNormal="85" workbookViewId="0">
      <selection activeCell="D27" sqref="D27"/>
    </sheetView>
  </sheetViews>
  <sheetFormatPr defaultColWidth="0" defaultRowHeight="12.75" zeroHeight="1" x14ac:dyDescent="0.2"/>
  <cols>
    <col min="1" max="2" width="3.625" style="31" customWidth="1"/>
    <col min="3" max="3" width="7.125" style="119" bestFit="1" customWidth="1"/>
    <col min="4" max="4" width="62.375" style="31" customWidth="1"/>
    <col min="5" max="11" width="10.125" style="31" bestFit="1" customWidth="1"/>
    <col min="12" max="12" width="10.75" style="31" customWidth="1"/>
    <col min="13" max="13" width="47.625" style="31" bestFit="1" customWidth="1"/>
    <col min="14" max="14" width="3.625" style="31" customWidth="1"/>
    <col min="15" max="15" width="9" style="31" hidden="1" customWidth="1"/>
    <col min="16" max="29" width="0" style="31" hidden="1" customWidth="1"/>
    <col min="30" max="30" width="0" style="31" hidden="1"/>
    <col min="31" max="16384" width="9" style="31" hidden="1"/>
  </cols>
  <sheetData>
    <row r="1" spans="1:15" ht="18" x14ac:dyDescent="0.25">
      <c r="A1" s="102" t="s">
        <v>481</v>
      </c>
      <c r="B1" s="102"/>
      <c r="C1" s="112"/>
      <c r="D1" s="29"/>
      <c r="E1" s="29"/>
      <c r="F1" s="29"/>
      <c r="G1" s="29"/>
      <c r="H1" s="29"/>
      <c r="I1" s="29"/>
      <c r="J1" s="29"/>
      <c r="K1" s="29"/>
      <c r="L1" s="30" t="s">
        <v>33</v>
      </c>
      <c r="M1" s="29"/>
      <c r="N1" s="29"/>
      <c r="O1" s="29"/>
    </row>
    <row r="2" spans="1:15" ht="15.75" x14ac:dyDescent="0.25">
      <c r="A2" s="103" t="str">
        <f ca="1">RIGHT(CELL("filename", $A$1), LEN(CELL("filename", $A$1)) - SEARCH("]", CELL("filename", $A$1)))</f>
        <v>Project List</v>
      </c>
      <c r="B2" s="103"/>
      <c r="C2" s="113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</row>
    <row r="3" spans="1:15" x14ac:dyDescent="0.2">
      <c r="A3" s="71"/>
      <c r="B3" s="71"/>
      <c r="C3" s="114"/>
      <c r="D3" s="71"/>
      <c r="E3" s="130"/>
      <c r="F3" s="130"/>
      <c r="G3" s="130"/>
      <c r="H3" s="130"/>
      <c r="I3" s="130"/>
      <c r="J3" s="130"/>
      <c r="K3" s="130"/>
      <c r="L3" s="71"/>
      <c r="M3" s="84"/>
      <c r="N3" s="84"/>
      <c r="O3" s="84"/>
    </row>
    <row r="4" spans="1:15" x14ac:dyDescent="0.2">
      <c r="A4" s="71"/>
      <c r="B4" s="71"/>
      <c r="C4" s="114"/>
      <c r="D4" s="71"/>
      <c r="E4" s="130"/>
      <c r="F4" s="130"/>
      <c r="G4" s="130"/>
      <c r="H4" s="130"/>
      <c r="I4" s="130"/>
      <c r="J4" s="130"/>
      <c r="K4" s="130"/>
      <c r="L4" s="84"/>
      <c r="M4" s="84"/>
      <c r="N4" s="84"/>
      <c r="O4" s="84"/>
    </row>
    <row r="5" spans="1:15" x14ac:dyDescent="0.2">
      <c r="A5" s="71"/>
      <c r="B5" s="71"/>
      <c r="C5" s="114"/>
      <c r="D5" s="71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</row>
    <row r="6" spans="1:15" ht="12.75" customHeight="1" x14ac:dyDescent="0.2">
      <c r="A6" s="71"/>
      <c r="B6" s="71"/>
      <c r="C6" s="114"/>
      <c r="D6" s="71"/>
      <c r="E6" s="213" t="s">
        <v>857</v>
      </c>
      <c r="F6" s="214"/>
      <c r="G6" s="214"/>
      <c r="H6" s="214"/>
      <c r="I6" s="214"/>
      <c r="J6" s="214"/>
      <c r="K6" s="214"/>
      <c r="L6" s="215"/>
      <c r="M6" s="84"/>
      <c r="N6" s="84"/>
      <c r="O6" s="84"/>
    </row>
    <row r="7" spans="1:15" ht="25.5" x14ac:dyDescent="0.2">
      <c r="A7" s="71"/>
      <c r="B7" s="71"/>
      <c r="C7" s="75" t="s">
        <v>521</v>
      </c>
      <c r="D7" s="81" t="s">
        <v>522</v>
      </c>
      <c r="E7" s="81" t="s">
        <v>568</v>
      </c>
      <c r="F7" s="81" t="s">
        <v>569</v>
      </c>
      <c r="G7" s="81" t="s">
        <v>570</v>
      </c>
      <c r="H7" s="81" t="s">
        <v>571</v>
      </c>
      <c r="I7" s="81" t="s">
        <v>572</v>
      </c>
      <c r="J7" s="81" t="s">
        <v>573</v>
      </c>
      <c r="K7" s="81" t="s">
        <v>574</v>
      </c>
      <c r="L7" s="81" t="s">
        <v>653</v>
      </c>
      <c r="M7" s="81" t="s">
        <v>523</v>
      </c>
      <c r="N7" s="84"/>
      <c r="O7" s="84"/>
    </row>
    <row r="8" spans="1:15" x14ac:dyDescent="0.2">
      <c r="A8" s="71"/>
      <c r="B8" s="71">
        <v>1</v>
      </c>
      <c r="C8" s="87" t="s">
        <v>289</v>
      </c>
      <c r="D8" s="207" t="s">
        <v>785</v>
      </c>
      <c r="E8" s="195">
        <v>0</v>
      </c>
      <c r="F8" s="195">
        <v>0</v>
      </c>
      <c r="G8" s="195">
        <v>0</v>
      </c>
      <c r="H8" s="195">
        <v>0</v>
      </c>
      <c r="I8" s="195">
        <v>0</v>
      </c>
      <c r="J8" s="195">
        <v>0</v>
      </c>
      <c r="K8" s="195">
        <v>0</v>
      </c>
      <c r="L8" s="116">
        <f>SUM(G8:K8)</f>
        <v>0</v>
      </c>
      <c r="M8" s="87" t="s">
        <v>609</v>
      </c>
      <c r="N8" s="84"/>
      <c r="O8" s="84"/>
    </row>
    <row r="9" spans="1:15" x14ac:dyDescent="0.2">
      <c r="A9" s="71"/>
      <c r="B9" s="71">
        <v>2</v>
      </c>
      <c r="C9" s="87" t="s">
        <v>401</v>
      </c>
      <c r="D9" s="207" t="s">
        <v>657</v>
      </c>
      <c r="E9" s="195">
        <v>0</v>
      </c>
      <c r="F9" s="195">
        <v>654198.29500000004</v>
      </c>
      <c r="G9" s="195">
        <v>1300979.3799999999</v>
      </c>
      <c r="H9" s="195">
        <v>1287628.395</v>
      </c>
      <c r="I9" s="195">
        <v>1274277.405</v>
      </c>
      <c r="J9" s="195">
        <v>1260926.42</v>
      </c>
      <c r="K9" s="195">
        <v>1247575.4350000001</v>
      </c>
      <c r="L9" s="116">
        <f t="shared" ref="L9:L72" si="0">SUM(G9:K9)</f>
        <v>6371387.0350000001</v>
      </c>
      <c r="M9" s="87" t="s">
        <v>609</v>
      </c>
      <c r="N9" s="84"/>
      <c r="O9" s="84"/>
    </row>
    <row r="10" spans="1:15" x14ac:dyDescent="0.2">
      <c r="A10" s="71"/>
      <c r="B10" s="71">
        <v>3</v>
      </c>
      <c r="C10" s="87" t="s">
        <v>409</v>
      </c>
      <c r="D10" s="207" t="s">
        <v>658</v>
      </c>
      <c r="E10" s="195">
        <v>0</v>
      </c>
      <c r="F10" s="195">
        <v>0</v>
      </c>
      <c r="G10" s="195">
        <v>-238465.96</v>
      </c>
      <c r="H10" s="195">
        <v>-238533.7</v>
      </c>
      <c r="I10" s="195">
        <v>-243462.02</v>
      </c>
      <c r="J10" s="195">
        <v>-171742.27</v>
      </c>
      <c r="K10" s="195">
        <v>-170214.22</v>
      </c>
      <c r="L10" s="116">
        <f t="shared" si="0"/>
        <v>-1062418.1700000002</v>
      </c>
      <c r="M10" s="87" t="s">
        <v>609</v>
      </c>
      <c r="N10" s="84"/>
      <c r="O10" s="84"/>
    </row>
    <row r="11" spans="1:15" x14ac:dyDescent="0.2">
      <c r="A11" s="71"/>
      <c r="B11" s="71">
        <v>4</v>
      </c>
      <c r="C11" s="87" t="s">
        <v>343</v>
      </c>
      <c r="D11" s="207" t="s">
        <v>659</v>
      </c>
      <c r="E11" s="195">
        <v>0</v>
      </c>
      <c r="F11" s="195">
        <v>0</v>
      </c>
      <c r="G11" s="195">
        <v>2376691.4756526016</v>
      </c>
      <c r="H11" s="195">
        <v>2441209.6230758447</v>
      </c>
      <c r="I11" s="195">
        <v>2472168.1748827761</v>
      </c>
      <c r="J11" s="195">
        <v>1748087.4402609244</v>
      </c>
      <c r="K11" s="195">
        <v>1748087.4402609242</v>
      </c>
      <c r="L11" s="116">
        <f t="shared" si="0"/>
        <v>10786244.15413307</v>
      </c>
      <c r="M11" s="87" t="s">
        <v>610</v>
      </c>
      <c r="N11" s="84"/>
      <c r="O11" s="84"/>
    </row>
    <row r="12" spans="1:15" x14ac:dyDescent="0.2">
      <c r="A12" s="71"/>
      <c r="B12" s="71">
        <v>5</v>
      </c>
      <c r="C12" s="87" t="s">
        <v>343</v>
      </c>
      <c r="D12" s="207" t="s">
        <v>660</v>
      </c>
      <c r="E12" s="195">
        <v>0</v>
      </c>
      <c r="F12" s="195">
        <v>371144.21</v>
      </c>
      <c r="G12" s="195">
        <v>742288.42</v>
      </c>
      <c r="H12" s="195">
        <v>742288.42</v>
      </c>
      <c r="I12" s="195">
        <v>742288.42</v>
      </c>
      <c r="J12" s="195">
        <v>742288.42</v>
      </c>
      <c r="K12" s="195">
        <v>742288.42</v>
      </c>
      <c r="L12" s="116">
        <f t="shared" si="0"/>
        <v>3711442.1</v>
      </c>
      <c r="M12" s="87" t="s">
        <v>610</v>
      </c>
      <c r="N12" s="84"/>
      <c r="O12" s="84"/>
    </row>
    <row r="13" spans="1:15" x14ac:dyDescent="0.2">
      <c r="A13" s="71"/>
      <c r="B13" s="71">
        <v>6</v>
      </c>
      <c r="C13" s="87" t="s">
        <v>325</v>
      </c>
      <c r="D13" s="207" t="s">
        <v>661</v>
      </c>
      <c r="E13" s="195">
        <v>218000.13609886682</v>
      </c>
      <c r="F13" s="195">
        <v>493947.05</v>
      </c>
      <c r="G13" s="195">
        <v>493947.05</v>
      </c>
      <c r="H13" s="195">
        <v>493947.05</v>
      </c>
      <c r="I13" s="195">
        <v>493947.05</v>
      </c>
      <c r="J13" s="195">
        <v>493947.05</v>
      </c>
      <c r="K13" s="195">
        <v>246973.52499999999</v>
      </c>
      <c r="L13" s="116">
        <f t="shared" si="0"/>
        <v>2222761.7250000001</v>
      </c>
      <c r="M13" s="87" t="s">
        <v>611</v>
      </c>
      <c r="N13" s="84"/>
      <c r="O13" s="84"/>
    </row>
    <row r="14" spans="1:15" x14ac:dyDescent="0.2">
      <c r="A14" s="71"/>
      <c r="B14" s="71">
        <v>7</v>
      </c>
      <c r="C14" s="87" t="s">
        <v>325</v>
      </c>
      <c r="D14" s="207" t="s">
        <v>654</v>
      </c>
      <c r="E14" s="195">
        <v>18571.718825004253</v>
      </c>
      <c r="F14" s="195">
        <v>42080</v>
      </c>
      <c r="G14" s="195">
        <v>42080</v>
      </c>
      <c r="H14" s="195">
        <v>42080</v>
      </c>
      <c r="I14" s="195">
        <v>42080</v>
      </c>
      <c r="J14" s="195">
        <v>42080</v>
      </c>
      <c r="K14" s="195">
        <v>42080</v>
      </c>
      <c r="L14" s="116">
        <f t="shared" si="0"/>
        <v>210400</v>
      </c>
      <c r="M14" s="87" t="s">
        <v>611</v>
      </c>
      <c r="N14" s="84"/>
      <c r="O14" s="84"/>
    </row>
    <row r="15" spans="1:15" x14ac:dyDescent="0.2">
      <c r="A15" s="71"/>
      <c r="B15" s="71">
        <v>8</v>
      </c>
      <c r="C15" s="87" t="s">
        <v>325</v>
      </c>
      <c r="D15" s="207" t="s">
        <v>655</v>
      </c>
      <c r="E15" s="195">
        <v>13593.368341495507</v>
      </c>
      <c r="F15" s="195">
        <v>30800</v>
      </c>
      <c r="G15" s="195">
        <v>30800</v>
      </c>
      <c r="H15" s="195">
        <v>30800</v>
      </c>
      <c r="I15" s="195">
        <v>30800</v>
      </c>
      <c r="J15" s="195">
        <v>30800</v>
      </c>
      <c r="K15" s="195">
        <v>30800</v>
      </c>
      <c r="L15" s="116">
        <f t="shared" si="0"/>
        <v>154000</v>
      </c>
      <c r="M15" s="87" t="s">
        <v>611</v>
      </c>
      <c r="N15" s="84"/>
      <c r="O15" s="84"/>
    </row>
    <row r="16" spans="1:15" x14ac:dyDescent="0.2">
      <c r="A16" s="71"/>
      <c r="B16" s="71">
        <v>9</v>
      </c>
      <c r="C16" s="87" t="s">
        <v>329</v>
      </c>
      <c r="D16" s="207" t="s">
        <v>808</v>
      </c>
      <c r="E16" s="195">
        <v>316008.29977389303</v>
      </c>
      <c r="F16" s="195">
        <v>0</v>
      </c>
      <c r="G16" s="195">
        <v>0</v>
      </c>
      <c r="H16" s="195">
        <v>0</v>
      </c>
      <c r="I16" s="195">
        <v>0</v>
      </c>
      <c r="J16" s="195">
        <v>0</v>
      </c>
      <c r="K16" s="195">
        <v>0</v>
      </c>
      <c r="L16" s="116">
        <f t="shared" si="0"/>
        <v>0</v>
      </c>
      <c r="M16" s="87" t="s">
        <v>611</v>
      </c>
      <c r="N16" s="84"/>
      <c r="O16" s="84"/>
    </row>
    <row r="17" spans="1:15" x14ac:dyDescent="0.2">
      <c r="A17" s="71"/>
      <c r="B17" s="71">
        <v>10</v>
      </c>
      <c r="C17" s="87" t="s">
        <v>331</v>
      </c>
      <c r="D17" s="207" t="s">
        <v>662</v>
      </c>
      <c r="E17" s="195">
        <v>47253.271442137964</v>
      </c>
      <c r="F17" s="195">
        <v>107066.97</v>
      </c>
      <c r="G17" s="195">
        <v>107066.97</v>
      </c>
      <c r="H17" s="195">
        <v>107066.97</v>
      </c>
      <c r="I17" s="195">
        <v>107066.97</v>
      </c>
      <c r="J17" s="195">
        <v>107066.97</v>
      </c>
      <c r="K17" s="195">
        <v>107066.97</v>
      </c>
      <c r="L17" s="116">
        <f t="shared" si="0"/>
        <v>535334.85</v>
      </c>
      <c r="M17" s="87" t="s">
        <v>611</v>
      </c>
      <c r="N17" s="84"/>
      <c r="O17" s="84"/>
    </row>
    <row r="18" spans="1:15" x14ac:dyDescent="0.2">
      <c r="A18" s="71"/>
      <c r="B18" s="71">
        <v>11</v>
      </c>
      <c r="C18" s="87" t="s">
        <v>335</v>
      </c>
      <c r="D18" s="207" t="s">
        <v>812</v>
      </c>
      <c r="E18" s="195">
        <v>0</v>
      </c>
      <c r="F18" s="195">
        <v>0</v>
      </c>
      <c r="G18" s="195">
        <v>0</v>
      </c>
      <c r="H18" s="195">
        <v>0</v>
      </c>
      <c r="I18" s="195">
        <v>0</v>
      </c>
      <c r="J18" s="195">
        <v>0</v>
      </c>
      <c r="K18" s="195">
        <v>0</v>
      </c>
      <c r="L18" s="116">
        <f t="shared" si="0"/>
        <v>0</v>
      </c>
      <c r="M18" s="87" t="s">
        <v>611</v>
      </c>
      <c r="N18" s="84"/>
      <c r="O18" s="84"/>
    </row>
    <row r="19" spans="1:15" x14ac:dyDescent="0.2">
      <c r="A19" s="71"/>
      <c r="B19" s="71">
        <v>12</v>
      </c>
      <c r="C19" s="87" t="s">
        <v>335</v>
      </c>
      <c r="D19" s="207" t="s">
        <v>855</v>
      </c>
      <c r="E19" s="195">
        <v>511958.0284459347</v>
      </c>
      <c r="F19" s="195">
        <v>1330000</v>
      </c>
      <c r="G19" s="195">
        <v>1500000</v>
      </c>
      <c r="H19" s="195">
        <v>1500000</v>
      </c>
      <c r="I19" s="195">
        <v>1500000</v>
      </c>
      <c r="J19" s="195">
        <v>1500000</v>
      </c>
      <c r="K19" s="195">
        <v>1500000</v>
      </c>
      <c r="L19" s="116">
        <f t="shared" si="0"/>
        <v>7500000</v>
      </c>
      <c r="M19" s="87" t="s">
        <v>611</v>
      </c>
      <c r="N19" s="84"/>
      <c r="O19" s="84"/>
    </row>
    <row r="20" spans="1:15" x14ac:dyDescent="0.2">
      <c r="A20" s="71"/>
      <c r="B20" s="71">
        <v>13</v>
      </c>
      <c r="C20" s="87" t="s">
        <v>335</v>
      </c>
      <c r="D20" s="207" t="s">
        <v>813</v>
      </c>
      <c r="E20" s="195">
        <v>509247.75795079215</v>
      </c>
      <c r="F20" s="195">
        <v>576929.52</v>
      </c>
      <c r="G20" s="195">
        <v>0</v>
      </c>
      <c r="H20" s="195">
        <v>0</v>
      </c>
      <c r="I20" s="195">
        <v>0</v>
      </c>
      <c r="J20" s="195">
        <v>0</v>
      </c>
      <c r="K20" s="195">
        <v>0</v>
      </c>
      <c r="L20" s="116">
        <f t="shared" si="0"/>
        <v>0</v>
      </c>
      <c r="M20" s="87" t="s">
        <v>611</v>
      </c>
      <c r="N20" s="84"/>
      <c r="O20" s="84"/>
    </row>
    <row r="21" spans="1:15" x14ac:dyDescent="0.2">
      <c r="A21" s="71"/>
      <c r="B21" s="71">
        <v>14</v>
      </c>
      <c r="C21" s="87" t="s">
        <v>335</v>
      </c>
      <c r="D21" s="207" t="s">
        <v>656</v>
      </c>
      <c r="E21" s="195">
        <v>132402.93839118999</v>
      </c>
      <c r="F21" s="195">
        <v>150000</v>
      </c>
      <c r="G21" s="195">
        <v>0</v>
      </c>
      <c r="H21" s="195">
        <v>0</v>
      </c>
      <c r="I21" s="195">
        <v>0</v>
      </c>
      <c r="J21" s="195">
        <v>0</v>
      </c>
      <c r="K21" s="195">
        <v>0</v>
      </c>
      <c r="L21" s="116">
        <f t="shared" si="0"/>
        <v>0</v>
      </c>
      <c r="M21" s="87" t="s">
        <v>611</v>
      </c>
      <c r="N21" s="84"/>
      <c r="O21" s="84"/>
    </row>
    <row r="22" spans="1:15" x14ac:dyDescent="0.2">
      <c r="A22" s="71"/>
      <c r="B22" s="71">
        <v>15</v>
      </c>
      <c r="C22" s="87" t="s">
        <v>335</v>
      </c>
      <c r="D22" s="207" t="s">
        <v>814</v>
      </c>
      <c r="E22" s="195">
        <v>0</v>
      </c>
      <c r="F22" s="195">
        <v>0</v>
      </c>
      <c r="G22" s="195">
        <v>0</v>
      </c>
      <c r="H22" s="195">
        <v>0</v>
      </c>
      <c r="I22" s="195">
        <v>0</v>
      </c>
      <c r="J22" s="195">
        <v>0</v>
      </c>
      <c r="K22" s="195">
        <v>0</v>
      </c>
      <c r="L22" s="116">
        <f t="shared" si="0"/>
        <v>0</v>
      </c>
      <c r="M22" s="87" t="s">
        <v>611</v>
      </c>
      <c r="N22" s="84"/>
      <c r="O22" s="84"/>
    </row>
    <row r="23" spans="1:15" x14ac:dyDescent="0.2">
      <c r="A23" s="71"/>
      <c r="B23" s="71">
        <v>16</v>
      </c>
      <c r="C23" s="87" t="s">
        <v>373</v>
      </c>
      <c r="D23" s="207" t="s">
        <v>663</v>
      </c>
      <c r="E23" s="195">
        <v>0</v>
      </c>
      <c r="F23" s="195">
        <v>298307.78000000003</v>
      </c>
      <c r="G23" s="195">
        <v>596615.56000000006</v>
      </c>
      <c r="H23" s="195">
        <v>596615.56000000006</v>
      </c>
      <c r="I23" s="195">
        <v>596615.56000000006</v>
      </c>
      <c r="J23" s="195">
        <v>596615.56000000006</v>
      </c>
      <c r="K23" s="195">
        <v>596615.56000000006</v>
      </c>
      <c r="L23" s="116">
        <f t="shared" si="0"/>
        <v>2983077.8000000003</v>
      </c>
      <c r="M23" s="87" t="s">
        <v>611</v>
      </c>
      <c r="N23" s="84"/>
      <c r="O23" s="84"/>
    </row>
    <row r="24" spans="1:15" x14ac:dyDescent="0.2">
      <c r="A24" s="71"/>
      <c r="B24" s="71">
        <v>17</v>
      </c>
      <c r="C24" s="87" t="s">
        <v>375</v>
      </c>
      <c r="D24" s="207" t="s">
        <v>856</v>
      </c>
      <c r="E24" s="195">
        <v>211169.00509698098</v>
      </c>
      <c r="F24" s="195">
        <v>47846.9</v>
      </c>
      <c r="G24" s="195">
        <v>0</v>
      </c>
      <c r="H24" s="195">
        <v>0</v>
      </c>
      <c r="I24" s="195">
        <v>0</v>
      </c>
      <c r="J24" s="195">
        <v>0</v>
      </c>
      <c r="K24" s="195">
        <v>0</v>
      </c>
      <c r="L24" s="116">
        <f t="shared" si="0"/>
        <v>0</v>
      </c>
      <c r="M24" s="87" t="s">
        <v>612</v>
      </c>
      <c r="N24" s="84"/>
      <c r="O24" s="84"/>
    </row>
    <row r="25" spans="1:15" x14ac:dyDescent="0.2">
      <c r="A25" s="71"/>
      <c r="B25" s="71">
        <v>18</v>
      </c>
      <c r="C25" s="87" t="s">
        <v>385</v>
      </c>
      <c r="D25" s="207" t="s">
        <v>594</v>
      </c>
      <c r="E25" s="195">
        <v>0</v>
      </c>
      <c r="F25" s="195">
        <v>0</v>
      </c>
      <c r="G25" s="195">
        <v>0</v>
      </c>
      <c r="H25" s="195">
        <v>0</v>
      </c>
      <c r="I25" s="195">
        <v>0</v>
      </c>
      <c r="J25" s="195">
        <v>0</v>
      </c>
      <c r="K25" s="195">
        <v>0</v>
      </c>
      <c r="L25" s="116">
        <f t="shared" si="0"/>
        <v>0</v>
      </c>
      <c r="M25" s="87" t="s">
        <v>612</v>
      </c>
      <c r="N25" s="84"/>
      <c r="O25" s="84"/>
    </row>
    <row r="26" spans="1:15" x14ac:dyDescent="0.2">
      <c r="A26" s="71"/>
      <c r="B26" s="71">
        <v>19</v>
      </c>
      <c r="C26" s="87" t="s">
        <v>393</v>
      </c>
      <c r="D26" s="207" t="s">
        <v>779</v>
      </c>
      <c r="E26" s="195">
        <v>0</v>
      </c>
      <c r="F26" s="195">
        <v>0</v>
      </c>
      <c r="G26" s="195">
        <v>0</v>
      </c>
      <c r="H26" s="195">
        <v>0</v>
      </c>
      <c r="I26" s="195">
        <v>460500</v>
      </c>
      <c r="J26" s="195">
        <v>460500</v>
      </c>
      <c r="K26" s="195">
        <v>0</v>
      </c>
      <c r="L26" s="116">
        <f t="shared" si="0"/>
        <v>921000</v>
      </c>
      <c r="M26" s="87" t="s">
        <v>612</v>
      </c>
      <c r="N26" s="84"/>
      <c r="O26" s="84"/>
    </row>
    <row r="27" spans="1:15" x14ac:dyDescent="0.2">
      <c r="A27" s="71"/>
      <c r="B27" s="71">
        <v>20</v>
      </c>
      <c r="C27" s="87" t="s">
        <v>123</v>
      </c>
      <c r="D27" s="207" t="s">
        <v>778</v>
      </c>
      <c r="E27" s="195">
        <v>36823.887571632651</v>
      </c>
      <c r="F27" s="195">
        <v>41717.980000000003</v>
      </c>
      <c r="G27" s="195">
        <v>0</v>
      </c>
      <c r="H27" s="195">
        <v>0</v>
      </c>
      <c r="I27" s="195">
        <v>0</v>
      </c>
      <c r="J27" s="195">
        <v>0</v>
      </c>
      <c r="K27" s="195">
        <v>0</v>
      </c>
      <c r="L27" s="116">
        <f t="shared" si="0"/>
        <v>0</v>
      </c>
      <c r="M27" s="87" t="s">
        <v>613</v>
      </c>
      <c r="N27" s="84"/>
      <c r="O27" s="84"/>
    </row>
    <row r="28" spans="1:15" x14ac:dyDescent="0.2">
      <c r="A28" s="71"/>
      <c r="B28" s="71">
        <v>21</v>
      </c>
      <c r="C28" s="87" t="s">
        <v>361</v>
      </c>
      <c r="D28" s="207" t="s">
        <v>780</v>
      </c>
      <c r="E28" s="195">
        <v>88268.625594126672</v>
      </c>
      <c r="F28" s="195">
        <v>200000</v>
      </c>
      <c r="G28" s="195">
        <v>200000</v>
      </c>
      <c r="H28" s="195">
        <v>200000</v>
      </c>
      <c r="I28" s="195">
        <v>200000</v>
      </c>
      <c r="J28" s="195">
        <v>200000</v>
      </c>
      <c r="K28" s="195">
        <v>200000</v>
      </c>
      <c r="L28" s="116">
        <f t="shared" si="0"/>
        <v>1000000</v>
      </c>
      <c r="M28" s="87" t="s">
        <v>613</v>
      </c>
      <c r="N28" s="84"/>
      <c r="O28" s="84"/>
    </row>
    <row r="29" spans="1:15" x14ac:dyDescent="0.2">
      <c r="A29" s="71"/>
      <c r="B29" s="71">
        <v>22</v>
      </c>
      <c r="C29" s="87" t="s">
        <v>361</v>
      </c>
      <c r="D29" s="207" t="s">
        <v>786</v>
      </c>
      <c r="E29" s="195">
        <v>841670.54871477559</v>
      </c>
      <c r="F29" s="195">
        <v>112132.515</v>
      </c>
      <c r="G29" s="195">
        <v>0</v>
      </c>
      <c r="H29" s="195">
        <v>0</v>
      </c>
      <c r="I29" s="195">
        <v>0</v>
      </c>
      <c r="J29" s="195">
        <v>0</v>
      </c>
      <c r="K29" s="195">
        <v>0</v>
      </c>
      <c r="L29" s="116">
        <f t="shared" si="0"/>
        <v>0</v>
      </c>
      <c r="M29" s="87" t="s">
        <v>614</v>
      </c>
      <c r="N29" s="84"/>
      <c r="O29" s="84"/>
    </row>
    <row r="30" spans="1:15" x14ac:dyDescent="0.2">
      <c r="A30" s="71"/>
      <c r="B30" s="71">
        <v>23</v>
      </c>
      <c r="C30" s="87" t="s">
        <v>361</v>
      </c>
      <c r="D30" s="207" t="s">
        <v>895</v>
      </c>
      <c r="E30" s="195">
        <v>367065.91808511893</v>
      </c>
      <c r="F30" s="195">
        <v>130929.46</v>
      </c>
      <c r="G30" s="195">
        <v>0</v>
      </c>
      <c r="H30" s="195">
        <v>0</v>
      </c>
      <c r="I30" s="195">
        <v>0</v>
      </c>
      <c r="J30" s="195">
        <v>0</v>
      </c>
      <c r="K30" s="195">
        <v>0</v>
      </c>
      <c r="L30" s="116">
        <f t="shared" si="0"/>
        <v>0</v>
      </c>
      <c r="M30" s="87" t="s">
        <v>614</v>
      </c>
      <c r="N30" s="84"/>
      <c r="O30" s="84"/>
    </row>
    <row r="31" spans="1:15" x14ac:dyDescent="0.2">
      <c r="A31" s="84"/>
      <c r="B31" s="71">
        <v>24</v>
      </c>
      <c r="C31" s="87" t="s">
        <v>361</v>
      </c>
      <c r="D31" s="207" t="s">
        <v>816</v>
      </c>
      <c r="E31" s="195">
        <v>209818.97177596905</v>
      </c>
      <c r="F31" s="195">
        <v>0</v>
      </c>
      <c r="G31" s="195">
        <v>0</v>
      </c>
      <c r="H31" s="195">
        <v>0</v>
      </c>
      <c r="I31" s="195">
        <v>0</v>
      </c>
      <c r="J31" s="195">
        <v>0</v>
      </c>
      <c r="K31" s="195">
        <v>0</v>
      </c>
      <c r="L31" s="116">
        <f t="shared" si="0"/>
        <v>0</v>
      </c>
      <c r="M31" s="87" t="s">
        <v>614</v>
      </c>
      <c r="N31" s="84"/>
      <c r="O31" s="84"/>
    </row>
    <row r="32" spans="1:15" x14ac:dyDescent="0.2">
      <c r="A32" s="84"/>
      <c r="B32" s="71">
        <v>25</v>
      </c>
      <c r="C32" s="87" t="s">
        <v>361</v>
      </c>
      <c r="D32" s="207" t="s">
        <v>781</v>
      </c>
      <c r="E32" s="195">
        <v>167810.87804564831</v>
      </c>
      <c r="F32" s="195">
        <v>0</v>
      </c>
      <c r="G32" s="195">
        <v>0</v>
      </c>
      <c r="H32" s="195">
        <v>0</v>
      </c>
      <c r="I32" s="195">
        <v>0</v>
      </c>
      <c r="J32" s="195">
        <v>0</v>
      </c>
      <c r="K32" s="195">
        <v>0</v>
      </c>
      <c r="L32" s="116">
        <f t="shared" si="0"/>
        <v>0</v>
      </c>
      <c r="M32" s="87" t="s">
        <v>614</v>
      </c>
      <c r="N32" s="84"/>
      <c r="O32" s="84"/>
    </row>
    <row r="33" spans="1:15" x14ac:dyDescent="0.2">
      <c r="A33" s="84"/>
      <c r="B33" s="71">
        <v>26</v>
      </c>
      <c r="C33" s="87" t="s">
        <v>361</v>
      </c>
      <c r="D33" s="207" t="s">
        <v>817</v>
      </c>
      <c r="E33" s="195">
        <v>1395765.1988367587</v>
      </c>
      <c r="F33" s="195">
        <v>1429258.02</v>
      </c>
      <c r="G33" s="195">
        <v>0</v>
      </c>
      <c r="H33" s="195">
        <v>0</v>
      </c>
      <c r="I33" s="195">
        <v>0</v>
      </c>
      <c r="J33" s="195">
        <v>0</v>
      </c>
      <c r="K33" s="195">
        <v>0</v>
      </c>
      <c r="L33" s="116">
        <f t="shared" si="0"/>
        <v>0</v>
      </c>
      <c r="M33" s="87" t="s">
        <v>614</v>
      </c>
      <c r="N33" s="84"/>
      <c r="O33" s="84"/>
    </row>
    <row r="34" spans="1:15" x14ac:dyDescent="0.2">
      <c r="A34" s="84"/>
      <c r="B34" s="71">
        <v>27</v>
      </c>
      <c r="C34" s="87" t="s">
        <v>361</v>
      </c>
      <c r="D34" s="207" t="s">
        <v>782</v>
      </c>
      <c r="E34" s="195">
        <v>125782.79147163051</v>
      </c>
      <c r="F34" s="195">
        <v>0</v>
      </c>
      <c r="G34" s="195">
        <v>0</v>
      </c>
      <c r="H34" s="195">
        <v>0</v>
      </c>
      <c r="I34" s="195">
        <v>0</v>
      </c>
      <c r="J34" s="195">
        <v>0</v>
      </c>
      <c r="K34" s="195">
        <v>0</v>
      </c>
      <c r="L34" s="116">
        <f t="shared" si="0"/>
        <v>0</v>
      </c>
      <c r="M34" s="87" t="s">
        <v>614</v>
      </c>
      <c r="N34" s="84"/>
      <c r="O34" s="84"/>
    </row>
    <row r="35" spans="1:15" x14ac:dyDescent="0.2">
      <c r="A35" s="84"/>
      <c r="B35" s="71">
        <v>28</v>
      </c>
      <c r="C35" s="87" t="s">
        <v>361</v>
      </c>
      <c r="D35" s="207" t="s">
        <v>818</v>
      </c>
      <c r="E35" s="195">
        <v>137440.42885384682</v>
      </c>
      <c r="F35" s="195">
        <v>17113</v>
      </c>
      <c r="G35" s="195">
        <v>0</v>
      </c>
      <c r="H35" s="195">
        <v>0</v>
      </c>
      <c r="I35" s="195">
        <v>0</v>
      </c>
      <c r="J35" s="195">
        <v>0</v>
      </c>
      <c r="K35" s="195">
        <v>0</v>
      </c>
      <c r="L35" s="116">
        <f t="shared" si="0"/>
        <v>0</v>
      </c>
      <c r="M35" s="87" t="s">
        <v>614</v>
      </c>
      <c r="N35" s="84"/>
      <c r="O35" s="84"/>
    </row>
    <row r="36" spans="1:15" x14ac:dyDescent="0.2">
      <c r="A36" s="84"/>
      <c r="B36" s="71">
        <v>29</v>
      </c>
      <c r="C36" s="87" t="s">
        <v>361</v>
      </c>
      <c r="D36" s="207" t="s">
        <v>819</v>
      </c>
      <c r="E36" s="195">
        <v>103996.32930248816</v>
      </c>
      <c r="F36" s="195">
        <v>0</v>
      </c>
      <c r="G36" s="195">
        <v>0</v>
      </c>
      <c r="H36" s="195">
        <v>0</v>
      </c>
      <c r="I36" s="195">
        <v>0</v>
      </c>
      <c r="J36" s="195">
        <v>0</v>
      </c>
      <c r="K36" s="195">
        <v>0</v>
      </c>
      <c r="L36" s="116">
        <f t="shared" si="0"/>
        <v>0</v>
      </c>
      <c r="M36" s="87" t="s">
        <v>614</v>
      </c>
      <c r="N36" s="84"/>
      <c r="O36" s="84"/>
    </row>
    <row r="37" spans="1:15" x14ac:dyDescent="0.2">
      <c r="A37" s="84"/>
      <c r="B37" s="71">
        <v>30</v>
      </c>
      <c r="C37" s="87" t="s">
        <v>361</v>
      </c>
      <c r="D37" s="207" t="s">
        <v>777</v>
      </c>
      <c r="E37" s="195">
        <v>0</v>
      </c>
      <c r="F37" s="195">
        <v>0</v>
      </c>
      <c r="G37" s="195">
        <v>0</v>
      </c>
      <c r="H37" s="195">
        <v>0</v>
      </c>
      <c r="I37" s="195">
        <v>0</v>
      </c>
      <c r="J37" s="195">
        <v>0</v>
      </c>
      <c r="K37" s="195">
        <v>0</v>
      </c>
      <c r="L37" s="116">
        <f t="shared" si="0"/>
        <v>0</v>
      </c>
      <c r="M37" s="87" t="s">
        <v>614</v>
      </c>
      <c r="N37" s="84"/>
      <c r="O37" s="84"/>
    </row>
    <row r="38" spans="1:15" x14ac:dyDescent="0.2">
      <c r="A38" s="84"/>
      <c r="B38" s="71">
        <v>31</v>
      </c>
      <c r="C38" s="87" t="s">
        <v>361</v>
      </c>
      <c r="D38" s="207" t="s">
        <v>820</v>
      </c>
      <c r="E38" s="195">
        <v>78959.379409273388</v>
      </c>
      <c r="F38" s="195">
        <v>7565.5</v>
      </c>
      <c r="G38" s="195">
        <v>0</v>
      </c>
      <c r="H38" s="195">
        <v>0</v>
      </c>
      <c r="I38" s="195">
        <v>0</v>
      </c>
      <c r="J38" s="195">
        <v>0</v>
      </c>
      <c r="K38" s="195">
        <v>0</v>
      </c>
      <c r="L38" s="116">
        <f t="shared" si="0"/>
        <v>0</v>
      </c>
      <c r="M38" s="87" t="s">
        <v>614</v>
      </c>
      <c r="N38" s="84"/>
      <c r="O38" s="84"/>
    </row>
    <row r="39" spans="1:15" x14ac:dyDescent="0.2">
      <c r="A39" s="84"/>
      <c r="B39" s="71">
        <v>32</v>
      </c>
      <c r="C39" s="87" t="s">
        <v>361</v>
      </c>
      <c r="D39" s="207" t="s">
        <v>891</v>
      </c>
      <c r="E39" s="195">
        <v>85776.890562230081</v>
      </c>
      <c r="F39" s="195">
        <v>22020.145</v>
      </c>
      <c r="G39" s="195">
        <v>0</v>
      </c>
      <c r="H39" s="195">
        <v>0</v>
      </c>
      <c r="I39" s="195">
        <v>0</v>
      </c>
      <c r="J39" s="195">
        <v>0</v>
      </c>
      <c r="K39" s="195">
        <v>0</v>
      </c>
      <c r="L39" s="116">
        <f t="shared" si="0"/>
        <v>0</v>
      </c>
      <c r="M39" s="87" t="s">
        <v>614</v>
      </c>
      <c r="N39" s="84"/>
      <c r="O39" s="84"/>
    </row>
    <row r="40" spans="1:15" x14ac:dyDescent="0.2">
      <c r="A40" s="84"/>
      <c r="B40" s="71">
        <v>33</v>
      </c>
      <c r="C40" s="87" t="s">
        <v>361</v>
      </c>
      <c r="D40" s="207" t="s">
        <v>776</v>
      </c>
      <c r="E40" s="195">
        <v>59581.322276035506</v>
      </c>
      <c r="F40" s="195">
        <v>0</v>
      </c>
      <c r="G40" s="195">
        <v>0</v>
      </c>
      <c r="H40" s="195">
        <v>0</v>
      </c>
      <c r="I40" s="195">
        <v>0</v>
      </c>
      <c r="J40" s="195">
        <v>0</v>
      </c>
      <c r="K40" s="195">
        <v>0</v>
      </c>
      <c r="L40" s="116">
        <f t="shared" si="0"/>
        <v>0</v>
      </c>
      <c r="M40" s="87" t="s">
        <v>614</v>
      </c>
      <c r="N40" s="84"/>
      <c r="O40" s="84"/>
    </row>
    <row r="41" spans="1:15" x14ac:dyDescent="0.2">
      <c r="A41" s="84"/>
      <c r="B41" s="71">
        <v>34</v>
      </c>
      <c r="C41" s="87" t="s">
        <v>361</v>
      </c>
      <c r="D41" s="207" t="s">
        <v>783</v>
      </c>
      <c r="E41" s="195">
        <v>72821.616115154509</v>
      </c>
      <c r="F41" s="195">
        <v>25000</v>
      </c>
      <c r="G41" s="195">
        <v>0</v>
      </c>
      <c r="H41" s="195">
        <v>0</v>
      </c>
      <c r="I41" s="195">
        <v>0</v>
      </c>
      <c r="J41" s="195">
        <v>0</v>
      </c>
      <c r="K41" s="195">
        <v>0</v>
      </c>
      <c r="L41" s="116">
        <f t="shared" si="0"/>
        <v>0</v>
      </c>
      <c r="M41" s="87" t="s">
        <v>614</v>
      </c>
      <c r="N41" s="84"/>
      <c r="O41" s="84"/>
    </row>
    <row r="42" spans="1:15" x14ac:dyDescent="0.2">
      <c r="A42" s="84"/>
      <c r="B42" s="71">
        <v>35</v>
      </c>
      <c r="C42" s="87" t="s">
        <v>361</v>
      </c>
      <c r="D42" s="207" t="s">
        <v>784</v>
      </c>
      <c r="E42" s="195">
        <v>46460.102812842983</v>
      </c>
      <c r="F42" s="195">
        <v>0</v>
      </c>
      <c r="G42" s="195">
        <v>0</v>
      </c>
      <c r="H42" s="195">
        <v>0</v>
      </c>
      <c r="I42" s="195">
        <v>0</v>
      </c>
      <c r="J42" s="195">
        <v>0</v>
      </c>
      <c r="K42" s="195">
        <v>0</v>
      </c>
      <c r="L42" s="116">
        <f t="shared" si="0"/>
        <v>0</v>
      </c>
      <c r="M42" s="87" t="s">
        <v>614</v>
      </c>
      <c r="N42" s="84"/>
      <c r="O42" s="84"/>
    </row>
    <row r="43" spans="1:15" x14ac:dyDescent="0.2">
      <c r="A43" s="84"/>
      <c r="B43" s="71">
        <v>36</v>
      </c>
      <c r="C43" s="87" t="s">
        <v>361</v>
      </c>
      <c r="D43" s="207" t="s">
        <v>771</v>
      </c>
      <c r="E43" s="195">
        <v>33698.577998946523</v>
      </c>
      <c r="F43" s="195">
        <v>0</v>
      </c>
      <c r="G43" s="195">
        <v>0</v>
      </c>
      <c r="H43" s="195">
        <v>0</v>
      </c>
      <c r="I43" s="195">
        <v>0</v>
      </c>
      <c r="J43" s="195">
        <v>0</v>
      </c>
      <c r="K43" s="195">
        <v>0</v>
      </c>
      <c r="L43" s="116">
        <f t="shared" si="0"/>
        <v>0</v>
      </c>
      <c r="M43" s="87" t="s">
        <v>614</v>
      </c>
      <c r="N43" s="84"/>
      <c r="O43" s="84"/>
    </row>
    <row r="44" spans="1:15" x14ac:dyDescent="0.2">
      <c r="A44" s="84"/>
      <c r="B44" s="71">
        <v>37</v>
      </c>
      <c r="C44" s="87" t="s">
        <v>361</v>
      </c>
      <c r="D44" s="207" t="s">
        <v>595</v>
      </c>
      <c r="E44" s="195">
        <v>14798.658770258187</v>
      </c>
      <c r="F44" s="195">
        <v>0</v>
      </c>
      <c r="G44" s="195">
        <v>0</v>
      </c>
      <c r="H44" s="195">
        <v>0</v>
      </c>
      <c r="I44" s="195">
        <v>0</v>
      </c>
      <c r="J44" s="195">
        <v>0</v>
      </c>
      <c r="K44" s="195">
        <v>0</v>
      </c>
      <c r="L44" s="116">
        <f t="shared" si="0"/>
        <v>0</v>
      </c>
      <c r="M44" s="87" t="s">
        <v>614</v>
      </c>
      <c r="N44" s="84"/>
      <c r="O44" s="84"/>
    </row>
    <row r="45" spans="1:15" x14ac:dyDescent="0.2">
      <c r="A45" s="84"/>
      <c r="B45" s="71">
        <v>38</v>
      </c>
      <c r="C45" s="87" t="s">
        <v>361</v>
      </c>
      <c r="D45" s="207" t="s">
        <v>822</v>
      </c>
      <c r="E45" s="195">
        <v>12204.201125326421</v>
      </c>
      <c r="F45" s="195">
        <v>0</v>
      </c>
      <c r="G45" s="195">
        <v>0</v>
      </c>
      <c r="H45" s="195">
        <v>0</v>
      </c>
      <c r="I45" s="195">
        <v>0</v>
      </c>
      <c r="J45" s="195">
        <v>0</v>
      </c>
      <c r="K45" s="195">
        <v>0</v>
      </c>
      <c r="L45" s="116">
        <f t="shared" si="0"/>
        <v>0</v>
      </c>
      <c r="M45" s="87" t="s">
        <v>614</v>
      </c>
      <c r="N45" s="84"/>
      <c r="O45" s="84"/>
    </row>
    <row r="46" spans="1:15" x14ac:dyDescent="0.2">
      <c r="A46" s="84"/>
      <c r="B46" s="71">
        <v>39</v>
      </c>
      <c r="C46" s="87" t="s">
        <v>361</v>
      </c>
      <c r="D46" s="207" t="s">
        <v>772</v>
      </c>
      <c r="E46" s="195">
        <v>3950.6477025788868</v>
      </c>
      <c r="F46" s="195">
        <v>0</v>
      </c>
      <c r="G46" s="195">
        <v>0</v>
      </c>
      <c r="H46" s="195">
        <v>0</v>
      </c>
      <c r="I46" s="195">
        <v>0</v>
      </c>
      <c r="J46" s="195">
        <v>0</v>
      </c>
      <c r="K46" s="195">
        <v>0</v>
      </c>
      <c r="L46" s="116">
        <f t="shared" si="0"/>
        <v>0</v>
      </c>
      <c r="M46" s="87" t="s">
        <v>614</v>
      </c>
      <c r="N46" s="84"/>
      <c r="O46" s="84"/>
    </row>
    <row r="47" spans="1:15" x14ac:dyDescent="0.2">
      <c r="A47" s="84"/>
      <c r="B47" s="71">
        <v>40</v>
      </c>
      <c r="C47" s="87" t="s">
        <v>361</v>
      </c>
      <c r="D47" s="207" t="s">
        <v>664</v>
      </c>
      <c r="E47" s="195">
        <v>541257.05981998087</v>
      </c>
      <c r="F47" s="195">
        <v>1226386.06</v>
      </c>
      <c r="G47" s="195">
        <v>613193.03</v>
      </c>
      <c r="H47" s="195">
        <v>0</v>
      </c>
      <c r="I47" s="195">
        <v>0</v>
      </c>
      <c r="J47" s="195">
        <v>0</v>
      </c>
      <c r="K47" s="195">
        <v>0</v>
      </c>
      <c r="L47" s="116">
        <f t="shared" si="0"/>
        <v>613193.03</v>
      </c>
      <c r="M47" s="87" t="s">
        <v>614</v>
      </c>
      <c r="N47" s="84"/>
      <c r="O47" s="84"/>
    </row>
    <row r="48" spans="1:15" x14ac:dyDescent="0.2">
      <c r="A48" s="84"/>
      <c r="B48" s="71">
        <v>41</v>
      </c>
      <c r="C48" s="87" t="s">
        <v>361</v>
      </c>
      <c r="D48" s="207" t="s">
        <v>665</v>
      </c>
      <c r="E48" s="195">
        <v>276222.33779888548</v>
      </c>
      <c r="F48" s="195">
        <v>1251735.0750000002</v>
      </c>
      <c r="G48" s="195">
        <v>938801.30500000005</v>
      </c>
      <c r="H48" s="195">
        <v>0</v>
      </c>
      <c r="I48" s="195">
        <v>0</v>
      </c>
      <c r="J48" s="195">
        <v>0</v>
      </c>
      <c r="K48" s="195">
        <v>0</v>
      </c>
      <c r="L48" s="116">
        <f t="shared" si="0"/>
        <v>938801.30500000005</v>
      </c>
      <c r="M48" s="87" t="s">
        <v>614</v>
      </c>
      <c r="N48" s="84"/>
      <c r="O48" s="84"/>
    </row>
    <row r="49" spans="1:15" x14ac:dyDescent="0.2">
      <c r="A49" s="84"/>
      <c r="B49" s="71">
        <v>42</v>
      </c>
      <c r="C49" s="87" t="s">
        <v>361</v>
      </c>
      <c r="D49" s="207" t="s">
        <v>892</v>
      </c>
      <c r="E49" s="195">
        <v>88268.643247851796</v>
      </c>
      <c r="F49" s="195">
        <v>100000.02</v>
      </c>
      <c r="G49" s="195">
        <v>0</v>
      </c>
      <c r="H49" s="195">
        <v>0</v>
      </c>
      <c r="I49" s="195">
        <v>0</v>
      </c>
      <c r="J49" s="195">
        <v>0</v>
      </c>
      <c r="K49" s="195">
        <v>0</v>
      </c>
      <c r="L49" s="116">
        <f t="shared" si="0"/>
        <v>0</v>
      </c>
      <c r="M49" s="87" t="s">
        <v>614</v>
      </c>
      <c r="N49" s="84"/>
      <c r="O49" s="84"/>
    </row>
    <row r="50" spans="1:15" x14ac:dyDescent="0.2">
      <c r="A50" s="84"/>
      <c r="B50" s="71">
        <v>43</v>
      </c>
      <c r="C50" s="87" t="s">
        <v>361</v>
      </c>
      <c r="D50" s="207" t="s">
        <v>823</v>
      </c>
      <c r="E50" s="195">
        <v>61788.037915888672</v>
      </c>
      <c r="F50" s="195">
        <v>140000</v>
      </c>
      <c r="G50" s="195">
        <v>140000</v>
      </c>
      <c r="H50" s="195">
        <v>140000</v>
      </c>
      <c r="I50" s="195">
        <v>140000</v>
      </c>
      <c r="J50" s="195">
        <v>140000</v>
      </c>
      <c r="K50" s="195">
        <v>140000</v>
      </c>
      <c r="L50" s="116">
        <f t="shared" si="0"/>
        <v>700000</v>
      </c>
      <c r="M50" s="87" t="s">
        <v>614</v>
      </c>
      <c r="N50" s="84"/>
      <c r="O50" s="84"/>
    </row>
    <row r="51" spans="1:15" x14ac:dyDescent="0.2">
      <c r="A51" s="84"/>
      <c r="B51" s="71">
        <v>44</v>
      </c>
      <c r="C51" s="87" t="s">
        <v>361</v>
      </c>
      <c r="D51" s="207" t="s">
        <v>770</v>
      </c>
      <c r="E51" s="195">
        <v>44134.312797063336</v>
      </c>
      <c r="F51" s="195">
        <v>100000</v>
      </c>
      <c r="G51" s="195">
        <v>100000</v>
      </c>
      <c r="H51" s="195">
        <v>100000</v>
      </c>
      <c r="I51" s="195">
        <v>100000</v>
      </c>
      <c r="J51" s="195">
        <v>100000</v>
      </c>
      <c r="K51" s="195">
        <v>100000</v>
      </c>
      <c r="L51" s="116">
        <f t="shared" si="0"/>
        <v>500000</v>
      </c>
      <c r="M51" s="87" t="s">
        <v>614</v>
      </c>
      <c r="N51" s="84"/>
      <c r="O51" s="84"/>
    </row>
    <row r="52" spans="1:15" x14ac:dyDescent="0.2">
      <c r="A52" s="84"/>
      <c r="B52" s="71">
        <v>45</v>
      </c>
      <c r="C52" s="87" t="s">
        <v>361</v>
      </c>
      <c r="D52" s="207" t="s">
        <v>893</v>
      </c>
      <c r="E52" s="195">
        <v>34522.411148772902</v>
      </c>
      <c r="F52" s="195">
        <v>78221.25</v>
      </c>
      <c r="G52" s="195">
        <v>39110.625</v>
      </c>
      <c r="H52" s="195">
        <v>0</v>
      </c>
      <c r="I52" s="195">
        <v>0</v>
      </c>
      <c r="J52" s="195">
        <v>0</v>
      </c>
      <c r="K52" s="195">
        <v>0</v>
      </c>
      <c r="L52" s="116">
        <f t="shared" si="0"/>
        <v>39110.625</v>
      </c>
      <c r="M52" s="87" t="s">
        <v>614</v>
      </c>
      <c r="N52" s="84"/>
      <c r="O52" s="84"/>
    </row>
    <row r="53" spans="1:15" x14ac:dyDescent="0.2">
      <c r="A53" s="84"/>
      <c r="B53" s="71">
        <v>46</v>
      </c>
      <c r="C53" s="87" t="s">
        <v>361</v>
      </c>
      <c r="D53" s="207" t="s">
        <v>666</v>
      </c>
      <c r="E53" s="195">
        <v>0</v>
      </c>
      <c r="F53" s="195">
        <v>635215.77</v>
      </c>
      <c r="G53" s="195">
        <v>1270431.54</v>
      </c>
      <c r="H53" s="195">
        <v>635215.77</v>
      </c>
      <c r="I53" s="195">
        <v>0</v>
      </c>
      <c r="J53" s="195">
        <v>0</v>
      </c>
      <c r="K53" s="195">
        <v>0</v>
      </c>
      <c r="L53" s="116">
        <f t="shared" si="0"/>
        <v>1905647.31</v>
      </c>
      <c r="M53" s="87" t="s">
        <v>614</v>
      </c>
      <c r="N53" s="84"/>
      <c r="O53" s="84"/>
    </row>
    <row r="54" spans="1:15" x14ac:dyDescent="0.2">
      <c r="A54" s="84"/>
      <c r="B54" s="71">
        <v>47</v>
      </c>
      <c r="C54" s="87" t="s">
        <v>361</v>
      </c>
      <c r="D54" s="207" t="s">
        <v>667</v>
      </c>
      <c r="E54" s="195">
        <v>0</v>
      </c>
      <c r="F54" s="195">
        <v>462697.61</v>
      </c>
      <c r="G54" s="195">
        <v>1156744.02</v>
      </c>
      <c r="H54" s="195">
        <v>694046.41</v>
      </c>
      <c r="I54" s="195">
        <v>0</v>
      </c>
      <c r="J54" s="195">
        <v>0</v>
      </c>
      <c r="K54" s="195">
        <v>0</v>
      </c>
      <c r="L54" s="116">
        <f t="shared" si="0"/>
        <v>1850790.4300000002</v>
      </c>
      <c r="M54" s="87" t="s">
        <v>614</v>
      </c>
      <c r="N54" s="84"/>
      <c r="O54" s="84"/>
    </row>
    <row r="55" spans="1:15" x14ac:dyDescent="0.2">
      <c r="A55" s="84"/>
      <c r="B55" s="71">
        <v>48</v>
      </c>
      <c r="C55" s="87" t="s">
        <v>361</v>
      </c>
      <c r="D55" s="207" t="s">
        <v>773</v>
      </c>
      <c r="E55" s="195">
        <v>0</v>
      </c>
      <c r="F55" s="195">
        <v>200000</v>
      </c>
      <c r="G55" s="195">
        <v>400000</v>
      </c>
      <c r="H55" s="195">
        <v>400000</v>
      </c>
      <c r="I55" s="195">
        <v>200000</v>
      </c>
      <c r="J55" s="195">
        <v>0</v>
      </c>
      <c r="K55" s="195">
        <v>0</v>
      </c>
      <c r="L55" s="116">
        <f t="shared" si="0"/>
        <v>1000000</v>
      </c>
      <c r="M55" s="87" t="s">
        <v>614</v>
      </c>
      <c r="N55" s="84"/>
      <c r="O55" s="84"/>
    </row>
    <row r="56" spans="1:15" x14ac:dyDescent="0.2">
      <c r="A56" s="84"/>
      <c r="B56" s="71">
        <v>49</v>
      </c>
      <c r="C56" s="87" t="s">
        <v>361</v>
      </c>
      <c r="D56" s="207" t="s">
        <v>774</v>
      </c>
      <c r="E56" s="195">
        <v>0</v>
      </c>
      <c r="F56" s="195">
        <v>0</v>
      </c>
      <c r="G56" s="195">
        <v>608018.18500000006</v>
      </c>
      <c r="H56" s="195">
        <v>1216018.165</v>
      </c>
      <c r="I56" s="195">
        <v>1215999.96</v>
      </c>
      <c r="J56" s="195">
        <v>607999.98</v>
      </c>
      <c r="K56" s="195">
        <v>0</v>
      </c>
      <c r="L56" s="116">
        <f t="shared" si="0"/>
        <v>3648036.29</v>
      </c>
      <c r="M56" s="87" t="s">
        <v>614</v>
      </c>
      <c r="N56" s="84"/>
      <c r="O56" s="84"/>
    </row>
    <row r="57" spans="1:15" x14ac:dyDescent="0.2">
      <c r="A57" s="84"/>
      <c r="B57" s="71">
        <v>50</v>
      </c>
      <c r="C57" s="87" t="s">
        <v>361</v>
      </c>
      <c r="D57" s="207" t="s">
        <v>668</v>
      </c>
      <c r="E57" s="195">
        <v>0</v>
      </c>
      <c r="F57" s="195">
        <v>0</v>
      </c>
      <c r="G57" s="195">
        <v>576137.99</v>
      </c>
      <c r="H57" s="195">
        <v>1152275.98</v>
      </c>
      <c r="I57" s="195">
        <v>576137.99</v>
      </c>
      <c r="J57" s="195">
        <v>0</v>
      </c>
      <c r="K57" s="195">
        <v>0</v>
      </c>
      <c r="L57" s="116">
        <f t="shared" si="0"/>
        <v>2304551.96</v>
      </c>
      <c r="M57" s="87" t="s">
        <v>614</v>
      </c>
      <c r="N57" s="84"/>
      <c r="O57" s="84"/>
    </row>
    <row r="58" spans="1:15" x14ac:dyDescent="0.2">
      <c r="A58" s="84"/>
      <c r="B58" s="71">
        <v>51</v>
      </c>
      <c r="C58" s="87" t="s">
        <v>361</v>
      </c>
      <c r="D58" s="207" t="s">
        <v>669</v>
      </c>
      <c r="E58" s="195">
        <v>0</v>
      </c>
      <c r="F58" s="195">
        <v>0</v>
      </c>
      <c r="G58" s="195">
        <v>312933.77</v>
      </c>
      <c r="H58" s="195">
        <v>1251735.0750000002</v>
      </c>
      <c r="I58" s="195">
        <v>938801.30500000005</v>
      </c>
      <c r="J58" s="195">
        <v>0</v>
      </c>
      <c r="K58" s="195">
        <v>0</v>
      </c>
      <c r="L58" s="116">
        <f t="shared" si="0"/>
        <v>2503470.1500000004</v>
      </c>
      <c r="M58" s="87" t="s">
        <v>614</v>
      </c>
      <c r="N58" s="84"/>
      <c r="O58" s="84"/>
    </row>
    <row r="59" spans="1:15" x14ac:dyDescent="0.2">
      <c r="A59" s="84"/>
      <c r="B59" s="71">
        <v>52</v>
      </c>
      <c r="C59" s="87" t="s">
        <v>361</v>
      </c>
      <c r="D59" s="207" t="s">
        <v>775</v>
      </c>
      <c r="E59" s="195">
        <v>0</v>
      </c>
      <c r="F59" s="195">
        <v>0</v>
      </c>
      <c r="G59" s="195">
        <v>125000</v>
      </c>
      <c r="H59" s="195">
        <v>125000</v>
      </c>
      <c r="I59" s="195">
        <v>125000</v>
      </c>
      <c r="J59" s="195">
        <v>125000</v>
      </c>
      <c r="K59" s="195">
        <v>125000</v>
      </c>
      <c r="L59" s="116">
        <f t="shared" si="0"/>
        <v>625000</v>
      </c>
      <c r="M59" s="87" t="s">
        <v>614</v>
      </c>
      <c r="N59" s="84"/>
      <c r="O59" s="84"/>
    </row>
    <row r="60" spans="1:15" x14ac:dyDescent="0.2">
      <c r="A60" s="84"/>
      <c r="B60" s="71">
        <v>53</v>
      </c>
      <c r="C60" s="87" t="s">
        <v>361</v>
      </c>
      <c r="D60" s="207" t="s">
        <v>670</v>
      </c>
      <c r="E60" s="195">
        <v>0</v>
      </c>
      <c r="F60" s="195">
        <v>0</v>
      </c>
      <c r="G60" s="195">
        <v>0</v>
      </c>
      <c r="H60" s="195">
        <v>635215.77</v>
      </c>
      <c r="I60" s="195">
        <v>1270431.54</v>
      </c>
      <c r="J60" s="195">
        <v>635215.77</v>
      </c>
      <c r="K60" s="195">
        <v>0</v>
      </c>
      <c r="L60" s="116">
        <f t="shared" si="0"/>
        <v>2540863.08</v>
      </c>
      <c r="M60" s="87" t="s">
        <v>614</v>
      </c>
      <c r="N60" s="84"/>
      <c r="O60" s="84"/>
    </row>
    <row r="61" spans="1:15" x14ac:dyDescent="0.2">
      <c r="A61" s="84"/>
      <c r="B61" s="71">
        <v>54</v>
      </c>
      <c r="C61" s="87" t="s">
        <v>361</v>
      </c>
      <c r="D61" s="207" t="s">
        <v>671</v>
      </c>
      <c r="E61" s="195">
        <v>0</v>
      </c>
      <c r="F61" s="195">
        <v>0</v>
      </c>
      <c r="G61" s="195">
        <v>0</v>
      </c>
      <c r="H61" s="195">
        <v>613179.13500000001</v>
      </c>
      <c r="I61" s="195">
        <v>1226358.27</v>
      </c>
      <c r="J61" s="195">
        <v>613179.13500000001</v>
      </c>
      <c r="K61" s="195">
        <v>0</v>
      </c>
      <c r="L61" s="116">
        <f t="shared" si="0"/>
        <v>2452716.54</v>
      </c>
      <c r="M61" s="87" t="s">
        <v>614</v>
      </c>
      <c r="N61" s="84"/>
      <c r="O61" s="84"/>
    </row>
    <row r="62" spans="1:15" x14ac:dyDescent="0.2">
      <c r="A62" s="84"/>
      <c r="B62" s="71">
        <v>55</v>
      </c>
      <c r="C62" s="87" t="s">
        <v>361</v>
      </c>
      <c r="D62" s="207" t="s">
        <v>672</v>
      </c>
      <c r="E62" s="195">
        <v>0</v>
      </c>
      <c r="F62" s="195">
        <v>0</v>
      </c>
      <c r="G62" s="195">
        <v>0</v>
      </c>
      <c r="H62" s="195">
        <v>0</v>
      </c>
      <c r="I62" s="195">
        <v>681670.84499999997</v>
      </c>
      <c r="J62" s="195">
        <v>1363341.69</v>
      </c>
      <c r="K62" s="195">
        <v>681670.84499999997</v>
      </c>
      <c r="L62" s="116">
        <f t="shared" si="0"/>
        <v>2726683.38</v>
      </c>
      <c r="M62" s="87" t="s">
        <v>614</v>
      </c>
      <c r="N62" s="84"/>
      <c r="O62" s="84"/>
    </row>
    <row r="63" spans="1:15" x14ac:dyDescent="0.2">
      <c r="A63" s="84"/>
      <c r="B63" s="71">
        <v>56</v>
      </c>
      <c r="C63" s="87" t="s">
        <v>361</v>
      </c>
      <c r="D63" s="207" t="s">
        <v>673</v>
      </c>
      <c r="E63" s="195">
        <v>0</v>
      </c>
      <c r="F63" s="195">
        <v>0</v>
      </c>
      <c r="G63" s="195">
        <v>0</v>
      </c>
      <c r="H63" s="195">
        <v>0</v>
      </c>
      <c r="I63" s="195">
        <v>508172.61499999999</v>
      </c>
      <c r="J63" s="195">
        <v>1270431.5350000001</v>
      </c>
      <c r="K63" s="195">
        <v>762258.92</v>
      </c>
      <c r="L63" s="116">
        <f t="shared" si="0"/>
        <v>2540863.0700000003</v>
      </c>
      <c r="M63" s="87" t="s">
        <v>614</v>
      </c>
      <c r="N63" s="84"/>
      <c r="O63" s="84"/>
    </row>
    <row r="64" spans="1:15" x14ac:dyDescent="0.2">
      <c r="A64" s="84"/>
      <c r="B64" s="71">
        <v>57</v>
      </c>
      <c r="C64" s="87" t="s">
        <v>361</v>
      </c>
      <c r="D64" s="207" t="s">
        <v>674</v>
      </c>
      <c r="E64" s="195">
        <v>0</v>
      </c>
      <c r="F64" s="195">
        <v>0</v>
      </c>
      <c r="G64" s="195">
        <v>0</v>
      </c>
      <c r="H64" s="195">
        <v>0</v>
      </c>
      <c r="I64" s="195">
        <v>309816.05</v>
      </c>
      <c r="J64" s="195">
        <v>1239264.1950000001</v>
      </c>
      <c r="K64" s="195">
        <v>929448.14500000002</v>
      </c>
      <c r="L64" s="116">
        <f t="shared" si="0"/>
        <v>2478528.39</v>
      </c>
      <c r="M64" s="87" t="s">
        <v>614</v>
      </c>
      <c r="N64" s="84"/>
      <c r="O64" s="84"/>
    </row>
    <row r="65" spans="1:15" x14ac:dyDescent="0.2">
      <c r="A65" s="84"/>
      <c r="B65" s="71">
        <v>58</v>
      </c>
      <c r="C65" s="87" t="s">
        <v>361</v>
      </c>
      <c r="D65" s="207" t="s">
        <v>675</v>
      </c>
      <c r="E65" s="195">
        <v>0</v>
      </c>
      <c r="F65" s="195">
        <v>0</v>
      </c>
      <c r="G65" s="195">
        <v>0</v>
      </c>
      <c r="H65" s="195">
        <v>0</v>
      </c>
      <c r="I65" s="195">
        <v>0</v>
      </c>
      <c r="J65" s="195">
        <v>580335.64</v>
      </c>
      <c r="K65" s="195">
        <v>1160671.28</v>
      </c>
      <c r="L65" s="116">
        <f t="shared" si="0"/>
        <v>1741006.92</v>
      </c>
      <c r="M65" s="87" t="s">
        <v>614</v>
      </c>
      <c r="N65" s="84"/>
      <c r="O65" s="84"/>
    </row>
    <row r="66" spans="1:15" x14ac:dyDescent="0.2">
      <c r="A66" s="84"/>
      <c r="B66" s="71">
        <v>59</v>
      </c>
      <c r="C66" s="87" t="s">
        <v>361</v>
      </c>
      <c r="D66" s="207" t="s">
        <v>676</v>
      </c>
      <c r="E66" s="195">
        <v>0</v>
      </c>
      <c r="F66" s="195">
        <v>0</v>
      </c>
      <c r="G66" s="195">
        <v>0</v>
      </c>
      <c r="H66" s="195">
        <v>0</v>
      </c>
      <c r="I66" s="195">
        <v>0</v>
      </c>
      <c r="J66" s="195">
        <v>580335.64</v>
      </c>
      <c r="K66" s="195">
        <v>1160671.28</v>
      </c>
      <c r="L66" s="116">
        <f t="shared" si="0"/>
        <v>1741006.92</v>
      </c>
      <c r="M66" s="87" t="s">
        <v>614</v>
      </c>
      <c r="N66" s="84"/>
      <c r="O66" s="84"/>
    </row>
    <row r="67" spans="1:15" x14ac:dyDescent="0.2">
      <c r="A67" s="84"/>
      <c r="B67" s="71">
        <v>60</v>
      </c>
      <c r="C67" s="87" t="s">
        <v>361</v>
      </c>
      <c r="D67" s="207" t="s">
        <v>677</v>
      </c>
      <c r="E67" s="195">
        <v>0</v>
      </c>
      <c r="F67" s="195">
        <v>0</v>
      </c>
      <c r="G67" s="195">
        <v>0</v>
      </c>
      <c r="H67" s="195">
        <v>0</v>
      </c>
      <c r="I67" s="195">
        <v>0</v>
      </c>
      <c r="J67" s="195">
        <v>310000.02</v>
      </c>
      <c r="K67" s="195">
        <v>1239000</v>
      </c>
      <c r="L67" s="116">
        <f t="shared" si="0"/>
        <v>1549000.02</v>
      </c>
      <c r="M67" s="87" t="s">
        <v>614</v>
      </c>
      <c r="N67" s="84"/>
      <c r="O67" s="84"/>
    </row>
    <row r="68" spans="1:15" x14ac:dyDescent="0.2">
      <c r="A68" s="84"/>
      <c r="B68" s="71">
        <v>61</v>
      </c>
      <c r="C68" s="87" t="s">
        <v>361</v>
      </c>
      <c r="D68" s="207" t="s">
        <v>678</v>
      </c>
      <c r="E68" s="195">
        <v>0</v>
      </c>
      <c r="F68" s="195">
        <v>0</v>
      </c>
      <c r="G68" s="195">
        <v>0</v>
      </c>
      <c r="H68" s="195">
        <v>0</v>
      </c>
      <c r="I68" s="195">
        <v>0</v>
      </c>
      <c r="J68" s="195">
        <v>0</v>
      </c>
      <c r="K68" s="195">
        <v>619500.53500000003</v>
      </c>
      <c r="L68" s="116">
        <f t="shared" si="0"/>
        <v>619500.53500000003</v>
      </c>
      <c r="M68" s="87" t="s">
        <v>614</v>
      </c>
      <c r="N68" s="84"/>
      <c r="O68" s="84"/>
    </row>
    <row r="69" spans="1:15" x14ac:dyDescent="0.2">
      <c r="A69" s="84"/>
      <c r="B69" s="71">
        <v>62</v>
      </c>
      <c r="C69" s="87" t="s">
        <v>361</v>
      </c>
      <c r="D69" s="207" t="s">
        <v>824</v>
      </c>
      <c r="E69" s="195">
        <v>0</v>
      </c>
      <c r="F69" s="195">
        <v>0</v>
      </c>
      <c r="G69" s="195">
        <v>0</v>
      </c>
      <c r="H69" s="195">
        <v>0</v>
      </c>
      <c r="I69" s="195">
        <v>0</v>
      </c>
      <c r="J69" s="195">
        <v>0</v>
      </c>
      <c r="K69" s="195">
        <v>317600.69</v>
      </c>
      <c r="L69" s="116">
        <f t="shared" si="0"/>
        <v>317600.69</v>
      </c>
      <c r="M69" s="87" t="s">
        <v>614</v>
      </c>
      <c r="N69" s="84"/>
      <c r="O69" s="84"/>
    </row>
    <row r="70" spans="1:15" x14ac:dyDescent="0.2">
      <c r="A70" s="84"/>
      <c r="B70" s="71">
        <v>63</v>
      </c>
      <c r="C70" s="87" t="s">
        <v>361</v>
      </c>
      <c r="D70" s="207" t="s">
        <v>679</v>
      </c>
      <c r="E70" s="195">
        <v>0</v>
      </c>
      <c r="F70" s="195">
        <v>0</v>
      </c>
      <c r="G70" s="195">
        <v>0</v>
      </c>
      <c r="H70" s="195">
        <v>580348.79</v>
      </c>
      <c r="I70" s="195">
        <v>1160697.58</v>
      </c>
      <c r="J70" s="195">
        <v>580348.79</v>
      </c>
      <c r="K70" s="195">
        <v>0</v>
      </c>
      <c r="L70" s="116">
        <f t="shared" si="0"/>
        <v>2321395.16</v>
      </c>
      <c r="M70" s="87" t="s">
        <v>614</v>
      </c>
      <c r="N70" s="84"/>
      <c r="O70" s="84"/>
    </row>
    <row r="71" spans="1:15" x14ac:dyDescent="0.2">
      <c r="A71" s="84"/>
      <c r="B71" s="71">
        <v>64</v>
      </c>
      <c r="C71" s="87" t="s">
        <v>285</v>
      </c>
      <c r="D71" s="207" t="s">
        <v>787</v>
      </c>
      <c r="E71" s="195">
        <v>47304.326015181599</v>
      </c>
      <c r="F71" s="195">
        <v>53591.324999999997</v>
      </c>
      <c r="G71" s="195">
        <v>0</v>
      </c>
      <c r="H71" s="195">
        <v>0</v>
      </c>
      <c r="I71" s="195">
        <v>0</v>
      </c>
      <c r="J71" s="195">
        <v>0</v>
      </c>
      <c r="K71" s="195">
        <v>0</v>
      </c>
      <c r="L71" s="116">
        <f t="shared" si="0"/>
        <v>0</v>
      </c>
      <c r="M71" s="87" t="s">
        <v>615</v>
      </c>
      <c r="N71" s="84"/>
      <c r="O71" s="84"/>
    </row>
    <row r="72" spans="1:15" x14ac:dyDescent="0.2">
      <c r="A72" s="84"/>
      <c r="B72" s="71">
        <v>65</v>
      </c>
      <c r="C72" s="87" t="s">
        <v>361</v>
      </c>
      <c r="D72" s="207" t="s">
        <v>788</v>
      </c>
      <c r="E72" s="195">
        <v>0</v>
      </c>
      <c r="F72" s="195">
        <v>0</v>
      </c>
      <c r="G72" s="195">
        <v>0</v>
      </c>
      <c r="H72" s="195">
        <v>0</v>
      </c>
      <c r="I72" s="195">
        <v>0</v>
      </c>
      <c r="J72" s="195">
        <v>0</v>
      </c>
      <c r="K72" s="195">
        <v>0</v>
      </c>
      <c r="L72" s="116">
        <f t="shared" si="0"/>
        <v>0</v>
      </c>
      <c r="M72" s="87" t="s">
        <v>614</v>
      </c>
      <c r="N72" s="84"/>
      <c r="O72" s="84"/>
    </row>
    <row r="73" spans="1:15" x14ac:dyDescent="0.2">
      <c r="A73" s="84"/>
      <c r="B73" s="71">
        <v>66</v>
      </c>
      <c r="C73" s="87" t="s">
        <v>363</v>
      </c>
      <c r="D73" s="207" t="s">
        <v>789</v>
      </c>
      <c r="E73" s="195">
        <v>45052.306503242253</v>
      </c>
      <c r="F73" s="195">
        <v>102080</v>
      </c>
      <c r="G73" s="195">
        <v>102080</v>
      </c>
      <c r="H73" s="195">
        <v>102080</v>
      </c>
      <c r="I73" s="195">
        <v>102080</v>
      </c>
      <c r="J73" s="195">
        <v>102080</v>
      </c>
      <c r="K73" s="195">
        <v>102080</v>
      </c>
      <c r="L73" s="116">
        <f t="shared" ref="L73:L136" si="1">SUM(G73:K73)</f>
        <v>510400</v>
      </c>
      <c r="M73" s="87" t="s">
        <v>614</v>
      </c>
      <c r="N73" s="84"/>
      <c r="O73" s="84"/>
    </row>
    <row r="74" spans="1:15" x14ac:dyDescent="0.2">
      <c r="A74" s="84"/>
      <c r="B74" s="71">
        <v>67</v>
      </c>
      <c r="C74" s="87" t="s">
        <v>397</v>
      </c>
      <c r="D74" s="207" t="s">
        <v>544</v>
      </c>
      <c r="E74" s="195">
        <v>445323.35448964883</v>
      </c>
      <c r="F74" s="195">
        <v>1042921.9199999999</v>
      </c>
      <c r="G74" s="195">
        <v>1110291.42</v>
      </c>
      <c r="H74" s="195">
        <v>1176751.6200000001</v>
      </c>
      <c r="I74" s="195">
        <v>1244463.54</v>
      </c>
      <c r="J74" s="195">
        <v>639590.64</v>
      </c>
      <c r="K74" s="195">
        <v>0</v>
      </c>
      <c r="L74" s="116">
        <f t="shared" si="1"/>
        <v>4171097.22</v>
      </c>
      <c r="M74" s="87" t="s">
        <v>616</v>
      </c>
      <c r="N74" s="84"/>
      <c r="O74" s="84"/>
    </row>
    <row r="75" spans="1:15" x14ac:dyDescent="0.2">
      <c r="A75" s="84"/>
      <c r="B75" s="71">
        <v>68</v>
      </c>
      <c r="C75" s="87" t="s">
        <v>361</v>
      </c>
      <c r="D75" s="207" t="s">
        <v>825</v>
      </c>
      <c r="E75" s="195">
        <v>1257232.3530591277</v>
      </c>
      <c r="F75" s="195">
        <v>665798.92000000004</v>
      </c>
      <c r="G75" s="195">
        <v>0</v>
      </c>
      <c r="H75" s="195">
        <v>0</v>
      </c>
      <c r="I75" s="195">
        <v>0</v>
      </c>
      <c r="J75" s="195">
        <v>0</v>
      </c>
      <c r="K75" s="195">
        <v>0</v>
      </c>
      <c r="L75" s="116">
        <f t="shared" si="1"/>
        <v>0</v>
      </c>
      <c r="M75" s="87" t="s">
        <v>617</v>
      </c>
      <c r="N75" s="84"/>
      <c r="O75" s="84"/>
    </row>
    <row r="76" spans="1:15" x14ac:dyDescent="0.2">
      <c r="A76" s="84"/>
      <c r="B76" s="71">
        <v>69</v>
      </c>
      <c r="C76" s="87" t="s">
        <v>361</v>
      </c>
      <c r="D76" s="207" t="s">
        <v>826</v>
      </c>
      <c r="E76" s="195">
        <v>523521.84951943823</v>
      </c>
      <c r="F76" s="195">
        <v>62897.574999999997</v>
      </c>
      <c r="G76" s="195">
        <v>0</v>
      </c>
      <c r="H76" s="195">
        <v>0</v>
      </c>
      <c r="I76" s="195">
        <v>0</v>
      </c>
      <c r="J76" s="195">
        <v>0</v>
      </c>
      <c r="K76" s="195">
        <v>0</v>
      </c>
      <c r="L76" s="116">
        <f t="shared" si="1"/>
        <v>0</v>
      </c>
      <c r="M76" s="87" t="s">
        <v>617</v>
      </c>
      <c r="N76" s="84"/>
      <c r="O76" s="84"/>
    </row>
    <row r="77" spans="1:15" x14ac:dyDescent="0.2">
      <c r="A77" s="84"/>
      <c r="B77" s="71">
        <v>70</v>
      </c>
      <c r="C77" s="87" t="s">
        <v>361</v>
      </c>
      <c r="D77" s="207" t="s">
        <v>827</v>
      </c>
      <c r="E77" s="195">
        <v>1096701.0062199521</v>
      </c>
      <c r="F77" s="195">
        <v>839958.48</v>
      </c>
      <c r="G77" s="195">
        <v>0</v>
      </c>
      <c r="H77" s="195">
        <v>0</v>
      </c>
      <c r="I77" s="195">
        <v>0</v>
      </c>
      <c r="J77" s="195">
        <v>0</v>
      </c>
      <c r="K77" s="195">
        <v>0</v>
      </c>
      <c r="L77" s="116">
        <f t="shared" si="1"/>
        <v>0</v>
      </c>
      <c r="M77" s="87" t="s">
        <v>617</v>
      </c>
      <c r="N77" s="84"/>
      <c r="O77" s="84"/>
    </row>
    <row r="78" spans="1:15" x14ac:dyDescent="0.2">
      <c r="A78" s="84"/>
      <c r="B78" s="71">
        <v>71</v>
      </c>
      <c r="C78" s="87" t="s">
        <v>361</v>
      </c>
      <c r="D78" s="207" t="s">
        <v>680</v>
      </c>
      <c r="E78" s="195">
        <v>1139262.8311057813</v>
      </c>
      <c r="F78" s="195">
        <v>1076772</v>
      </c>
      <c r="G78" s="195">
        <v>85095</v>
      </c>
      <c r="H78" s="195">
        <v>0</v>
      </c>
      <c r="I78" s="195">
        <v>0</v>
      </c>
      <c r="J78" s="195">
        <v>0</v>
      </c>
      <c r="K78" s="195">
        <v>0</v>
      </c>
      <c r="L78" s="116">
        <f t="shared" si="1"/>
        <v>85095</v>
      </c>
      <c r="M78" s="87" t="s">
        <v>617</v>
      </c>
      <c r="N78" s="84"/>
      <c r="O78" s="84"/>
    </row>
    <row r="79" spans="1:15" x14ac:dyDescent="0.2">
      <c r="A79" s="84"/>
      <c r="B79" s="71">
        <v>72</v>
      </c>
      <c r="C79" s="87" t="s">
        <v>361</v>
      </c>
      <c r="D79" s="207" t="s">
        <v>828</v>
      </c>
      <c r="E79" s="195">
        <v>37734.837441489151</v>
      </c>
      <c r="F79" s="195">
        <v>0</v>
      </c>
      <c r="G79" s="195">
        <v>0</v>
      </c>
      <c r="H79" s="195">
        <v>0</v>
      </c>
      <c r="I79" s="195">
        <v>0</v>
      </c>
      <c r="J79" s="195">
        <v>0</v>
      </c>
      <c r="K79" s="195">
        <v>0</v>
      </c>
      <c r="L79" s="116">
        <f t="shared" si="1"/>
        <v>0</v>
      </c>
      <c r="M79" s="87" t="s">
        <v>617</v>
      </c>
      <c r="N79" s="84"/>
      <c r="O79" s="84"/>
    </row>
    <row r="80" spans="1:15" x14ac:dyDescent="0.2">
      <c r="A80" s="84"/>
      <c r="B80" s="71">
        <v>73</v>
      </c>
      <c r="C80" s="87" t="s">
        <v>361</v>
      </c>
      <c r="D80" s="207" t="s">
        <v>790</v>
      </c>
      <c r="E80" s="195">
        <v>8724.3915119604444</v>
      </c>
      <c r="F80" s="195">
        <v>0</v>
      </c>
      <c r="G80" s="195">
        <v>0</v>
      </c>
      <c r="H80" s="195">
        <v>0</v>
      </c>
      <c r="I80" s="195">
        <v>0</v>
      </c>
      <c r="J80" s="195">
        <v>0</v>
      </c>
      <c r="K80" s="195">
        <v>0</v>
      </c>
      <c r="L80" s="116">
        <f t="shared" si="1"/>
        <v>0</v>
      </c>
      <c r="M80" s="87" t="s">
        <v>617</v>
      </c>
      <c r="N80" s="84"/>
      <c r="O80" s="84"/>
    </row>
    <row r="81" spans="1:15" x14ac:dyDescent="0.2">
      <c r="A81" s="84"/>
      <c r="B81" s="71">
        <v>74</v>
      </c>
      <c r="C81" s="87" t="s">
        <v>361</v>
      </c>
      <c r="D81" s="207" t="s">
        <v>596</v>
      </c>
      <c r="E81" s="195">
        <v>6924.7663599161106</v>
      </c>
      <c r="F81" s="195">
        <v>0</v>
      </c>
      <c r="G81" s="195">
        <v>0</v>
      </c>
      <c r="H81" s="195">
        <v>0</v>
      </c>
      <c r="I81" s="195">
        <v>0</v>
      </c>
      <c r="J81" s="195">
        <v>0</v>
      </c>
      <c r="K81" s="195">
        <v>0</v>
      </c>
      <c r="L81" s="116">
        <f t="shared" si="1"/>
        <v>0</v>
      </c>
      <c r="M81" s="87" t="s">
        <v>617</v>
      </c>
      <c r="N81" s="84"/>
      <c r="O81" s="84"/>
    </row>
    <row r="82" spans="1:15" x14ac:dyDescent="0.2">
      <c r="A82" s="84"/>
      <c r="B82" s="71">
        <v>75</v>
      </c>
      <c r="C82" s="87" t="s">
        <v>361</v>
      </c>
      <c r="D82" s="207" t="s">
        <v>681</v>
      </c>
      <c r="E82" s="195">
        <v>156327.0901349709</v>
      </c>
      <c r="F82" s="195">
        <v>1180691.99</v>
      </c>
      <c r="G82" s="195">
        <v>1003588.19</v>
      </c>
      <c r="H82" s="195">
        <v>0</v>
      </c>
      <c r="I82" s="195">
        <v>0</v>
      </c>
      <c r="J82" s="195">
        <v>0</v>
      </c>
      <c r="K82" s="195">
        <v>0</v>
      </c>
      <c r="L82" s="116">
        <f t="shared" si="1"/>
        <v>1003588.19</v>
      </c>
      <c r="M82" s="87" t="s">
        <v>617</v>
      </c>
      <c r="N82" s="84"/>
      <c r="O82" s="84"/>
    </row>
    <row r="83" spans="1:15" x14ac:dyDescent="0.2">
      <c r="A83" s="84"/>
      <c r="B83" s="71">
        <v>76</v>
      </c>
      <c r="C83" s="87" t="s">
        <v>361</v>
      </c>
      <c r="D83" s="207" t="s">
        <v>829</v>
      </c>
      <c r="E83" s="195">
        <v>0</v>
      </c>
      <c r="F83" s="195">
        <v>0</v>
      </c>
      <c r="G83" s="195">
        <v>0</v>
      </c>
      <c r="H83" s="195">
        <v>0</v>
      </c>
      <c r="I83" s="195">
        <v>0</v>
      </c>
      <c r="J83" s="195">
        <v>0</v>
      </c>
      <c r="K83" s="195">
        <v>0</v>
      </c>
      <c r="L83" s="116">
        <f t="shared" si="1"/>
        <v>0</v>
      </c>
      <c r="M83" s="87" t="s">
        <v>617</v>
      </c>
      <c r="N83" s="84"/>
      <c r="O83" s="84"/>
    </row>
    <row r="84" spans="1:15" x14ac:dyDescent="0.2">
      <c r="A84" s="84"/>
      <c r="B84" s="71">
        <v>77</v>
      </c>
      <c r="C84" s="87" t="s">
        <v>361</v>
      </c>
      <c r="D84" s="207" t="s">
        <v>830</v>
      </c>
      <c r="E84" s="195">
        <v>16023.191759400388</v>
      </c>
      <c r="F84" s="195">
        <v>121018.39499999999</v>
      </c>
      <c r="G84" s="195">
        <v>102865.63499999999</v>
      </c>
      <c r="H84" s="195">
        <v>0</v>
      </c>
      <c r="I84" s="195">
        <v>0</v>
      </c>
      <c r="J84" s="195">
        <v>0</v>
      </c>
      <c r="K84" s="195">
        <v>0</v>
      </c>
      <c r="L84" s="116">
        <f t="shared" si="1"/>
        <v>102865.63499999999</v>
      </c>
      <c r="M84" s="87" t="s">
        <v>617</v>
      </c>
      <c r="N84" s="84"/>
      <c r="O84" s="84"/>
    </row>
    <row r="85" spans="1:15" x14ac:dyDescent="0.2">
      <c r="A85" s="84"/>
      <c r="B85" s="71">
        <v>78</v>
      </c>
      <c r="C85" s="87" t="s">
        <v>361</v>
      </c>
      <c r="D85" s="207" t="s">
        <v>682</v>
      </c>
      <c r="E85" s="195">
        <v>0</v>
      </c>
      <c r="F85" s="195">
        <v>325520.49</v>
      </c>
      <c r="G85" s="195">
        <v>1302081.9550000001</v>
      </c>
      <c r="H85" s="195">
        <v>976561.46499999997</v>
      </c>
      <c r="I85" s="195">
        <v>0</v>
      </c>
      <c r="J85" s="195">
        <v>0</v>
      </c>
      <c r="K85" s="195">
        <v>0</v>
      </c>
      <c r="L85" s="116">
        <f t="shared" si="1"/>
        <v>2278643.42</v>
      </c>
      <c r="M85" s="87" t="s">
        <v>617</v>
      </c>
      <c r="N85" s="84"/>
      <c r="O85" s="84"/>
    </row>
    <row r="86" spans="1:15" x14ac:dyDescent="0.2">
      <c r="A86" s="84"/>
      <c r="B86" s="71">
        <v>79</v>
      </c>
      <c r="C86" s="87" t="s">
        <v>361</v>
      </c>
      <c r="D86" s="207" t="s">
        <v>791</v>
      </c>
      <c r="E86" s="195">
        <v>0</v>
      </c>
      <c r="F86" s="195">
        <v>80000</v>
      </c>
      <c r="G86" s="195">
        <v>80000</v>
      </c>
      <c r="H86" s="195">
        <v>0</v>
      </c>
      <c r="I86" s="195">
        <v>0</v>
      </c>
      <c r="J86" s="195">
        <v>0</v>
      </c>
      <c r="K86" s="195">
        <v>0</v>
      </c>
      <c r="L86" s="116">
        <f t="shared" si="1"/>
        <v>80000</v>
      </c>
      <c r="M86" s="87" t="s">
        <v>617</v>
      </c>
      <c r="N86" s="84"/>
      <c r="O86" s="84"/>
    </row>
    <row r="87" spans="1:15" x14ac:dyDescent="0.2">
      <c r="A87" s="84"/>
      <c r="B87" s="71">
        <v>80</v>
      </c>
      <c r="C87" s="87" t="s">
        <v>361</v>
      </c>
      <c r="D87" s="207" t="s">
        <v>683</v>
      </c>
      <c r="E87" s="195">
        <v>0</v>
      </c>
      <c r="F87" s="195">
        <v>0</v>
      </c>
      <c r="G87" s="195">
        <v>592805.71499999997</v>
      </c>
      <c r="H87" s="195">
        <v>1482014.2849999999</v>
      </c>
      <c r="I87" s="195">
        <v>889208.57</v>
      </c>
      <c r="J87" s="195">
        <v>0</v>
      </c>
      <c r="K87" s="195">
        <v>0</v>
      </c>
      <c r="L87" s="116">
        <f t="shared" si="1"/>
        <v>2964028.57</v>
      </c>
      <c r="M87" s="87" t="s">
        <v>617</v>
      </c>
      <c r="N87" s="84"/>
      <c r="O87" s="84"/>
    </row>
    <row r="88" spans="1:15" x14ac:dyDescent="0.2">
      <c r="A88" s="84"/>
      <c r="B88" s="71">
        <v>81</v>
      </c>
      <c r="C88" s="87" t="s">
        <v>361</v>
      </c>
      <c r="D88" s="207" t="s">
        <v>792</v>
      </c>
      <c r="E88" s="195">
        <v>0</v>
      </c>
      <c r="F88" s="195">
        <v>0</v>
      </c>
      <c r="G88" s="195">
        <v>80000</v>
      </c>
      <c r="H88" s="195">
        <v>80000</v>
      </c>
      <c r="I88" s="195">
        <v>0</v>
      </c>
      <c r="J88" s="195">
        <v>0</v>
      </c>
      <c r="K88" s="195">
        <v>0</v>
      </c>
      <c r="L88" s="116">
        <f t="shared" si="1"/>
        <v>160000</v>
      </c>
      <c r="M88" s="87" t="s">
        <v>617</v>
      </c>
      <c r="N88" s="84"/>
      <c r="O88" s="84"/>
    </row>
    <row r="89" spans="1:15" x14ac:dyDescent="0.2">
      <c r="A89" s="84"/>
      <c r="B89" s="71">
        <v>82</v>
      </c>
      <c r="C89" s="87" t="s">
        <v>361</v>
      </c>
      <c r="D89" s="207" t="s">
        <v>684</v>
      </c>
      <c r="E89" s="195">
        <v>0</v>
      </c>
      <c r="F89" s="195">
        <v>0</v>
      </c>
      <c r="G89" s="195">
        <v>56101.69</v>
      </c>
      <c r="H89" s="195">
        <v>561016.88</v>
      </c>
      <c r="I89" s="195">
        <v>504915.19</v>
      </c>
      <c r="J89" s="195">
        <v>0</v>
      </c>
      <c r="K89" s="195">
        <v>0</v>
      </c>
      <c r="L89" s="116">
        <f t="shared" si="1"/>
        <v>1122033.76</v>
      </c>
      <c r="M89" s="87" t="s">
        <v>617</v>
      </c>
      <c r="N89" s="84"/>
      <c r="O89" s="84"/>
    </row>
    <row r="90" spans="1:15" x14ac:dyDescent="0.2">
      <c r="A90" s="84"/>
      <c r="B90" s="71">
        <v>83</v>
      </c>
      <c r="C90" s="87" t="s">
        <v>361</v>
      </c>
      <c r="D90" s="207" t="s">
        <v>685</v>
      </c>
      <c r="E90" s="195">
        <v>0</v>
      </c>
      <c r="F90" s="195">
        <v>0</v>
      </c>
      <c r="G90" s="195">
        <v>0</v>
      </c>
      <c r="H90" s="195">
        <v>520832.78000000009</v>
      </c>
      <c r="I90" s="195">
        <v>1302081.9500000002</v>
      </c>
      <c r="J90" s="195">
        <v>781249.17</v>
      </c>
      <c r="K90" s="195">
        <v>0</v>
      </c>
      <c r="L90" s="116">
        <f t="shared" si="1"/>
        <v>2604163.9000000004</v>
      </c>
      <c r="M90" s="87" t="s">
        <v>617</v>
      </c>
      <c r="N90" s="84"/>
      <c r="O90" s="84"/>
    </row>
    <row r="91" spans="1:15" x14ac:dyDescent="0.2">
      <c r="A91" s="84"/>
      <c r="B91" s="71">
        <v>84</v>
      </c>
      <c r="C91" s="87" t="s">
        <v>361</v>
      </c>
      <c r="D91" s="207" t="s">
        <v>686</v>
      </c>
      <c r="E91" s="195">
        <v>0</v>
      </c>
      <c r="F91" s="195">
        <v>0</v>
      </c>
      <c r="G91" s="195">
        <v>0</v>
      </c>
      <c r="H91" s="195">
        <v>200058.55499999999</v>
      </c>
      <c r="I91" s="195">
        <v>800234.21500000008</v>
      </c>
      <c r="J91" s="195">
        <v>600175.66</v>
      </c>
      <c r="K91" s="195">
        <v>0</v>
      </c>
      <c r="L91" s="116">
        <f t="shared" si="1"/>
        <v>1600468.4300000002</v>
      </c>
      <c r="M91" s="87" t="s">
        <v>617</v>
      </c>
      <c r="N91" s="84"/>
      <c r="O91" s="84"/>
    </row>
    <row r="92" spans="1:15" x14ac:dyDescent="0.2">
      <c r="A92" s="84"/>
      <c r="B92" s="71">
        <v>85</v>
      </c>
      <c r="C92" s="87" t="s">
        <v>361</v>
      </c>
      <c r="D92" s="207" t="s">
        <v>793</v>
      </c>
      <c r="E92" s="195">
        <v>0</v>
      </c>
      <c r="F92" s="195">
        <v>0</v>
      </c>
      <c r="G92" s="195">
        <v>0</v>
      </c>
      <c r="H92" s="195">
        <v>80000</v>
      </c>
      <c r="I92" s="195">
        <v>80000</v>
      </c>
      <c r="J92" s="195">
        <v>0</v>
      </c>
      <c r="K92" s="195">
        <v>0</v>
      </c>
      <c r="L92" s="116">
        <f t="shared" si="1"/>
        <v>160000</v>
      </c>
      <c r="M92" s="87" t="s">
        <v>617</v>
      </c>
      <c r="N92" s="84"/>
      <c r="O92" s="84"/>
    </row>
    <row r="93" spans="1:15" x14ac:dyDescent="0.2">
      <c r="A93" s="84"/>
      <c r="B93" s="71">
        <v>86</v>
      </c>
      <c r="C93" s="87" t="s">
        <v>361</v>
      </c>
      <c r="D93" s="207" t="s">
        <v>687</v>
      </c>
      <c r="E93" s="195">
        <v>0</v>
      </c>
      <c r="F93" s="195">
        <v>0</v>
      </c>
      <c r="G93" s="195">
        <v>0</v>
      </c>
      <c r="H93" s="195">
        <v>59729.89</v>
      </c>
      <c r="I93" s="195">
        <v>398199.27500000002</v>
      </c>
      <c r="J93" s="195">
        <v>338469.38500000001</v>
      </c>
      <c r="K93" s="195">
        <v>0</v>
      </c>
      <c r="L93" s="116">
        <f t="shared" si="1"/>
        <v>796398.55</v>
      </c>
      <c r="M93" s="87" t="s">
        <v>617</v>
      </c>
      <c r="N93" s="84"/>
      <c r="O93" s="84"/>
    </row>
    <row r="94" spans="1:15" x14ac:dyDescent="0.2">
      <c r="A94" s="84"/>
      <c r="B94" s="71">
        <v>87</v>
      </c>
      <c r="C94" s="87" t="s">
        <v>361</v>
      </c>
      <c r="D94" s="207" t="s">
        <v>688</v>
      </c>
      <c r="E94" s="195">
        <v>0</v>
      </c>
      <c r="F94" s="195">
        <v>0</v>
      </c>
      <c r="G94" s="195">
        <v>0</v>
      </c>
      <c r="H94" s="195">
        <v>0</v>
      </c>
      <c r="I94" s="195">
        <v>352309.65</v>
      </c>
      <c r="J94" s="195">
        <v>1409238.5950000002</v>
      </c>
      <c r="K94" s="195">
        <v>1056928.9450000001</v>
      </c>
      <c r="L94" s="116">
        <f t="shared" si="1"/>
        <v>2818477.1900000004</v>
      </c>
      <c r="M94" s="87" t="s">
        <v>617</v>
      </c>
      <c r="N94" s="84"/>
      <c r="O94" s="84"/>
    </row>
    <row r="95" spans="1:15" x14ac:dyDescent="0.2">
      <c r="A95" s="84"/>
      <c r="B95" s="71">
        <v>88</v>
      </c>
      <c r="C95" s="87" t="s">
        <v>361</v>
      </c>
      <c r="D95" s="207" t="s">
        <v>794</v>
      </c>
      <c r="E95" s="195">
        <v>0</v>
      </c>
      <c r="F95" s="195">
        <v>0</v>
      </c>
      <c r="G95" s="195">
        <v>0</v>
      </c>
      <c r="H95" s="195">
        <v>0</v>
      </c>
      <c r="I95" s="195">
        <v>80000</v>
      </c>
      <c r="J95" s="195">
        <v>80000</v>
      </c>
      <c r="K95" s="195">
        <v>0</v>
      </c>
      <c r="L95" s="116">
        <f t="shared" si="1"/>
        <v>160000</v>
      </c>
      <c r="M95" s="87" t="s">
        <v>617</v>
      </c>
      <c r="N95" s="84"/>
      <c r="O95" s="84"/>
    </row>
    <row r="96" spans="1:15" x14ac:dyDescent="0.2">
      <c r="A96" s="84"/>
      <c r="B96" s="71">
        <v>89</v>
      </c>
      <c r="C96" s="87" t="s">
        <v>361</v>
      </c>
      <c r="D96" s="207" t="s">
        <v>689</v>
      </c>
      <c r="E96" s="195">
        <v>0</v>
      </c>
      <c r="F96" s="195">
        <v>0</v>
      </c>
      <c r="G96" s="195">
        <v>0</v>
      </c>
      <c r="H96" s="195">
        <v>0</v>
      </c>
      <c r="I96" s="195">
        <v>0</v>
      </c>
      <c r="J96" s="195">
        <v>349385.9</v>
      </c>
      <c r="K96" s="195">
        <v>1397543.4</v>
      </c>
      <c r="L96" s="116">
        <f t="shared" si="1"/>
        <v>1746929.2999999998</v>
      </c>
      <c r="M96" s="87" t="s">
        <v>617</v>
      </c>
      <c r="N96" s="84"/>
      <c r="O96" s="84"/>
    </row>
    <row r="97" spans="1:15" x14ac:dyDescent="0.2">
      <c r="A97" s="84"/>
      <c r="B97" s="71">
        <v>90</v>
      </c>
      <c r="C97" s="87" t="s">
        <v>361</v>
      </c>
      <c r="D97" s="207" t="s">
        <v>690</v>
      </c>
      <c r="E97" s="195">
        <v>0</v>
      </c>
      <c r="F97" s="195">
        <v>0</v>
      </c>
      <c r="G97" s="195">
        <v>0</v>
      </c>
      <c r="H97" s="195">
        <v>0</v>
      </c>
      <c r="I97" s="195">
        <v>0</v>
      </c>
      <c r="J97" s="195">
        <v>345130.92499999999</v>
      </c>
      <c r="K97" s="195">
        <v>1380523.7</v>
      </c>
      <c r="L97" s="116">
        <f t="shared" si="1"/>
        <v>1725654.625</v>
      </c>
      <c r="M97" s="87" t="s">
        <v>617</v>
      </c>
      <c r="N97" s="84"/>
      <c r="O97" s="84"/>
    </row>
    <row r="98" spans="1:15" x14ac:dyDescent="0.2">
      <c r="A98" s="84"/>
      <c r="B98" s="71">
        <v>91</v>
      </c>
      <c r="C98" s="87" t="s">
        <v>361</v>
      </c>
      <c r="D98" s="207" t="s">
        <v>831</v>
      </c>
      <c r="E98" s="195">
        <v>0</v>
      </c>
      <c r="F98" s="195">
        <v>0</v>
      </c>
      <c r="G98" s="195">
        <v>0</v>
      </c>
      <c r="H98" s="195">
        <v>0</v>
      </c>
      <c r="I98" s="195">
        <v>0</v>
      </c>
      <c r="J98" s="195">
        <v>80000</v>
      </c>
      <c r="K98" s="195">
        <v>80000</v>
      </c>
      <c r="L98" s="116">
        <f t="shared" si="1"/>
        <v>160000</v>
      </c>
      <c r="M98" s="87" t="s">
        <v>617</v>
      </c>
      <c r="N98" s="84"/>
      <c r="O98" s="84"/>
    </row>
    <row r="99" spans="1:15" x14ac:dyDescent="0.2">
      <c r="A99" s="84"/>
      <c r="B99" s="71">
        <v>92</v>
      </c>
      <c r="C99" s="87" t="s">
        <v>361</v>
      </c>
      <c r="D99" s="207" t="s">
        <v>832</v>
      </c>
      <c r="E99" s="195">
        <v>0</v>
      </c>
      <c r="F99" s="195">
        <v>0</v>
      </c>
      <c r="G99" s="195">
        <v>0</v>
      </c>
      <c r="H99" s="195">
        <v>0</v>
      </c>
      <c r="I99" s="195">
        <v>0</v>
      </c>
      <c r="J99" s="195">
        <v>0</v>
      </c>
      <c r="K99" s="195">
        <v>0</v>
      </c>
      <c r="L99" s="116">
        <f t="shared" si="1"/>
        <v>0</v>
      </c>
      <c r="M99" s="87" t="s">
        <v>617</v>
      </c>
      <c r="N99" s="84"/>
      <c r="O99" s="84"/>
    </row>
    <row r="100" spans="1:15" x14ac:dyDescent="0.2">
      <c r="A100" s="84"/>
      <c r="B100" s="71">
        <v>93</v>
      </c>
      <c r="C100" s="87" t="s">
        <v>321</v>
      </c>
      <c r="D100" s="207" t="s">
        <v>691</v>
      </c>
      <c r="E100" s="195">
        <v>0</v>
      </c>
      <c r="F100" s="195">
        <v>384673.5</v>
      </c>
      <c r="G100" s="195">
        <v>730912.5</v>
      </c>
      <c r="H100" s="195">
        <v>654043.5</v>
      </c>
      <c r="I100" s="195">
        <v>577174.5</v>
      </c>
      <c r="J100" s="195">
        <v>500305.5</v>
      </c>
      <c r="K100" s="195">
        <v>423436.5</v>
      </c>
      <c r="L100" s="116">
        <f t="shared" si="1"/>
        <v>2885872.5</v>
      </c>
      <c r="M100" s="87" t="s">
        <v>618</v>
      </c>
      <c r="N100" s="84"/>
      <c r="O100" s="84"/>
    </row>
    <row r="101" spans="1:15" x14ac:dyDescent="0.2">
      <c r="A101" s="84"/>
      <c r="B101" s="71">
        <v>94</v>
      </c>
      <c r="C101" s="87" t="s">
        <v>321</v>
      </c>
      <c r="D101" s="207" t="s">
        <v>692</v>
      </c>
      <c r="E101" s="195">
        <v>0</v>
      </c>
      <c r="F101" s="195">
        <v>294664.5</v>
      </c>
      <c r="G101" s="195">
        <v>559764</v>
      </c>
      <c r="H101" s="195">
        <v>500962.5</v>
      </c>
      <c r="I101" s="195">
        <v>442161</v>
      </c>
      <c r="J101" s="195">
        <v>383031</v>
      </c>
      <c r="K101" s="195">
        <v>324229.5</v>
      </c>
      <c r="L101" s="116">
        <f t="shared" si="1"/>
        <v>2210148</v>
      </c>
      <c r="M101" s="87" t="s">
        <v>618</v>
      </c>
      <c r="N101" s="84"/>
      <c r="O101" s="84"/>
    </row>
    <row r="102" spans="1:15" x14ac:dyDescent="0.2">
      <c r="A102" s="84"/>
      <c r="B102" s="71">
        <v>95</v>
      </c>
      <c r="C102" s="87" t="s">
        <v>321</v>
      </c>
      <c r="D102" s="207" t="s">
        <v>693</v>
      </c>
      <c r="E102" s="195">
        <v>0</v>
      </c>
      <c r="F102" s="195">
        <v>0</v>
      </c>
      <c r="G102" s="195">
        <v>62390.74</v>
      </c>
      <c r="H102" s="195">
        <v>62418.45</v>
      </c>
      <c r="I102" s="195">
        <v>63690.09</v>
      </c>
      <c r="J102" s="195">
        <v>44921.68</v>
      </c>
      <c r="K102" s="195">
        <v>44531.01</v>
      </c>
      <c r="L102" s="116">
        <f>SUM(G102:K102)</f>
        <v>277951.96999999997</v>
      </c>
      <c r="M102" s="87" t="s">
        <v>618</v>
      </c>
      <c r="N102" s="84"/>
      <c r="O102" s="84"/>
    </row>
    <row r="103" spans="1:15" x14ac:dyDescent="0.2">
      <c r="A103" s="84"/>
      <c r="B103" s="71">
        <v>96</v>
      </c>
      <c r="C103" s="87" t="s">
        <v>477</v>
      </c>
      <c r="D103" s="207" t="s">
        <v>545</v>
      </c>
      <c r="E103" s="195">
        <v>0</v>
      </c>
      <c r="F103" s="195">
        <v>0</v>
      </c>
      <c r="G103" s="195">
        <v>0</v>
      </c>
      <c r="H103" s="195">
        <v>0</v>
      </c>
      <c r="I103" s="195">
        <v>0</v>
      </c>
      <c r="J103" s="195">
        <v>0</v>
      </c>
      <c r="K103" s="195">
        <v>12000</v>
      </c>
      <c r="L103" s="116">
        <f t="shared" si="1"/>
        <v>12000</v>
      </c>
      <c r="M103" s="87" t="s">
        <v>619</v>
      </c>
      <c r="N103" s="84"/>
      <c r="O103" s="84"/>
    </row>
    <row r="104" spans="1:15" x14ac:dyDescent="0.2">
      <c r="A104" s="84"/>
      <c r="B104" s="71">
        <v>97</v>
      </c>
      <c r="C104" s="87" t="s">
        <v>295</v>
      </c>
      <c r="D104" s="207" t="s">
        <v>795</v>
      </c>
      <c r="E104" s="195">
        <v>573983.88851976162</v>
      </c>
      <c r="F104" s="195">
        <v>0</v>
      </c>
      <c r="G104" s="195">
        <v>0</v>
      </c>
      <c r="H104" s="195">
        <v>0</v>
      </c>
      <c r="I104" s="195">
        <v>0</v>
      </c>
      <c r="J104" s="195">
        <v>0</v>
      </c>
      <c r="K104" s="195">
        <v>0</v>
      </c>
      <c r="L104" s="116">
        <f t="shared" si="1"/>
        <v>0</v>
      </c>
      <c r="M104" s="87" t="s">
        <v>619</v>
      </c>
      <c r="N104" s="84"/>
      <c r="O104" s="84"/>
    </row>
    <row r="105" spans="1:15" x14ac:dyDescent="0.2">
      <c r="A105" s="84"/>
      <c r="B105" s="71">
        <v>98</v>
      </c>
      <c r="C105" s="87" t="s">
        <v>295</v>
      </c>
      <c r="D105" s="207" t="s">
        <v>833</v>
      </c>
      <c r="E105" s="195">
        <v>412903.22395635745</v>
      </c>
      <c r="F105" s="195">
        <v>29780.28</v>
      </c>
      <c r="G105" s="195">
        <v>0</v>
      </c>
      <c r="H105" s="195">
        <v>0</v>
      </c>
      <c r="I105" s="195">
        <v>0</v>
      </c>
      <c r="J105" s="195">
        <v>0</v>
      </c>
      <c r="K105" s="195">
        <v>0</v>
      </c>
      <c r="L105" s="116">
        <f t="shared" si="1"/>
        <v>0</v>
      </c>
      <c r="M105" s="87" t="s">
        <v>619</v>
      </c>
      <c r="N105" s="84"/>
      <c r="O105" s="84"/>
    </row>
    <row r="106" spans="1:15" x14ac:dyDescent="0.2">
      <c r="A106" s="84"/>
      <c r="B106" s="71">
        <v>99</v>
      </c>
      <c r="C106" s="87" t="s">
        <v>295</v>
      </c>
      <c r="D106" s="207" t="s">
        <v>796</v>
      </c>
      <c r="E106" s="195">
        <v>672344.76920923067</v>
      </c>
      <c r="F106" s="195">
        <v>423202.98</v>
      </c>
      <c r="G106" s="195">
        <v>0</v>
      </c>
      <c r="H106" s="195">
        <v>0</v>
      </c>
      <c r="I106" s="195">
        <v>0</v>
      </c>
      <c r="J106" s="195">
        <v>0</v>
      </c>
      <c r="K106" s="195">
        <v>0</v>
      </c>
      <c r="L106" s="116">
        <f t="shared" si="1"/>
        <v>0</v>
      </c>
      <c r="M106" s="87" t="s">
        <v>619</v>
      </c>
      <c r="N106" s="84"/>
      <c r="O106" s="84"/>
    </row>
    <row r="107" spans="1:15" x14ac:dyDescent="0.2">
      <c r="A107" s="84"/>
      <c r="B107" s="71">
        <v>100</v>
      </c>
      <c r="C107" s="87" t="s">
        <v>295</v>
      </c>
      <c r="D107" s="207" t="s">
        <v>710</v>
      </c>
      <c r="E107" s="195">
        <v>278202.42374252575</v>
      </c>
      <c r="F107" s="195">
        <v>0</v>
      </c>
      <c r="G107" s="195">
        <v>0</v>
      </c>
      <c r="H107" s="195">
        <v>0</v>
      </c>
      <c r="I107" s="195">
        <v>0</v>
      </c>
      <c r="J107" s="195">
        <v>0</v>
      </c>
      <c r="K107" s="195">
        <v>0</v>
      </c>
      <c r="L107" s="116">
        <f t="shared" si="1"/>
        <v>0</v>
      </c>
      <c r="M107" s="87" t="s">
        <v>619</v>
      </c>
      <c r="N107" s="84"/>
      <c r="O107" s="84"/>
    </row>
    <row r="108" spans="1:15" x14ac:dyDescent="0.2">
      <c r="A108" s="84"/>
      <c r="B108" s="71">
        <v>101</v>
      </c>
      <c r="C108" s="87" t="s">
        <v>295</v>
      </c>
      <c r="D108" s="207" t="s">
        <v>797</v>
      </c>
      <c r="E108" s="195">
        <v>316538.48527352419</v>
      </c>
      <c r="F108" s="195">
        <v>54547.144999999997</v>
      </c>
      <c r="G108" s="195">
        <v>0</v>
      </c>
      <c r="H108" s="195">
        <v>0</v>
      </c>
      <c r="I108" s="195">
        <v>0</v>
      </c>
      <c r="J108" s="195">
        <v>0</v>
      </c>
      <c r="K108" s="195">
        <v>0</v>
      </c>
      <c r="L108" s="116">
        <f t="shared" si="1"/>
        <v>0</v>
      </c>
      <c r="M108" s="87" t="s">
        <v>619</v>
      </c>
      <c r="N108" s="84"/>
      <c r="O108" s="84"/>
    </row>
    <row r="109" spans="1:15" x14ac:dyDescent="0.2">
      <c r="A109" s="84"/>
      <c r="B109" s="71">
        <v>102</v>
      </c>
      <c r="C109" s="87" t="s">
        <v>295</v>
      </c>
      <c r="D109" s="207" t="s">
        <v>798</v>
      </c>
      <c r="E109" s="195">
        <v>371942.41540155461</v>
      </c>
      <c r="F109" s="195">
        <v>15539.29</v>
      </c>
      <c r="G109" s="195">
        <v>0</v>
      </c>
      <c r="H109" s="195">
        <v>0</v>
      </c>
      <c r="I109" s="195">
        <v>0</v>
      </c>
      <c r="J109" s="195">
        <v>0</v>
      </c>
      <c r="K109" s="195">
        <v>0</v>
      </c>
      <c r="L109" s="116">
        <f t="shared" si="1"/>
        <v>0</v>
      </c>
      <c r="M109" s="87" t="s">
        <v>619</v>
      </c>
      <c r="N109" s="84"/>
      <c r="O109" s="84"/>
    </row>
    <row r="110" spans="1:15" x14ac:dyDescent="0.2">
      <c r="A110" s="84"/>
      <c r="B110" s="71">
        <v>103</v>
      </c>
      <c r="C110" s="87" t="s">
        <v>295</v>
      </c>
      <c r="D110" s="207" t="s">
        <v>694</v>
      </c>
      <c r="E110" s="195">
        <v>791444.28404027678</v>
      </c>
      <c r="F110" s="195">
        <v>748265.52</v>
      </c>
      <c r="G110" s="195">
        <v>59134.02</v>
      </c>
      <c r="H110" s="195">
        <v>0</v>
      </c>
      <c r="I110" s="195">
        <v>0</v>
      </c>
      <c r="J110" s="195">
        <v>0</v>
      </c>
      <c r="K110" s="195">
        <v>0</v>
      </c>
      <c r="L110" s="116">
        <f t="shared" si="1"/>
        <v>59134.02</v>
      </c>
      <c r="M110" s="87" t="s">
        <v>619</v>
      </c>
      <c r="N110" s="84"/>
      <c r="O110" s="84"/>
    </row>
    <row r="111" spans="1:15" x14ac:dyDescent="0.2">
      <c r="A111" s="84"/>
      <c r="B111" s="71">
        <v>104</v>
      </c>
      <c r="C111" s="87" t="s">
        <v>295</v>
      </c>
      <c r="D111" s="207" t="s">
        <v>799</v>
      </c>
      <c r="E111" s="195">
        <v>135933.70106868018</v>
      </c>
      <c r="F111" s="195">
        <v>0</v>
      </c>
      <c r="G111" s="195">
        <v>0</v>
      </c>
      <c r="H111" s="195">
        <v>0</v>
      </c>
      <c r="I111" s="195">
        <v>0</v>
      </c>
      <c r="J111" s="195">
        <v>0</v>
      </c>
      <c r="K111" s="195">
        <v>0</v>
      </c>
      <c r="L111" s="116">
        <f t="shared" si="1"/>
        <v>0</v>
      </c>
      <c r="M111" s="87" t="s">
        <v>619</v>
      </c>
      <c r="N111" s="84"/>
      <c r="O111" s="84"/>
    </row>
    <row r="112" spans="1:15" x14ac:dyDescent="0.2">
      <c r="A112" s="84"/>
      <c r="B112" s="71">
        <v>105</v>
      </c>
      <c r="C112" s="87" t="s">
        <v>295</v>
      </c>
      <c r="D112" s="207" t="s">
        <v>590</v>
      </c>
      <c r="E112" s="195">
        <v>65548.281366198469</v>
      </c>
      <c r="F112" s="195">
        <v>0</v>
      </c>
      <c r="G112" s="195">
        <v>0</v>
      </c>
      <c r="H112" s="195">
        <v>0</v>
      </c>
      <c r="I112" s="195">
        <v>0</v>
      </c>
      <c r="J112" s="195">
        <v>0</v>
      </c>
      <c r="K112" s="195">
        <v>0</v>
      </c>
      <c r="L112" s="116">
        <f t="shared" si="1"/>
        <v>0</v>
      </c>
      <c r="M112" s="87" t="s">
        <v>619</v>
      </c>
      <c r="N112" s="84"/>
      <c r="O112" s="84"/>
    </row>
    <row r="113" spans="1:15" x14ac:dyDescent="0.2">
      <c r="A113" s="84"/>
      <c r="B113" s="71">
        <v>106</v>
      </c>
      <c r="C113" s="87" t="s">
        <v>295</v>
      </c>
      <c r="D113" s="207" t="s">
        <v>806</v>
      </c>
      <c r="E113" s="195">
        <v>53671.512707513459</v>
      </c>
      <c r="F113" s="195">
        <v>3040.2350000000001</v>
      </c>
      <c r="G113" s="195">
        <v>0</v>
      </c>
      <c r="H113" s="195">
        <v>0</v>
      </c>
      <c r="I113" s="195">
        <v>0</v>
      </c>
      <c r="J113" s="195">
        <v>0</v>
      </c>
      <c r="K113" s="195">
        <v>0</v>
      </c>
      <c r="L113" s="116">
        <f t="shared" si="1"/>
        <v>0</v>
      </c>
      <c r="M113" s="87" t="s">
        <v>619</v>
      </c>
      <c r="N113" s="84"/>
      <c r="O113" s="84"/>
    </row>
    <row r="114" spans="1:15" x14ac:dyDescent="0.2">
      <c r="A114" s="84"/>
      <c r="B114" s="71">
        <v>107</v>
      </c>
      <c r="C114" s="87" t="s">
        <v>295</v>
      </c>
      <c r="D114" s="207" t="s">
        <v>807</v>
      </c>
      <c r="E114" s="195">
        <v>49489.362880588851</v>
      </c>
      <c r="F114" s="195">
        <v>0</v>
      </c>
      <c r="G114" s="195">
        <v>0</v>
      </c>
      <c r="H114" s="195">
        <v>0</v>
      </c>
      <c r="I114" s="195">
        <v>0</v>
      </c>
      <c r="J114" s="195">
        <v>0</v>
      </c>
      <c r="K114" s="195">
        <v>0</v>
      </c>
      <c r="L114" s="116">
        <f t="shared" si="1"/>
        <v>0</v>
      </c>
      <c r="M114" s="87" t="s">
        <v>619</v>
      </c>
      <c r="N114" s="84"/>
      <c r="O114" s="84"/>
    </row>
    <row r="115" spans="1:15" x14ac:dyDescent="0.2">
      <c r="A115" s="84"/>
      <c r="B115" s="71">
        <v>108</v>
      </c>
      <c r="C115" s="87" t="s">
        <v>295</v>
      </c>
      <c r="D115" s="207" t="s">
        <v>834</v>
      </c>
      <c r="E115" s="195">
        <v>48604.990693898733</v>
      </c>
      <c r="F115" s="195">
        <v>9186.2099999999991</v>
      </c>
      <c r="G115" s="195">
        <v>0</v>
      </c>
      <c r="H115" s="195">
        <v>0</v>
      </c>
      <c r="I115" s="195">
        <v>0</v>
      </c>
      <c r="J115" s="195">
        <v>0</v>
      </c>
      <c r="K115" s="195">
        <v>0</v>
      </c>
      <c r="L115" s="116">
        <f t="shared" si="1"/>
        <v>0</v>
      </c>
      <c r="M115" s="87" t="s">
        <v>619</v>
      </c>
      <c r="N115" s="84"/>
      <c r="O115" s="84"/>
    </row>
    <row r="116" spans="1:15" x14ac:dyDescent="0.2">
      <c r="A116" s="84"/>
      <c r="B116" s="71">
        <v>109</v>
      </c>
      <c r="C116" s="87" t="s">
        <v>295</v>
      </c>
      <c r="D116" s="207" t="s">
        <v>591</v>
      </c>
      <c r="E116" s="195">
        <v>35307.450237650672</v>
      </c>
      <c r="F116" s="195">
        <v>0</v>
      </c>
      <c r="G116" s="195">
        <v>0</v>
      </c>
      <c r="H116" s="195">
        <v>0</v>
      </c>
      <c r="I116" s="195">
        <v>0</v>
      </c>
      <c r="J116" s="195">
        <v>0</v>
      </c>
      <c r="K116" s="195">
        <v>0</v>
      </c>
      <c r="L116" s="116">
        <f t="shared" si="1"/>
        <v>0</v>
      </c>
      <c r="M116" s="87" t="s">
        <v>619</v>
      </c>
      <c r="N116" s="84"/>
      <c r="O116" s="84"/>
    </row>
    <row r="117" spans="1:15" x14ac:dyDescent="0.2">
      <c r="A117" s="84"/>
      <c r="B117" s="71">
        <v>110</v>
      </c>
      <c r="C117" s="87" t="s">
        <v>295</v>
      </c>
      <c r="D117" s="207" t="s">
        <v>592</v>
      </c>
      <c r="E117" s="195">
        <v>35249.237079071339</v>
      </c>
      <c r="F117" s="195">
        <v>3993.4050000000002</v>
      </c>
      <c r="G117" s="195">
        <v>0</v>
      </c>
      <c r="H117" s="195">
        <v>0</v>
      </c>
      <c r="I117" s="195">
        <v>0</v>
      </c>
      <c r="J117" s="195">
        <v>0</v>
      </c>
      <c r="K117" s="195">
        <v>0</v>
      </c>
      <c r="L117" s="116">
        <f t="shared" si="1"/>
        <v>0</v>
      </c>
      <c r="M117" s="87" t="s">
        <v>619</v>
      </c>
      <c r="N117" s="84"/>
      <c r="O117" s="84"/>
    </row>
    <row r="118" spans="1:15" x14ac:dyDescent="0.2">
      <c r="A118" s="84"/>
      <c r="B118" s="71">
        <v>111</v>
      </c>
      <c r="C118" s="87" t="s">
        <v>295</v>
      </c>
      <c r="D118" s="207" t="s">
        <v>604</v>
      </c>
      <c r="E118" s="195">
        <v>25593.267319453043</v>
      </c>
      <c r="F118" s="195">
        <v>0</v>
      </c>
      <c r="G118" s="195">
        <v>0</v>
      </c>
      <c r="H118" s="195">
        <v>0</v>
      </c>
      <c r="I118" s="195">
        <v>0</v>
      </c>
      <c r="J118" s="195">
        <v>0</v>
      </c>
      <c r="K118" s="195">
        <v>0</v>
      </c>
      <c r="L118" s="116">
        <f t="shared" si="1"/>
        <v>0</v>
      </c>
      <c r="M118" s="87" t="s">
        <v>619</v>
      </c>
      <c r="N118" s="84"/>
      <c r="O118" s="84"/>
    </row>
    <row r="119" spans="1:15" x14ac:dyDescent="0.2">
      <c r="A119" s="84"/>
      <c r="B119" s="71">
        <v>112</v>
      </c>
      <c r="C119" s="87" t="s">
        <v>295</v>
      </c>
      <c r="D119" s="207" t="s">
        <v>835</v>
      </c>
      <c r="E119" s="195">
        <v>71480.224292588246</v>
      </c>
      <c r="F119" s="195">
        <v>55645.02</v>
      </c>
      <c r="G119" s="195">
        <v>0</v>
      </c>
      <c r="H119" s="195">
        <v>0</v>
      </c>
      <c r="I119" s="195">
        <v>0</v>
      </c>
      <c r="J119" s="195">
        <v>0</v>
      </c>
      <c r="K119" s="195">
        <v>0</v>
      </c>
      <c r="L119" s="116">
        <f t="shared" si="1"/>
        <v>0</v>
      </c>
      <c r="M119" s="87" t="s">
        <v>619</v>
      </c>
      <c r="N119" s="84"/>
      <c r="O119" s="84"/>
    </row>
    <row r="120" spans="1:15" x14ac:dyDescent="0.2">
      <c r="A120" s="84"/>
      <c r="B120" s="71">
        <v>113</v>
      </c>
      <c r="C120" s="87" t="s">
        <v>295</v>
      </c>
      <c r="D120" s="207" t="s">
        <v>800</v>
      </c>
      <c r="E120" s="195">
        <v>22023.767955620875</v>
      </c>
      <c r="F120" s="195">
        <v>0</v>
      </c>
      <c r="G120" s="195">
        <v>0</v>
      </c>
      <c r="H120" s="195">
        <v>0</v>
      </c>
      <c r="I120" s="195">
        <v>0</v>
      </c>
      <c r="J120" s="195">
        <v>0</v>
      </c>
      <c r="K120" s="195">
        <v>0</v>
      </c>
      <c r="L120" s="116">
        <f t="shared" si="1"/>
        <v>0</v>
      </c>
      <c r="M120" s="87" t="s">
        <v>619</v>
      </c>
      <c r="N120" s="84"/>
      <c r="O120" s="84"/>
    </row>
    <row r="121" spans="1:15" x14ac:dyDescent="0.2">
      <c r="A121" s="84"/>
      <c r="B121" s="71">
        <v>114</v>
      </c>
      <c r="C121" s="87" t="s">
        <v>295</v>
      </c>
      <c r="D121" s="207" t="s">
        <v>801</v>
      </c>
      <c r="E121" s="195">
        <v>20886.413474546716</v>
      </c>
      <c r="F121" s="195">
        <v>0</v>
      </c>
      <c r="G121" s="195">
        <v>0</v>
      </c>
      <c r="H121" s="195">
        <v>0</v>
      </c>
      <c r="I121" s="195">
        <v>0</v>
      </c>
      <c r="J121" s="195">
        <v>0</v>
      </c>
      <c r="K121" s="195">
        <v>0</v>
      </c>
      <c r="L121" s="116">
        <f t="shared" si="1"/>
        <v>0</v>
      </c>
      <c r="M121" s="87" t="s">
        <v>619</v>
      </c>
      <c r="N121" s="84"/>
      <c r="O121" s="84"/>
    </row>
    <row r="122" spans="1:15" x14ac:dyDescent="0.2">
      <c r="A122" s="84"/>
      <c r="B122" s="71">
        <v>115</v>
      </c>
      <c r="C122" s="87" t="s">
        <v>295</v>
      </c>
      <c r="D122" s="207" t="s">
        <v>605</v>
      </c>
      <c r="E122" s="195">
        <v>19925.81691622479</v>
      </c>
      <c r="F122" s="195">
        <v>0</v>
      </c>
      <c r="G122" s="195">
        <v>0</v>
      </c>
      <c r="H122" s="195">
        <v>0</v>
      </c>
      <c r="I122" s="195">
        <v>0</v>
      </c>
      <c r="J122" s="195">
        <v>0</v>
      </c>
      <c r="K122" s="195">
        <v>0</v>
      </c>
      <c r="L122" s="116">
        <f t="shared" si="1"/>
        <v>0</v>
      </c>
      <c r="M122" s="87" t="s">
        <v>619</v>
      </c>
      <c r="N122" s="84"/>
      <c r="O122" s="84"/>
    </row>
    <row r="123" spans="1:15" x14ac:dyDescent="0.2">
      <c r="A123" s="84"/>
      <c r="B123" s="71">
        <v>116</v>
      </c>
      <c r="C123" s="87" t="s">
        <v>295</v>
      </c>
      <c r="D123" s="207" t="s">
        <v>802</v>
      </c>
      <c r="E123" s="195">
        <v>17933.205654612739</v>
      </c>
      <c r="F123" s="195">
        <v>0</v>
      </c>
      <c r="G123" s="195">
        <v>0</v>
      </c>
      <c r="H123" s="195">
        <v>0</v>
      </c>
      <c r="I123" s="195">
        <v>0</v>
      </c>
      <c r="J123" s="195">
        <v>0</v>
      </c>
      <c r="K123" s="195">
        <v>0</v>
      </c>
      <c r="L123" s="116">
        <f t="shared" si="1"/>
        <v>0</v>
      </c>
      <c r="M123" s="87" t="s">
        <v>619</v>
      </c>
      <c r="N123" s="84"/>
      <c r="O123" s="84"/>
    </row>
    <row r="124" spans="1:15" x14ac:dyDescent="0.2">
      <c r="A124" s="84"/>
      <c r="B124" s="71">
        <v>117</v>
      </c>
      <c r="C124" s="87" t="s">
        <v>295</v>
      </c>
      <c r="D124" s="207" t="s">
        <v>803</v>
      </c>
      <c r="E124" s="195">
        <v>10529.414290459861</v>
      </c>
      <c r="F124" s="195">
        <v>0</v>
      </c>
      <c r="G124" s="195">
        <v>0</v>
      </c>
      <c r="H124" s="195">
        <v>0</v>
      </c>
      <c r="I124" s="195">
        <v>0</v>
      </c>
      <c r="J124" s="195">
        <v>0</v>
      </c>
      <c r="K124" s="195">
        <v>0</v>
      </c>
      <c r="L124" s="116">
        <f t="shared" si="1"/>
        <v>0</v>
      </c>
      <c r="M124" s="87" t="s">
        <v>619</v>
      </c>
      <c r="N124" s="84"/>
      <c r="O124" s="84"/>
    </row>
    <row r="125" spans="1:15" x14ac:dyDescent="0.2">
      <c r="A125" s="84"/>
      <c r="B125" s="71">
        <v>118</v>
      </c>
      <c r="C125" s="87" t="s">
        <v>295</v>
      </c>
      <c r="D125" s="207" t="s">
        <v>804</v>
      </c>
      <c r="E125" s="195">
        <v>0</v>
      </c>
      <c r="F125" s="195">
        <v>0</v>
      </c>
      <c r="G125" s="195">
        <v>0</v>
      </c>
      <c r="H125" s="195">
        <v>0</v>
      </c>
      <c r="I125" s="195">
        <v>0</v>
      </c>
      <c r="J125" s="195">
        <v>0</v>
      </c>
      <c r="K125" s="195">
        <v>0</v>
      </c>
      <c r="L125" s="116">
        <f t="shared" si="1"/>
        <v>0</v>
      </c>
      <c r="M125" s="87" t="s">
        <v>619</v>
      </c>
      <c r="N125" s="84"/>
      <c r="O125" s="84"/>
    </row>
    <row r="126" spans="1:15" x14ac:dyDescent="0.2">
      <c r="A126" s="84"/>
      <c r="B126" s="71">
        <v>119</v>
      </c>
      <c r="C126" s="87" t="s">
        <v>295</v>
      </c>
      <c r="D126" s="207" t="s">
        <v>593</v>
      </c>
      <c r="E126" s="195">
        <v>3589.8850029131318</v>
      </c>
      <c r="F126" s="195">
        <v>0</v>
      </c>
      <c r="G126" s="195">
        <v>0</v>
      </c>
      <c r="H126" s="195">
        <v>0</v>
      </c>
      <c r="I126" s="195">
        <v>0</v>
      </c>
      <c r="J126" s="195">
        <v>0</v>
      </c>
      <c r="K126" s="195">
        <v>0</v>
      </c>
      <c r="L126" s="116">
        <f t="shared" si="1"/>
        <v>0</v>
      </c>
      <c r="M126" s="87" t="s">
        <v>619</v>
      </c>
      <c r="N126" s="84"/>
      <c r="O126" s="84"/>
    </row>
    <row r="127" spans="1:15" x14ac:dyDescent="0.2">
      <c r="A127" s="84"/>
      <c r="B127" s="71">
        <v>120</v>
      </c>
      <c r="C127" s="87" t="s">
        <v>295</v>
      </c>
      <c r="D127" s="207" t="s">
        <v>805</v>
      </c>
      <c r="E127" s="195">
        <v>2469.4118964838472</v>
      </c>
      <c r="F127" s="195">
        <v>0</v>
      </c>
      <c r="G127" s="195">
        <v>0</v>
      </c>
      <c r="H127" s="195">
        <v>0</v>
      </c>
      <c r="I127" s="195">
        <v>0</v>
      </c>
      <c r="J127" s="195">
        <v>0</v>
      </c>
      <c r="K127" s="195">
        <v>0</v>
      </c>
      <c r="L127" s="116">
        <f t="shared" si="1"/>
        <v>0</v>
      </c>
      <c r="M127" s="87" t="s">
        <v>619</v>
      </c>
      <c r="N127" s="84"/>
      <c r="O127" s="84"/>
    </row>
    <row r="128" spans="1:15" x14ac:dyDescent="0.2">
      <c r="A128" s="84"/>
      <c r="B128" s="71">
        <v>121</v>
      </c>
      <c r="C128" s="87" t="s">
        <v>295</v>
      </c>
      <c r="D128" s="207" t="s">
        <v>836</v>
      </c>
      <c r="E128" s="195">
        <v>2162.1488107906926</v>
      </c>
      <c r="F128" s="195">
        <v>0</v>
      </c>
      <c r="G128" s="195">
        <v>0</v>
      </c>
      <c r="H128" s="195">
        <v>0</v>
      </c>
      <c r="I128" s="195">
        <v>0</v>
      </c>
      <c r="J128" s="195">
        <v>0</v>
      </c>
      <c r="K128" s="195">
        <v>0</v>
      </c>
      <c r="L128" s="116">
        <f t="shared" si="1"/>
        <v>0</v>
      </c>
      <c r="M128" s="87" t="s">
        <v>619</v>
      </c>
      <c r="N128" s="84"/>
      <c r="O128" s="84"/>
    </row>
    <row r="129" spans="1:15" x14ac:dyDescent="0.2">
      <c r="A129" s="84"/>
      <c r="B129" s="71">
        <v>122</v>
      </c>
      <c r="C129" s="87" t="s">
        <v>295</v>
      </c>
      <c r="D129" s="207" t="s">
        <v>837</v>
      </c>
      <c r="E129" s="195">
        <v>0</v>
      </c>
      <c r="F129" s="195">
        <v>767000.04</v>
      </c>
      <c r="G129" s="195">
        <v>804999.96</v>
      </c>
      <c r="H129" s="195">
        <v>918000</v>
      </c>
      <c r="I129" s="195">
        <v>786999.96</v>
      </c>
      <c r="J129" s="195">
        <v>699000</v>
      </c>
      <c r="K129" s="195">
        <v>519999.95999999996</v>
      </c>
      <c r="L129" s="116">
        <f t="shared" si="1"/>
        <v>3728999.88</v>
      </c>
      <c r="M129" s="87" t="s">
        <v>619</v>
      </c>
      <c r="N129" s="84"/>
      <c r="O129" s="84"/>
    </row>
    <row r="130" spans="1:15" x14ac:dyDescent="0.2">
      <c r="A130" s="84"/>
      <c r="B130" s="71">
        <v>123</v>
      </c>
      <c r="C130" s="87" t="s">
        <v>295</v>
      </c>
      <c r="D130" s="207" t="s">
        <v>695</v>
      </c>
      <c r="E130" s="195">
        <v>195073.64490929485</v>
      </c>
      <c r="F130" s="195">
        <v>552999.96</v>
      </c>
      <c r="G130" s="195">
        <v>331999.98</v>
      </c>
      <c r="H130" s="195">
        <v>0</v>
      </c>
      <c r="I130" s="195">
        <v>0</v>
      </c>
      <c r="J130" s="195">
        <v>0</v>
      </c>
      <c r="K130" s="195">
        <v>0</v>
      </c>
      <c r="L130" s="116">
        <f t="shared" si="1"/>
        <v>331999.98</v>
      </c>
      <c r="M130" s="87" t="s">
        <v>619</v>
      </c>
      <c r="N130" s="84"/>
      <c r="O130" s="84"/>
    </row>
    <row r="131" spans="1:15" x14ac:dyDescent="0.2">
      <c r="A131" s="84"/>
      <c r="B131" s="71">
        <v>124</v>
      </c>
      <c r="C131" s="87" t="s">
        <v>295</v>
      </c>
      <c r="D131" s="207" t="s">
        <v>838</v>
      </c>
      <c r="E131" s="195">
        <v>143877.87737215159</v>
      </c>
      <c r="F131" s="195">
        <v>163000.01999999999</v>
      </c>
      <c r="G131" s="195">
        <v>0</v>
      </c>
      <c r="H131" s="195">
        <v>0</v>
      </c>
      <c r="I131" s="195">
        <v>0</v>
      </c>
      <c r="J131" s="195">
        <v>0</v>
      </c>
      <c r="K131" s="195">
        <v>0</v>
      </c>
      <c r="L131" s="116">
        <f t="shared" si="1"/>
        <v>0</v>
      </c>
      <c r="M131" s="87" t="s">
        <v>619</v>
      </c>
      <c r="N131" s="84"/>
      <c r="O131" s="84"/>
    </row>
    <row r="132" spans="1:15" x14ac:dyDescent="0.2">
      <c r="A132" s="84"/>
      <c r="B132" s="71">
        <v>125</v>
      </c>
      <c r="C132" s="87" t="s">
        <v>295</v>
      </c>
      <c r="D132" s="207" t="s">
        <v>839</v>
      </c>
      <c r="E132" s="195">
        <v>0</v>
      </c>
      <c r="F132" s="195">
        <v>153375</v>
      </c>
      <c r="G132" s="195">
        <v>0</v>
      </c>
      <c r="H132" s="195">
        <v>0</v>
      </c>
      <c r="I132" s="195">
        <v>0</v>
      </c>
      <c r="J132" s="195">
        <v>0</v>
      </c>
      <c r="K132" s="195">
        <v>0</v>
      </c>
      <c r="L132" s="116">
        <f t="shared" si="1"/>
        <v>0</v>
      </c>
      <c r="M132" s="87" t="s">
        <v>619</v>
      </c>
      <c r="N132" s="84"/>
      <c r="O132" s="84"/>
    </row>
    <row r="133" spans="1:15" x14ac:dyDescent="0.2">
      <c r="A133" s="84"/>
      <c r="B133" s="71">
        <v>126</v>
      </c>
      <c r="C133" s="87" t="s">
        <v>295</v>
      </c>
      <c r="D133" s="207" t="s">
        <v>840</v>
      </c>
      <c r="E133" s="195">
        <v>37955.526659199582</v>
      </c>
      <c r="F133" s="195">
        <v>143000.04</v>
      </c>
      <c r="G133" s="195">
        <v>100000.02</v>
      </c>
      <c r="H133" s="195">
        <v>0</v>
      </c>
      <c r="I133" s="195">
        <v>0</v>
      </c>
      <c r="J133" s="195">
        <v>0</v>
      </c>
      <c r="K133" s="195">
        <v>0</v>
      </c>
      <c r="L133" s="116">
        <f t="shared" si="1"/>
        <v>100000.02</v>
      </c>
      <c r="M133" s="87" t="s">
        <v>619</v>
      </c>
      <c r="N133" s="84"/>
      <c r="O133" s="84"/>
    </row>
    <row r="134" spans="1:15" x14ac:dyDescent="0.2">
      <c r="A134" s="84"/>
      <c r="B134" s="71">
        <v>127</v>
      </c>
      <c r="C134" s="87" t="s">
        <v>295</v>
      </c>
      <c r="D134" s="207" t="s">
        <v>841</v>
      </c>
      <c r="E134" s="195">
        <v>0</v>
      </c>
      <c r="F134" s="195">
        <v>30999.96</v>
      </c>
      <c r="G134" s="195">
        <v>32000.039999999997</v>
      </c>
      <c r="H134" s="195">
        <v>33000</v>
      </c>
      <c r="I134" s="195">
        <v>33999.96</v>
      </c>
      <c r="J134" s="195">
        <v>35000.04</v>
      </c>
      <c r="K134" s="195">
        <v>36000</v>
      </c>
      <c r="L134" s="116">
        <f t="shared" si="1"/>
        <v>170000.04</v>
      </c>
      <c r="M134" s="87" t="s">
        <v>619</v>
      </c>
      <c r="N134" s="84"/>
      <c r="O134" s="84"/>
    </row>
    <row r="135" spans="1:15" x14ac:dyDescent="0.2">
      <c r="A135" s="84"/>
      <c r="B135" s="71">
        <v>128</v>
      </c>
      <c r="C135" s="87" t="s">
        <v>295</v>
      </c>
      <c r="D135" s="207" t="s">
        <v>842</v>
      </c>
      <c r="E135" s="195">
        <v>0</v>
      </c>
      <c r="F135" s="195">
        <v>0</v>
      </c>
      <c r="G135" s="195">
        <v>0</v>
      </c>
      <c r="H135" s="195">
        <v>0</v>
      </c>
      <c r="I135" s="195">
        <v>0</v>
      </c>
      <c r="J135" s="195">
        <v>0</v>
      </c>
      <c r="K135" s="195">
        <v>0</v>
      </c>
      <c r="L135" s="116">
        <f t="shared" si="1"/>
        <v>0</v>
      </c>
      <c r="M135" s="87" t="s">
        <v>619</v>
      </c>
      <c r="N135" s="84"/>
      <c r="O135" s="84"/>
    </row>
    <row r="136" spans="1:15" x14ac:dyDescent="0.2">
      <c r="A136" s="84"/>
      <c r="B136" s="71">
        <v>129</v>
      </c>
      <c r="C136" s="87" t="s">
        <v>295</v>
      </c>
      <c r="D136" s="207" t="s">
        <v>547</v>
      </c>
      <c r="E136" s="195">
        <v>13538.200450499178</v>
      </c>
      <c r="F136" s="195">
        <v>15337.5</v>
      </c>
      <c r="G136" s="195">
        <v>0</v>
      </c>
      <c r="H136" s="195">
        <v>0</v>
      </c>
      <c r="I136" s="195">
        <v>0</v>
      </c>
      <c r="J136" s="195">
        <v>0</v>
      </c>
      <c r="K136" s="195">
        <v>0</v>
      </c>
      <c r="L136" s="116">
        <f t="shared" si="1"/>
        <v>0</v>
      </c>
      <c r="M136" s="87" t="s">
        <v>619</v>
      </c>
      <c r="N136" s="84"/>
      <c r="O136" s="84"/>
    </row>
    <row r="137" spans="1:15" x14ac:dyDescent="0.2">
      <c r="A137" s="84"/>
      <c r="B137" s="71">
        <v>130</v>
      </c>
      <c r="C137" s="87" t="s">
        <v>295</v>
      </c>
      <c r="D137" s="207" t="s">
        <v>696</v>
      </c>
      <c r="E137" s="195">
        <v>11033.578199265834</v>
      </c>
      <c r="F137" s="195">
        <v>25000</v>
      </c>
      <c r="G137" s="195">
        <v>25000</v>
      </c>
      <c r="H137" s="195">
        <v>25000</v>
      </c>
      <c r="I137" s="195">
        <v>25000</v>
      </c>
      <c r="J137" s="195">
        <v>25000</v>
      </c>
      <c r="K137" s="195">
        <v>25000</v>
      </c>
      <c r="L137" s="116">
        <f t="shared" ref="L137:L200" si="2">SUM(G137:K137)</f>
        <v>125000</v>
      </c>
      <c r="M137" s="87" t="s">
        <v>619</v>
      </c>
      <c r="N137" s="84"/>
      <c r="O137" s="84"/>
    </row>
    <row r="138" spans="1:15" x14ac:dyDescent="0.2">
      <c r="A138" s="84"/>
      <c r="B138" s="71">
        <v>131</v>
      </c>
      <c r="C138" s="87" t="s">
        <v>295</v>
      </c>
      <c r="D138" s="207" t="s">
        <v>815</v>
      </c>
      <c r="E138" s="195">
        <v>0</v>
      </c>
      <c r="F138" s="195">
        <v>0</v>
      </c>
      <c r="G138" s="195">
        <v>206647.30000000002</v>
      </c>
      <c r="H138" s="195">
        <v>1859825.7</v>
      </c>
      <c r="I138" s="195">
        <v>0</v>
      </c>
      <c r="J138" s="195">
        <v>0</v>
      </c>
      <c r="K138" s="195">
        <v>0</v>
      </c>
      <c r="L138" s="116">
        <f t="shared" si="2"/>
        <v>2066473</v>
      </c>
      <c r="M138" s="87" t="s">
        <v>619</v>
      </c>
      <c r="N138" s="84"/>
      <c r="O138" s="84"/>
    </row>
    <row r="139" spans="1:15" x14ac:dyDescent="0.2">
      <c r="A139" s="84"/>
      <c r="B139" s="71">
        <v>132</v>
      </c>
      <c r="C139" s="87" t="s">
        <v>295</v>
      </c>
      <c r="D139" s="207" t="s">
        <v>697</v>
      </c>
      <c r="E139" s="195">
        <v>0</v>
      </c>
      <c r="F139" s="195">
        <v>1007000</v>
      </c>
      <c r="G139" s="195">
        <v>1007000</v>
      </c>
      <c r="H139" s="195">
        <v>0</v>
      </c>
      <c r="I139" s="195">
        <v>0</v>
      </c>
      <c r="J139" s="195">
        <v>0</v>
      </c>
      <c r="K139" s="195">
        <v>0</v>
      </c>
      <c r="L139" s="116">
        <f t="shared" si="2"/>
        <v>1007000</v>
      </c>
      <c r="M139" s="87" t="s">
        <v>619</v>
      </c>
      <c r="N139" s="84"/>
      <c r="O139" s="84"/>
    </row>
    <row r="140" spans="1:15" x14ac:dyDescent="0.2">
      <c r="A140" s="84"/>
      <c r="B140" s="71">
        <v>133</v>
      </c>
      <c r="C140" s="87" t="s">
        <v>295</v>
      </c>
      <c r="D140" s="207" t="s">
        <v>698</v>
      </c>
      <c r="E140" s="195">
        <v>0</v>
      </c>
      <c r="F140" s="195">
        <v>340999.98</v>
      </c>
      <c r="G140" s="195">
        <v>340999.98</v>
      </c>
      <c r="H140" s="195">
        <v>0</v>
      </c>
      <c r="I140" s="195">
        <v>0</v>
      </c>
      <c r="J140" s="195">
        <v>0</v>
      </c>
      <c r="K140" s="195">
        <v>0</v>
      </c>
      <c r="L140" s="116">
        <f t="shared" si="2"/>
        <v>340999.98</v>
      </c>
      <c r="M140" s="87" t="s">
        <v>619</v>
      </c>
      <c r="N140" s="84"/>
      <c r="O140" s="84"/>
    </row>
    <row r="141" spans="1:15" x14ac:dyDescent="0.2">
      <c r="A141" s="84"/>
      <c r="B141" s="71">
        <v>134</v>
      </c>
      <c r="C141" s="87" t="s">
        <v>295</v>
      </c>
      <c r="D141" s="207" t="s">
        <v>863</v>
      </c>
      <c r="E141" s="195">
        <v>0</v>
      </c>
      <c r="F141" s="195">
        <v>0</v>
      </c>
      <c r="G141" s="195">
        <v>0</v>
      </c>
      <c r="H141" s="195">
        <v>450000</v>
      </c>
      <c r="I141" s="195">
        <v>0</v>
      </c>
      <c r="J141" s="195">
        <v>0</v>
      </c>
      <c r="K141" s="195">
        <v>0</v>
      </c>
      <c r="L141" s="116">
        <f t="shared" si="2"/>
        <v>450000</v>
      </c>
      <c r="M141" s="87" t="s">
        <v>619</v>
      </c>
      <c r="N141" s="84"/>
      <c r="O141" s="84"/>
    </row>
    <row r="142" spans="1:15" x14ac:dyDescent="0.2">
      <c r="A142" s="84"/>
      <c r="B142" s="71">
        <v>135</v>
      </c>
      <c r="C142" s="87" t="s">
        <v>295</v>
      </c>
      <c r="D142" s="207" t="s">
        <v>864</v>
      </c>
      <c r="E142" s="195">
        <v>0</v>
      </c>
      <c r="F142" s="195">
        <v>0</v>
      </c>
      <c r="G142" s="195">
        <v>0</v>
      </c>
      <c r="H142" s="195">
        <v>396999.96</v>
      </c>
      <c r="I142" s="195">
        <v>0</v>
      </c>
      <c r="J142" s="195">
        <v>0</v>
      </c>
      <c r="K142" s="195">
        <v>0</v>
      </c>
      <c r="L142" s="116">
        <f t="shared" si="2"/>
        <v>396999.96</v>
      </c>
      <c r="M142" s="87" t="s">
        <v>619</v>
      </c>
      <c r="N142" s="84"/>
      <c r="O142" s="84"/>
    </row>
    <row r="143" spans="1:15" x14ac:dyDescent="0.2">
      <c r="A143" s="84"/>
      <c r="B143" s="71">
        <v>136</v>
      </c>
      <c r="C143" s="87" t="s">
        <v>295</v>
      </c>
      <c r="D143" s="207" t="s">
        <v>865</v>
      </c>
      <c r="E143" s="195">
        <v>0</v>
      </c>
      <c r="F143" s="195">
        <v>0</v>
      </c>
      <c r="G143" s="195">
        <v>0</v>
      </c>
      <c r="H143" s="195">
        <v>372000</v>
      </c>
      <c r="I143" s="195">
        <v>0</v>
      </c>
      <c r="J143" s="195">
        <v>0</v>
      </c>
      <c r="K143" s="195">
        <v>0</v>
      </c>
      <c r="L143" s="116">
        <f t="shared" si="2"/>
        <v>372000</v>
      </c>
      <c r="M143" s="87" t="s">
        <v>619</v>
      </c>
      <c r="N143" s="84"/>
      <c r="O143" s="84"/>
    </row>
    <row r="144" spans="1:15" x14ac:dyDescent="0.2">
      <c r="A144" s="84"/>
      <c r="B144" s="71">
        <v>137</v>
      </c>
      <c r="C144" s="87" t="s">
        <v>295</v>
      </c>
      <c r="D144" s="207" t="s">
        <v>866</v>
      </c>
      <c r="E144" s="195">
        <v>0</v>
      </c>
      <c r="F144" s="195">
        <v>0</v>
      </c>
      <c r="G144" s="195">
        <v>0</v>
      </c>
      <c r="H144" s="195">
        <v>300500.03999999998</v>
      </c>
      <c r="I144" s="195">
        <v>0</v>
      </c>
      <c r="J144" s="195">
        <v>0</v>
      </c>
      <c r="K144" s="195">
        <v>0</v>
      </c>
      <c r="L144" s="116">
        <f t="shared" si="2"/>
        <v>300500.03999999998</v>
      </c>
      <c r="M144" s="87" t="s">
        <v>619</v>
      </c>
      <c r="N144" s="84"/>
      <c r="O144" s="84"/>
    </row>
    <row r="145" spans="1:15" x14ac:dyDescent="0.2">
      <c r="A145" s="84"/>
      <c r="B145" s="71">
        <v>138</v>
      </c>
      <c r="C145" s="87" t="s">
        <v>295</v>
      </c>
      <c r="D145" s="207" t="s">
        <v>867</v>
      </c>
      <c r="E145" s="195">
        <v>0</v>
      </c>
      <c r="F145" s="195">
        <v>143000</v>
      </c>
      <c r="G145" s="195">
        <v>143000</v>
      </c>
      <c r="H145" s="195">
        <v>0</v>
      </c>
      <c r="I145" s="195">
        <v>0</v>
      </c>
      <c r="J145" s="195">
        <v>0</v>
      </c>
      <c r="K145" s="195">
        <v>0</v>
      </c>
      <c r="L145" s="116">
        <f t="shared" si="2"/>
        <v>143000</v>
      </c>
      <c r="M145" s="87" t="s">
        <v>619</v>
      </c>
      <c r="N145" s="84"/>
      <c r="O145" s="84"/>
    </row>
    <row r="146" spans="1:15" x14ac:dyDescent="0.2">
      <c r="A146" s="84"/>
      <c r="B146" s="71">
        <v>139</v>
      </c>
      <c r="C146" s="87" t="s">
        <v>295</v>
      </c>
      <c r="D146" s="207" t="s">
        <v>868</v>
      </c>
      <c r="E146" s="195">
        <v>0</v>
      </c>
      <c r="F146" s="195">
        <v>143000</v>
      </c>
      <c r="G146" s="195">
        <v>143000</v>
      </c>
      <c r="H146" s="195">
        <v>0</v>
      </c>
      <c r="I146" s="195">
        <v>0</v>
      </c>
      <c r="J146" s="195">
        <v>0</v>
      </c>
      <c r="K146" s="195">
        <v>0</v>
      </c>
      <c r="L146" s="116">
        <f t="shared" si="2"/>
        <v>143000</v>
      </c>
      <c r="M146" s="87" t="s">
        <v>619</v>
      </c>
      <c r="N146" s="84"/>
      <c r="O146" s="84"/>
    </row>
    <row r="147" spans="1:15" x14ac:dyDescent="0.2">
      <c r="A147" s="84"/>
      <c r="B147" s="71">
        <v>140</v>
      </c>
      <c r="C147" s="87" t="s">
        <v>295</v>
      </c>
      <c r="D147" s="207" t="s">
        <v>699</v>
      </c>
      <c r="E147" s="195">
        <v>0</v>
      </c>
      <c r="F147" s="195">
        <v>137500.01999999999</v>
      </c>
      <c r="G147" s="195">
        <v>344000.04</v>
      </c>
      <c r="H147" s="195">
        <v>206500.02</v>
      </c>
      <c r="I147" s="195">
        <v>0</v>
      </c>
      <c r="J147" s="195">
        <v>0</v>
      </c>
      <c r="K147" s="195">
        <v>0</v>
      </c>
      <c r="L147" s="116">
        <f t="shared" si="2"/>
        <v>550500.05999999994</v>
      </c>
      <c r="M147" s="87" t="s">
        <v>619</v>
      </c>
      <c r="N147" s="84"/>
      <c r="O147" s="84"/>
    </row>
    <row r="148" spans="1:15" x14ac:dyDescent="0.2">
      <c r="A148" s="84"/>
      <c r="B148" s="71">
        <v>141</v>
      </c>
      <c r="C148" s="87" t="s">
        <v>295</v>
      </c>
      <c r="D148" s="207" t="s">
        <v>869</v>
      </c>
      <c r="E148" s="195">
        <v>0</v>
      </c>
      <c r="F148" s="195">
        <v>46500</v>
      </c>
      <c r="G148" s="195">
        <v>93000</v>
      </c>
      <c r="H148" s="195">
        <v>93000</v>
      </c>
      <c r="I148" s="195">
        <v>93000</v>
      </c>
      <c r="J148" s="195">
        <v>93000</v>
      </c>
      <c r="K148" s="195">
        <v>93000</v>
      </c>
      <c r="L148" s="116">
        <f t="shared" si="2"/>
        <v>465000</v>
      </c>
      <c r="M148" s="87" t="s">
        <v>619</v>
      </c>
      <c r="N148" s="84"/>
      <c r="O148" s="84"/>
    </row>
    <row r="149" spans="1:15" x14ac:dyDescent="0.2">
      <c r="A149" s="84"/>
      <c r="B149" s="71">
        <v>142</v>
      </c>
      <c r="C149" s="87" t="s">
        <v>295</v>
      </c>
      <c r="D149" s="207" t="s">
        <v>700</v>
      </c>
      <c r="E149" s="195">
        <v>0</v>
      </c>
      <c r="F149" s="195">
        <v>0</v>
      </c>
      <c r="G149" s="195">
        <v>1391500</v>
      </c>
      <c r="H149" s="195">
        <v>1391500</v>
      </c>
      <c r="I149" s="195">
        <v>0</v>
      </c>
      <c r="J149" s="195">
        <v>0</v>
      </c>
      <c r="K149" s="195">
        <v>0</v>
      </c>
      <c r="L149" s="116">
        <f t="shared" si="2"/>
        <v>2783000</v>
      </c>
      <c r="M149" s="87" t="s">
        <v>619</v>
      </c>
      <c r="N149" s="84"/>
      <c r="O149" s="84"/>
    </row>
    <row r="150" spans="1:15" x14ac:dyDescent="0.2">
      <c r="A150" s="84"/>
      <c r="B150" s="71">
        <v>143</v>
      </c>
      <c r="C150" s="87" t="s">
        <v>295</v>
      </c>
      <c r="D150" s="207" t="s">
        <v>701</v>
      </c>
      <c r="E150" s="195">
        <v>0</v>
      </c>
      <c r="F150" s="195">
        <v>0</v>
      </c>
      <c r="G150" s="195">
        <v>880500</v>
      </c>
      <c r="H150" s="195">
        <v>880500</v>
      </c>
      <c r="I150" s="195">
        <v>0</v>
      </c>
      <c r="J150" s="195">
        <v>0</v>
      </c>
      <c r="K150" s="195">
        <v>0</v>
      </c>
      <c r="L150" s="116">
        <f t="shared" si="2"/>
        <v>1761000</v>
      </c>
      <c r="M150" s="87" t="s">
        <v>619</v>
      </c>
      <c r="N150" s="84"/>
      <c r="O150" s="84"/>
    </row>
    <row r="151" spans="1:15" x14ac:dyDescent="0.2">
      <c r="A151" s="84"/>
      <c r="B151" s="71">
        <v>144</v>
      </c>
      <c r="C151" s="87" t="s">
        <v>295</v>
      </c>
      <c r="D151" s="207" t="s">
        <v>702</v>
      </c>
      <c r="E151" s="195">
        <v>0</v>
      </c>
      <c r="F151" s="195">
        <v>0</v>
      </c>
      <c r="G151" s="195">
        <v>220999.98</v>
      </c>
      <c r="H151" s="195">
        <v>552999.96</v>
      </c>
      <c r="I151" s="195">
        <v>331999.98</v>
      </c>
      <c r="J151" s="195">
        <v>0</v>
      </c>
      <c r="K151" s="195">
        <v>0</v>
      </c>
      <c r="L151" s="116">
        <f t="shared" si="2"/>
        <v>1105999.92</v>
      </c>
      <c r="M151" s="87" t="s">
        <v>619</v>
      </c>
      <c r="N151" s="84"/>
      <c r="O151" s="84"/>
    </row>
    <row r="152" spans="1:15" x14ac:dyDescent="0.2">
      <c r="A152" s="84"/>
      <c r="B152" s="71">
        <v>145</v>
      </c>
      <c r="C152" s="87" t="s">
        <v>295</v>
      </c>
      <c r="D152" s="207" t="s">
        <v>870</v>
      </c>
      <c r="E152" s="195">
        <v>0</v>
      </c>
      <c r="F152" s="195">
        <v>0</v>
      </c>
      <c r="G152" s="195">
        <v>143000</v>
      </c>
      <c r="H152" s="195">
        <v>143000</v>
      </c>
      <c r="I152" s="195">
        <v>0</v>
      </c>
      <c r="J152" s="195">
        <v>0</v>
      </c>
      <c r="K152" s="195">
        <v>0</v>
      </c>
      <c r="L152" s="116">
        <f t="shared" si="2"/>
        <v>286000</v>
      </c>
      <c r="M152" s="87" t="s">
        <v>619</v>
      </c>
      <c r="N152" s="84"/>
      <c r="O152" s="84"/>
    </row>
    <row r="153" spans="1:15" x14ac:dyDescent="0.2">
      <c r="A153" s="84"/>
      <c r="B153" s="71">
        <v>146</v>
      </c>
      <c r="C153" s="87" t="s">
        <v>295</v>
      </c>
      <c r="D153" s="207" t="s">
        <v>858</v>
      </c>
      <c r="E153" s="195">
        <v>0</v>
      </c>
      <c r="F153" s="195">
        <v>0</v>
      </c>
      <c r="G153" s="195">
        <v>143000</v>
      </c>
      <c r="H153" s="195">
        <v>143000</v>
      </c>
      <c r="I153" s="195">
        <v>0</v>
      </c>
      <c r="J153" s="195">
        <v>0</v>
      </c>
      <c r="K153" s="195">
        <v>0</v>
      </c>
      <c r="L153" s="116">
        <f t="shared" si="2"/>
        <v>286000</v>
      </c>
      <c r="M153" s="87" t="s">
        <v>619</v>
      </c>
      <c r="N153" s="84"/>
      <c r="O153" s="84"/>
    </row>
    <row r="154" spans="1:15" x14ac:dyDescent="0.2">
      <c r="A154" s="84"/>
      <c r="B154" s="71">
        <v>147</v>
      </c>
      <c r="C154" s="87" t="s">
        <v>295</v>
      </c>
      <c r="D154" s="207" t="s">
        <v>859</v>
      </c>
      <c r="E154" s="195">
        <v>0</v>
      </c>
      <c r="F154" s="195">
        <v>0</v>
      </c>
      <c r="G154" s="195">
        <v>143000</v>
      </c>
      <c r="H154" s="195">
        <v>143000</v>
      </c>
      <c r="I154" s="195">
        <v>0</v>
      </c>
      <c r="J154" s="195">
        <v>0</v>
      </c>
      <c r="K154" s="195">
        <v>0</v>
      </c>
      <c r="L154" s="116">
        <f t="shared" si="2"/>
        <v>286000</v>
      </c>
      <c r="M154" s="87" t="s">
        <v>619</v>
      </c>
      <c r="N154" s="84"/>
      <c r="O154" s="84"/>
    </row>
    <row r="155" spans="1:15" x14ac:dyDescent="0.2">
      <c r="A155" s="84"/>
      <c r="B155" s="71">
        <v>148</v>
      </c>
      <c r="C155" s="87" t="s">
        <v>295</v>
      </c>
      <c r="D155" s="207" t="s">
        <v>860</v>
      </c>
      <c r="E155" s="195">
        <v>0</v>
      </c>
      <c r="F155" s="195">
        <v>0</v>
      </c>
      <c r="G155" s="195">
        <v>140500.01999999999</v>
      </c>
      <c r="H155" s="195">
        <v>140500.01999999999</v>
      </c>
      <c r="I155" s="195">
        <v>0</v>
      </c>
      <c r="J155" s="195">
        <v>0</v>
      </c>
      <c r="K155" s="195">
        <v>0</v>
      </c>
      <c r="L155" s="116">
        <f t="shared" si="2"/>
        <v>281000.03999999998</v>
      </c>
      <c r="M155" s="87" t="s">
        <v>619</v>
      </c>
      <c r="N155" s="84"/>
      <c r="O155" s="84"/>
    </row>
    <row r="156" spans="1:15" x14ac:dyDescent="0.2">
      <c r="A156" s="84"/>
      <c r="B156" s="71">
        <v>149</v>
      </c>
      <c r="C156" s="87" t="s">
        <v>295</v>
      </c>
      <c r="D156" s="207" t="s">
        <v>703</v>
      </c>
      <c r="E156" s="195">
        <v>0</v>
      </c>
      <c r="F156" s="195">
        <v>0</v>
      </c>
      <c r="G156" s="195">
        <v>0</v>
      </c>
      <c r="H156" s="195">
        <v>1192999.98</v>
      </c>
      <c r="I156" s="195">
        <v>1192999.98</v>
      </c>
      <c r="J156" s="195">
        <v>0</v>
      </c>
      <c r="K156" s="195">
        <v>0</v>
      </c>
      <c r="L156" s="116">
        <f t="shared" si="2"/>
        <v>2385999.96</v>
      </c>
      <c r="M156" s="87" t="s">
        <v>619</v>
      </c>
      <c r="N156" s="84"/>
      <c r="O156" s="84"/>
    </row>
    <row r="157" spans="1:15" x14ac:dyDescent="0.2">
      <c r="A157" s="84"/>
      <c r="B157" s="71">
        <v>150</v>
      </c>
      <c r="C157" s="87" t="s">
        <v>295</v>
      </c>
      <c r="D157" s="207" t="s">
        <v>861</v>
      </c>
      <c r="E157" s="195">
        <v>0</v>
      </c>
      <c r="F157" s="195">
        <v>0</v>
      </c>
      <c r="G157" s="195">
        <v>0</v>
      </c>
      <c r="H157" s="195">
        <v>0</v>
      </c>
      <c r="I157" s="195">
        <v>0</v>
      </c>
      <c r="J157" s="195">
        <v>2072495.6166711506</v>
      </c>
      <c r="K157" s="195">
        <v>0</v>
      </c>
      <c r="L157" s="116">
        <f t="shared" si="2"/>
        <v>2072495.6166711506</v>
      </c>
      <c r="M157" s="87" t="s">
        <v>619</v>
      </c>
      <c r="N157" s="84"/>
      <c r="O157" s="84"/>
    </row>
    <row r="158" spans="1:15" x14ac:dyDescent="0.2">
      <c r="A158" s="84"/>
      <c r="B158" s="71">
        <v>151</v>
      </c>
      <c r="C158" s="87" t="s">
        <v>295</v>
      </c>
      <c r="D158" s="207" t="s">
        <v>862</v>
      </c>
      <c r="E158" s="195">
        <v>0</v>
      </c>
      <c r="F158" s="195">
        <v>0</v>
      </c>
      <c r="G158" s="195">
        <v>0</v>
      </c>
      <c r="H158" s="195">
        <v>0</v>
      </c>
      <c r="I158" s="195">
        <v>0</v>
      </c>
      <c r="J158" s="195">
        <v>774146</v>
      </c>
      <c r="K158" s="195">
        <v>0</v>
      </c>
      <c r="L158" s="116">
        <f t="shared" si="2"/>
        <v>774146</v>
      </c>
      <c r="M158" s="87" t="s">
        <v>619</v>
      </c>
      <c r="N158" s="84"/>
      <c r="O158" s="84"/>
    </row>
    <row r="159" spans="1:15" x14ac:dyDescent="0.2">
      <c r="A159" s="84"/>
      <c r="B159" s="71">
        <v>152</v>
      </c>
      <c r="C159" s="87" t="s">
        <v>295</v>
      </c>
      <c r="D159" s="207" t="s">
        <v>821</v>
      </c>
      <c r="E159" s="195">
        <v>0</v>
      </c>
      <c r="F159" s="195">
        <v>0</v>
      </c>
      <c r="G159" s="195">
        <v>0</v>
      </c>
      <c r="H159" s="195">
        <v>143000</v>
      </c>
      <c r="I159" s="195">
        <v>143000</v>
      </c>
      <c r="J159" s="195">
        <v>0</v>
      </c>
      <c r="K159" s="195">
        <v>0</v>
      </c>
      <c r="L159" s="116">
        <f t="shared" si="2"/>
        <v>286000</v>
      </c>
      <c r="M159" s="87" t="s">
        <v>619</v>
      </c>
      <c r="N159" s="84"/>
      <c r="O159" s="84"/>
    </row>
    <row r="160" spans="1:15" x14ac:dyDescent="0.2">
      <c r="A160" s="84"/>
      <c r="B160" s="71">
        <v>153</v>
      </c>
      <c r="C160" s="87" t="s">
        <v>295</v>
      </c>
      <c r="D160" s="207" t="s">
        <v>843</v>
      </c>
      <c r="E160" s="195">
        <v>0</v>
      </c>
      <c r="F160" s="195">
        <v>0</v>
      </c>
      <c r="G160" s="195">
        <v>0</v>
      </c>
      <c r="H160" s="195">
        <v>143000</v>
      </c>
      <c r="I160" s="195">
        <v>143000</v>
      </c>
      <c r="J160" s="195">
        <v>0</v>
      </c>
      <c r="K160" s="195">
        <v>0</v>
      </c>
      <c r="L160" s="116">
        <f t="shared" si="2"/>
        <v>286000</v>
      </c>
      <c r="M160" s="87" t="s">
        <v>619</v>
      </c>
      <c r="N160" s="84"/>
      <c r="O160" s="84"/>
    </row>
    <row r="161" spans="1:15" x14ac:dyDescent="0.2">
      <c r="A161" s="84"/>
      <c r="B161" s="71">
        <v>154</v>
      </c>
      <c r="C161" s="87" t="s">
        <v>295</v>
      </c>
      <c r="D161" s="207" t="s">
        <v>844</v>
      </c>
      <c r="E161" s="195">
        <v>0</v>
      </c>
      <c r="F161" s="195">
        <v>0</v>
      </c>
      <c r="G161" s="195">
        <v>0</v>
      </c>
      <c r="H161" s="195">
        <v>143000</v>
      </c>
      <c r="I161" s="195">
        <v>143000</v>
      </c>
      <c r="J161" s="195">
        <v>0</v>
      </c>
      <c r="K161" s="195">
        <v>0</v>
      </c>
      <c r="L161" s="116">
        <f t="shared" si="2"/>
        <v>286000</v>
      </c>
      <c r="M161" s="87" t="s">
        <v>619</v>
      </c>
      <c r="N161" s="84"/>
      <c r="O161" s="84"/>
    </row>
    <row r="162" spans="1:15" x14ac:dyDescent="0.2">
      <c r="A162" s="84"/>
      <c r="B162" s="71">
        <v>155</v>
      </c>
      <c r="C162" s="87" t="s">
        <v>295</v>
      </c>
      <c r="D162" s="207" t="s">
        <v>704</v>
      </c>
      <c r="E162" s="195">
        <v>0</v>
      </c>
      <c r="F162" s="195">
        <v>0</v>
      </c>
      <c r="G162" s="195">
        <v>0</v>
      </c>
      <c r="H162" s="195">
        <v>129000</v>
      </c>
      <c r="I162" s="195">
        <v>322500</v>
      </c>
      <c r="J162" s="195">
        <v>193500</v>
      </c>
      <c r="K162" s="195">
        <v>0</v>
      </c>
      <c r="L162" s="116">
        <f t="shared" si="2"/>
        <v>645000</v>
      </c>
      <c r="M162" s="87" t="s">
        <v>619</v>
      </c>
      <c r="N162" s="84"/>
      <c r="O162" s="84"/>
    </row>
    <row r="163" spans="1:15" x14ac:dyDescent="0.2">
      <c r="A163" s="84"/>
      <c r="B163" s="71">
        <v>156</v>
      </c>
      <c r="C163" s="87" t="s">
        <v>295</v>
      </c>
      <c r="D163" s="207" t="s">
        <v>845</v>
      </c>
      <c r="E163" s="195">
        <v>0</v>
      </c>
      <c r="F163" s="195">
        <v>0</v>
      </c>
      <c r="G163" s="195">
        <v>0</v>
      </c>
      <c r="H163" s="195">
        <v>51125</v>
      </c>
      <c r="I163" s="195">
        <v>51125</v>
      </c>
      <c r="J163" s="195">
        <v>0</v>
      </c>
      <c r="K163" s="195">
        <v>0</v>
      </c>
      <c r="L163" s="116">
        <f t="shared" si="2"/>
        <v>102250</v>
      </c>
      <c r="M163" s="87" t="s">
        <v>619</v>
      </c>
      <c r="N163" s="84"/>
      <c r="O163" s="84"/>
    </row>
    <row r="164" spans="1:15" x14ac:dyDescent="0.2">
      <c r="A164" s="84"/>
      <c r="B164" s="71">
        <v>157</v>
      </c>
      <c r="C164" s="87" t="s">
        <v>295</v>
      </c>
      <c r="D164" s="207" t="s">
        <v>705</v>
      </c>
      <c r="E164" s="195">
        <v>0</v>
      </c>
      <c r="F164" s="195">
        <v>0</v>
      </c>
      <c r="G164" s="195">
        <v>0</v>
      </c>
      <c r="H164" s="195">
        <v>0</v>
      </c>
      <c r="I164" s="195">
        <v>1164500</v>
      </c>
      <c r="J164" s="195">
        <v>1164500</v>
      </c>
      <c r="K164" s="195">
        <v>0</v>
      </c>
      <c r="L164" s="116">
        <f t="shared" si="2"/>
        <v>2329000</v>
      </c>
      <c r="M164" s="87" t="s">
        <v>619</v>
      </c>
      <c r="N164" s="84"/>
      <c r="O164" s="84"/>
    </row>
    <row r="165" spans="1:15" x14ac:dyDescent="0.2">
      <c r="A165" s="84"/>
      <c r="B165" s="71">
        <v>158</v>
      </c>
      <c r="C165" s="87" t="s">
        <v>295</v>
      </c>
      <c r="D165" s="207" t="s">
        <v>606</v>
      </c>
      <c r="E165" s="195">
        <v>0</v>
      </c>
      <c r="F165" s="195">
        <v>0</v>
      </c>
      <c r="G165" s="195">
        <v>0</v>
      </c>
      <c r="H165" s="195">
        <v>0</v>
      </c>
      <c r="I165" s="195">
        <v>1164500</v>
      </c>
      <c r="J165" s="195">
        <v>1164500</v>
      </c>
      <c r="K165" s="195">
        <v>0</v>
      </c>
      <c r="L165" s="116">
        <f t="shared" si="2"/>
        <v>2329000</v>
      </c>
      <c r="M165" s="87" t="s">
        <v>619</v>
      </c>
      <c r="N165" s="84"/>
      <c r="O165" s="84"/>
    </row>
    <row r="166" spans="1:15" x14ac:dyDescent="0.2">
      <c r="A166" s="84"/>
      <c r="B166" s="71">
        <v>159</v>
      </c>
      <c r="C166" s="87" t="s">
        <v>295</v>
      </c>
      <c r="D166" s="207" t="s">
        <v>846</v>
      </c>
      <c r="E166" s="195">
        <v>0</v>
      </c>
      <c r="F166" s="195">
        <v>0</v>
      </c>
      <c r="G166" s="195">
        <v>0</v>
      </c>
      <c r="H166" s="195">
        <v>0</v>
      </c>
      <c r="I166" s="195">
        <v>143000</v>
      </c>
      <c r="J166" s="195">
        <v>143000</v>
      </c>
      <c r="K166" s="195">
        <v>0</v>
      </c>
      <c r="L166" s="116">
        <f t="shared" si="2"/>
        <v>286000</v>
      </c>
      <c r="M166" s="87" t="s">
        <v>619</v>
      </c>
      <c r="N166" s="84"/>
      <c r="O166" s="84"/>
    </row>
    <row r="167" spans="1:15" x14ac:dyDescent="0.2">
      <c r="A167" s="84"/>
      <c r="B167" s="71">
        <v>160</v>
      </c>
      <c r="C167" s="87" t="s">
        <v>295</v>
      </c>
      <c r="D167" s="207" t="s">
        <v>847</v>
      </c>
      <c r="E167" s="195">
        <v>0</v>
      </c>
      <c r="F167" s="195">
        <v>0</v>
      </c>
      <c r="G167" s="195">
        <v>0</v>
      </c>
      <c r="H167" s="195">
        <v>0</v>
      </c>
      <c r="I167" s="195">
        <v>143000</v>
      </c>
      <c r="J167" s="195">
        <v>143000</v>
      </c>
      <c r="K167" s="195">
        <v>0</v>
      </c>
      <c r="L167" s="116">
        <f t="shared" si="2"/>
        <v>286000</v>
      </c>
      <c r="M167" s="87" t="s">
        <v>619</v>
      </c>
      <c r="N167" s="84"/>
      <c r="O167" s="84"/>
    </row>
    <row r="168" spans="1:15" x14ac:dyDescent="0.2">
      <c r="A168" s="84"/>
      <c r="B168" s="71">
        <v>161</v>
      </c>
      <c r="C168" s="87" t="s">
        <v>295</v>
      </c>
      <c r="D168" s="207" t="s">
        <v>706</v>
      </c>
      <c r="E168" s="195">
        <v>0</v>
      </c>
      <c r="F168" s="195">
        <v>0</v>
      </c>
      <c r="G168" s="195">
        <v>0</v>
      </c>
      <c r="H168" s="195">
        <v>0</v>
      </c>
      <c r="I168" s="195">
        <v>137500.01999999999</v>
      </c>
      <c r="J168" s="195">
        <v>344000.04</v>
      </c>
      <c r="K168" s="195">
        <v>206500.02</v>
      </c>
      <c r="L168" s="116">
        <f t="shared" si="2"/>
        <v>688000.08</v>
      </c>
      <c r="M168" s="87" t="s">
        <v>619</v>
      </c>
      <c r="N168" s="84"/>
      <c r="O168" s="84"/>
    </row>
    <row r="169" spans="1:15" x14ac:dyDescent="0.2">
      <c r="A169" s="84"/>
      <c r="B169" s="71">
        <v>162</v>
      </c>
      <c r="C169" s="87" t="s">
        <v>295</v>
      </c>
      <c r="D169" s="207" t="s">
        <v>707</v>
      </c>
      <c r="E169" s="195">
        <v>0</v>
      </c>
      <c r="F169" s="195">
        <v>0</v>
      </c>
      <c r="G169" s="195">
        <v>0</v>
      </c>
      <c r="H169" s="195">
        <v>0</v>
      </c>
      <c r="I169" s="195">
        <v>0</v>
      </c>
      <c r="J169" s="195">
        <v>887100</v>
      </c>
      <c r="K169" s="195">
        <v>2069899.9999999998</v>
      </c>
      <c r="L169" s="116">
        <f t="shared" si="2"/>
        <v>2957000</v>
      </c>
      <c r="M169" s="87" t="s">
        <v>619</v>
      </c>
      <c r="N169" s="84"/>
      <c r="O169" s="84"/>
    </row>
    <row r="170" spans="1:15" x14ac:dyDescent="0.2">
      <c r="A170" s="84"/>
      <c r="B170" s="71">
        <v>163</v>
      </c>
      <c r="C170" s="87" t="s">
        <v>295</v>
      </c>
      <c r="D170" s="207" t="s">
        <v>588</v>
      </c>
      <c r="E170" s="195">
        <v>0</v>
      </c>
      <c r="F170" s="195">
        <v>0</v>
      </c>
      <c r="G170" s="195">
        <v>0</v>
      </c>
      <c r="H170" s="195">
        <v>0</v>
      </c>
      <c r="I170" s="195">
        <v>0</v>
      </c>
      <c r="J170" s="195">
        <v>0</v>
      </c>
      <c r="K170" s="195">
        <v>0</v>
      </c>
      <c r="L170" s="116">
        <f t="shared" si="2"/>
        <v>0</v>
      </c>
      <c r="M170" s="87" t="s">
        <v>619</v>
      </c>
      <c r="N170" s="84"/>
      <c r="O170" s="84"/>
    </row>
    <row r="171" spans="1:15" x14ac:dyDescent="0.2">
      <c r="A171" s="84"/>
      <c r="B171" s="71">
        <v>164</v>
      </c>
      <c r="C171" s="87" t="s">
        <v>295</v>
      </c>
      <c r="D171" s="207" t="s">
        <v>708</v>
      </c>
      <c r="E171" s="195">
        <v>0</v>
      </c>
      <c r="F171" s="195">
        <v>0</v>
      </c>
      <c r="G171" s="195">
        <v>0</v>
      </c>
      <c r="H171" s="195">
        <v>0</v>
      </c>
      <c r="I171" s="195">
        <v>0</v>
      </c>
      <c r="J171" s="195">
        <v>0</v>
      </c>
      <c r="K171" s="195">
        <v>762000</v>
      </c>
      <c r="L171" s="116">
        <f t="shared" si="2"/>
        <v>762000</v>
      </c>
      <c r="M171" s="87" t="s">
        <v>619</v>
      </c>
      <c r="N171" s="84"/>
      <c r="O171" s="84"/>
    </row>
    <row r="172" spans="1:15" x14ac:dyDescent="0.2">
      <c r="A172" s="84"/>
      <c r="B172" s="71">
        <v>165</v>
      </c>
      <c r="C172" s="87" t="s">
        <v>295</v>
      </c>
      <c r="D172" s="207" t="s">
        <v>709</v>
      </c>
      <c r="E172" s="195">
        <v>0</v>
      </c>
      <c r="F172" s="195">
        <v>0</v>
      </c>
      <c r="G172" s="195">
        <v>0</v>
      </c>
      <c r="H172" s="195">
        <v>0</v>
      </c>
      <c r="I172" s="195">
        <v>0</v>
      </c>
      <c r="J172" s="195">
        <v>0</v>
      </c>
      <c r="K172" s="195">
        <v>500000.04</v>
      </c>
      <c r="L172" s="116">
        <f t="shared" si="2"/>
        <v>500000.04</v>
      </c>
      <c r="M172" s="87" t="s">
        <v>619</v>
      </c>
      <c r="N172" s="84"/>
      <c r="O172" s="84"/>
    </row>
    <row r="173" spans="1:15" x14ac:dyDescent="0.2">
      <c r="A173" s="84"/>
      <c r="B173" s="71">
        <v>166</v>
      </c>
      <c r="C173" s="87" t="s">
        <v>295</v>
      </c>
      <c r="D173" s="207" t="s">
        <v>710</v>
      </c>
      <c r="E173" s="195">
        <v>0</v>
      </c>
      <c r="F173" s="195">
        <v>0</v>
      </c>
      <c r="G173" s="195">
        <v>0</v>
      </c>
      <c r="H173" s="195">
        <v>0</v>
      </c>
      <c r="I173" s="195">
        <v>0</v>
      </c>
      <c r="J173" s="195">
        <v>145999.98000000001</v>
      </c>
      <c r="K173" s="195">
        <v>365499.98</v>
      </c>
      <c r="L173" s="116">
        <f t="shared" si="2"/>
        <v>511499.95999999996</v>
      </c>
      <c r="M173" s="87" t="s">
        <v>619</v>
      </c>
      <c r="N173" s="84"/>
      <c r="O173" s="84"/>
    </row>
    <row r="174" spans="1:15" x14ac:dyDescent="0.2">
      <c r="A174" s="84"/>
      <c r="B174" s="71">
        <v>167</v>
      </c>
      <c r="C174" s="87" t="s">
        <v>295</v>
      </c>
      <c r="D174" s="207" t="s">
        <v>848</v>
      </c>
      <c r="E174" s="195">
        <v>0</v>
      </c>
      <c r="F174" s="195">
        <v>0</v>
      </c>
      <c r="G174" s="195">
        <v>0</v>
      </c>
      <c r="H174" s="195">
        <v>0</v>
      </c>
      <c r="I174" s="195">
        <v>0</v>
      </c>
      <c r="J174" s="195">
        <v>143000</v>
      </c>
      <c r="K174" s="195">
        <v>143000</v>
      </c>
      <c r="L174" s="116">
        <f t="shared" si="2"/>
        <v>286000</v>
      </c>
      <c r="M174" s="87" t="s">
        <v>619</v>
      </c>
      <c r="N174" s="84"/>
      <c r="O174" s="84"/>
    </row>
    <row r="175" spans="1:15" x14ac:dyDescent="0.2">
      <c r="A175" s="84"/>
      <c r="B175" s="71">
        <v>168</v>
      </c>
      <c r="C175" s="87" t="s">
        <v>295</v>
      </c>
      <c r="D175" s="207" t="s">
        <v>607</v>
      </c>
      <c r="E175" s="195">
        <v>0</v>
      </c>
      <c r="F175" s="195">
        <v>0</v>
      </c>
      <c r="G175" s="195">
        <v>0</v>
      </c>
      <c r="H175" s="195">
        <v>0</v>
      </c>
      <c r="I175" s="195">
        <v>0</v>
      </c>
      <c r="J175" s="195">
        <v>75000</v>
      </c>
      <c r="K175" s="195">
        <v>75000</v>
      </c>
      <c r="L175" s="116">
        <f t="shared" si="2"/>
        <v>150000</v>
      </c>
      <c r="M175" s="87" t="s">
        <v>619</v>
      </c>
      <c r="N175" s="84"/>
      <c r="O175" s="84"/>
    </row>
    <row r="176" spans="1:15" x14ac:dyDescent="0.2">
      <c r="A176" s="84"/>
      <c r="B176" s="71">
        <v>169</v>
      </c>
      <c r="C176" s="87" t="s">
        <v>295</v>
      </c>
      <c r="D176" s="207" t="s">
        <v>711</v>
      </c>
      <c r="E176" s="195">
        <v>0</v>
      </c>
      <c r="F176" s="195">
        <v>0</v>
      </c>
      <c r="G176" s="195">
        <v>0</v>
      </c>
      <c r="H176" s="195">
        <v>0</v>
      </c>
      <c r="I176" s="195">
        <v>0</v>
      </c>
      <c r="J176" s="195">
        <v>75000</v>
      </c>
      <c r="K176" s="195">
        <v>75000</v>
      </c>
      <c r="L176" s="116">
        <f t="shared" si="2"/>
        <v>150000</v>
      </c>
      <c r="M176" s="87" t="s">
        <v>619</v>
      </c>
      <c r="N176" s="84"/>
      <c r="O176" s="84"/>
    </row>
    <row r="177" spans="1:15" x14ac:dyDescent="0.2">
      <c r="A177" s="84"/>
      <c r="B177" s="71">
        <v>170</v>
      </c>
      <c r="C177" s="87" t="s">
        <v>295</v>
      </c>
      <c r="D177" s="207" t="s">
        <v>712</v>
      </c>
      <c r="E177" s="195">
        <v>0</v>
      </c>
      <c r="F177" s="195">
        <v>0</v>
      </c>
      <c r="G177" s="195">
        <v>0</v>
      </c>
      <c r="H177" s="195">
        <v>0</v>
      </c>
      <c r="I177" s="195">
        <v>0</v>
      </c>
      <c r="J177" s="195">
        <v>40999.980000000003</v>
      </c>
      <c r="K177" s="195">
        <v>40999.980000000003</v>
      </c>
      <c r="L177" s="116">
        <f t="shared" si="2"/>
        <v>81999.960000000006</v>
      </c>
      <c r="M177" s="87" t="s">
        <v>619</v>
      </c>
      <c r="N177" s="84"/>
      <c r="O177" s="84"/>
    </row>
    <row r="178" spans="1:15" x14ac:dyDescent="0.2">
      <c r="A178" s="84"/>
      <c r="B178" s="71">
        <v>171</v>
      </c>
      <c r="C178" s="87" t="s">
        <v>295</v>
      </c>
      <c r="D178" s="207" t="s">
        <v>546</v>
      </c>
      <c r="E178" s="195">
        <v>0</v>
      </c>
      <c r="F178" s="195">
        <v>0</v>
      </c>
      <c r="G178" s="195">
        <v>0</v>
      </c>
      <c r="H178" s="195">
        <v>0</v>
      </c>
      <c r="I178" s="195">
        <v>0</v>
      </c>
      <c r="J178" s="195">
        <v>15337.5</v>
      </c>
      <c r="K178" s="195">
        <v>15337.5</v>
      </c>
      <c r="L178" s="116">
        <f t="shared" si="2"/>
        <v>30675</v>
      </c>
      <c r="M178" s="87" t="s">
        <v>619</v>
      </c>
      <c r="N178" s="84"/>
      <c r="O178" s="84"/>
    </row>
    <row r="179" spans="1:15" x14ac:dyDescent="0.2">
      <c r="A179" s="84"/>
      <c r="B179" s="71">
        <v>172</v>
      </c>
      <c r="C179" s="87" t="s">
        <v>295</v>
      </c>
      <c r="D179" s="207" t="s">
        <v>852</v>
      </c>
      <c r="E179" s="195">
        <v>0</v>
      </c>
      <c r="F179" s="195">
        <v>0</v>
      </c>
      <c r="G179" s="195">
        <v>0</v>
      </c>
      <c r="H179" s="195">
        <v>0</v>
      </c>
      <c r="I179" s="195">
        <v>0</v>
      </c>
      <c r="J179" s="195">
        <v>0</v>
      </c>
      <c r="K179" s="195">
        <v>0</v>
      </c>
      <c r="L179" s="116">
        <f t="shared" si="2"/>
        <v>0</v>
      </c>
      <c r="M179" s="87" t="s">
        <v>619</v>
      </c>
      <c r="N179" s="84"/>
      <c r="O179" s="84"/>
    </row>
    <row r="180" spans="1:15" x14ac:dyDescent="0.2">
      <c r="A180" s="84"/>
      <c r="B180" s="71">
        <v>173</v>
      </c>
      <c r="C180" s="87" t="s">
        <v>325</v>
      </c>
      <c r="D180" s="207" t="s">
        <v>853</v>
      </c>
      <c r="E180" s="195">
        <v>238906.0039784945</v>
      </c>
      <c r="F180" s="195">
        <v>0</v>
      </c>
      <c r="G180" s="195">
        <v>0</v>
      </c>
      <c r="H180" s="195">
        <v>0</v>
      </c>
      <c r="I180" s="195">
        <v>0</v>
      </c>
      <c r="J180" s="195">
        <v>0</v>
      </c>
      <c r="K180" s="195">
        <v>0</v>
      </c>
      <c r="L180" s="116">
        <f t="shared" si="2"/>
        <v>0</v>
      </c>
      <c r="M180" s="87" t="s">
        <v>620</v>
      </c>
      <c r="N180" s="84"/>
      <c r="O180" s="84"/>
    </row>
    <row r="181" spans="1:15" x14ac:dyDescent="0.2">
      <c r="A181" s="84"/>
      <c r="B181" s="71">
        <v>174</v>
      </c>
      <c r="C181" s="87" t="s">
        <v>325</v>
      </c>
      <c r="D181" s="207" t="s">
        <v>713</v>
      </c>
      <c r="E181" s="195">
        <v>229410.15791913518</v>
      </c>
      <c r="F181" s="195">
        <v>0</v>
      </c>
      <c r="G181" s="195">
        <v>0</v>
      </c>
      <c r="H181" s="195">
        <v>0</v>
      </c>
      <c r="I181" s="195">
        <v>0</v>
      </c>
      <c r="J181" s="195">
        <v>0</v>
      </c>
      <c r="K181" s="195">
        <v>0</v>
      </c>
      <c r="L181" s="116">
        <f t="shared" si="2"/>
        <v>0</v>
      </c>
      <c r="M181" s="87" t="s">
        <v>620</v>
      </c>
      <c r="N181" s="84"/>
      <c r="O181" s="84"/>
    </row>
    <row r="182" spans="1:15" x14ac:dyDescent="0.2">
      <c r="A182" s="84"/>
      <c r="B182" s="71">
        <v>175</v>
      </c>
      <c r="C182" s="87" t="s">
        <v>333</v>
      </c>
      <c r="D182" s="207" t="s">
        <v>854</v>
      </c>
      <c r="E182" s="195">
        <v>12376.951652476688</v>
      </c>
      <c r="F182" s="195">
        <v>0</v>
      </c>
      <c r="G182" s="195">
        <v>0</v>
      </c>
      <c r="H182" s="195">
        <v>0</v>
      </c>
      <c r="I182" s="195">
        <v>0</v>
      </c>
      <c r="J182" s="195">
        <v>0</v>
      </c>
      <c r="K182" s="195">
        <v>0</v>
      </c>
      <c r="L182" s="116">
        <f t="shared" si="2"/>
        <v>0</v>
      </c>
      <c r="M182" s="87" t="s">
        <v>620</v>
      </c>
      <c r="N182" s="84"/>
      <c r="O182" s="84"/>
    </row>
    <row r="183" spans="1:15" x14ac:dyDescent="0.2">
      <c r="A183" s="84"/>
      <c r="B183" s="71">
        <v>176</v>
      </c>
      <c r="C183" s="87" t="s">
        <v>361</v>
      </c>
      <c r="D183" s="207" t="s">
        <v>597</v>
      </c>
      <c r="E183" s="195">
        <v>102294.87651582962</v>
      </c>
      <c r="F183" s="195">
        <v>0</v>
      </c>
      <c r="G183" s="195">
        <v>0</v>
      </c>
      <c r="H183" s="195">
        <v>0</v>
      </c>
      <c r="I183" s="195">
        <v>0</v>
      </c>
      <c r="J183" s="195">
        <v>0</v>
      </c>
      <c r="K183" s="195">
        <v>0</v>
      </c>
      <c r="L183" s="116">
        <f t="shared" si="2"/>
        <v>0</v>
      </c>
      <c r="M183" s="87" t="s">
        <v>620</v>
      </c>
      <c r="N183" s="84"/>
      <c r="O183" s="84"/>
    </row>
    <row r="184" spans="1:15" x14ac:dyDescent="0.2">
      <c r="A184" s="84"/>
      <c r="B184" s="71">
        <v>177</v>
      </c>
      <c r="C184" s="87" t="s">
        <v>361</v>
      </c>
      <c r="D184" s="207" t="s">
        <v>809</v>
      </c>
      <c r="E184" s="195">
        <v>41530.295659979725</v>
      </c>
      <c r="F184" s="195">
        <v>0</v>
      </c>
      <c r="G184" s="195">
        <v>0</v>
      </c>
      <c r="H184" s="195">
        <v>0</v>
      </c>
      <c r="I184" s="195">
        <v>0</v>
      </c>
      <c r="J184" s="195">
        <v>0</v>
      </c>
      <c r="K184" s="195">
        <v>0</v>
      </c>
      <c r="L184" s="116">
        <f t="shared" si="2"/>
        <v>0</v>
      </c>
      <c r="M184" s="87" t="s">
        <v>620</v>
      </c>
      <c r="N184" s="84"/>
      <c r="O184" s="84"/>
    </row>
    <row r="185" spans="1:15" x14ac:dyDescent="0.2">
      <c r="A185" s="84"/>
      <c r="B185" s="71">
        <v>178</v>
      </c>
      <c r="C185" s="87" t="s">
        <v>361</v>
      </c>
      <c r="D185" s="207" t="s">
        <v>598</v>
      </c>
      <c r="E185" s="195">
        <v>36458.473115398083</v>
      </c>
      <c r="F185" s="195">
        <v>0</v>
      </c>
      <c r="G185" s="195">
        <v>0</v>
      </c>
      <c r="H185" s="195">
        <v>0</v>
      </c>
      <c r="I185" s="195">
        <v>0</v>
      </c>
      <c r="J185" s="195">
        <v>0</v>
      </c>
      <c r="K185" s="195">
        <v>0</v>
      </c>
      <c r="L185" s="116">
        <f t="shared" si="2"/>
        <v>0</v>
      </c>
      <c r="M185" s="87" t="s">
        <v>620</v>
      </c>
      <c r="N185" s="84"/>
      <c r="O185" s="84"/>
    </row>
    <row r="186" spans="1:15" x14ac:dyDescent="0.2">
      <c r="A186" s="84"/>
      <c r="B186" s="71">
        <v>179</v>
      </c>
      <c r="C186" s="87" t="s">
        <v>361</v>
      </c>
      <c r="D186" s="207" t="s">
        <v>810</v>
      </c>
      <c r="E186" s="195">
        <v>14724.001166730677</v>
      </c>
      <c r="F186" s="195">
        <v>0</v>
      </c>
      <c r="G186" s="195">
        <v>0</v>
      </c>
      <c r="H186" s="195">
        <v>0</v>
      </c>
      <c r="I186" s="195">
        <v>0</v>
      </c>
      <c r="J186" s="195">
        <v>0</v>
      </c>
      <c r="K186" s="195">
        <v>0</v>
      </c>
      <c r="L186" s="116">
        <f t="shared" si="2"/>
        <v>0</v>
      </c>
      <c r="M186" s="87" t="s">
        <v>620</v>
      </c>
      <c r="N186" s="84"/>
      <c r="O186" s="84"/>
    </row>
    <row r="187" spans="1:15" x14ac:dyDescent="0.2">
      <c r="A187" s="84"/>
      <c r="B187" s="71">
        <v>180</v>
      </c>
      <c r="C187" s="87" t="s">
        <v>361</v>
      </c>
      <c r="D187" s="207" t="s">
        <v>811</v>
      </c>
      <c r="E187" s="195">
        <v>0</v>
      </c>
      <c r="F187" s="195">
        <v>0</v>
      </c>
      <c r="G187" s="195">
        <v>0</v>
      </c>
      <c r="H187" s="195">
        <v>0</v>
      </c>
      <c r="I187" s="195">
        <v>0</v>
      </c>
      <c r="J187" s="195">
        <v>0</v>
      </c>
      <c r="K187" s="195">
        <v>0</v>
      </c>
      <c r="L187" s="116">
        <f t="shared" si="2"/>
        <v>0</v>
      </c>
      <c r="M187" s="87" t="s">
        <v>620</v>
      </c>
      <c r="N187" s="84"/>
      <c r="O187" s="84"/>
    </row>
    <row r="188" spans="1:15" x14ac:dyDescent="0.2">
      <c r="A188" s="84"/>
      <c r="B188" s="71">
        <v>181</v>
      </c>
      <c r="C188" s="87" t="s">
        <v>361</v>
      </c>
      <c r="D188" s="207" t="s">
        <v>599</v>
      </c>
      <c r="E188" s="195">
        <v>0</v>
      </c>
      <c r="F188" s="195">
        <v>0</v>
      </c>
      <c r="G188" s="195">
        <v>0</v>
      </c>
      <c r="H188" s="195">
        <v>0</v>
      </c>
      <c r="I188" s="195">
        <v>0</v>
      </c>
      <c r="J188" s="195">
        <v>0</v>
      </c>
      <c r="K188" s="195">
        <v>0</v>
      </c>
      <c r="L188" s="116">
        <f t="shared" si="2"/>
        <v>0</v>
      </c>
      <c r="M188" s="87" t="s">
        <v>620</v>
      </c>
      <c r="N188" s="84"/>
      <c r="O188" s="84"/>
    </row>
    <row r="189" spans="1:15" x14ac:dyDescent="0.2">
      <c r="A189" s="84"/>
      <c r="B189" s="71">
        <v>182</v>
      </c>
      <c r="C189" s="87" t="s">
        <v>361</v>
      </c>
      <c r="D189" s="207" t="s">
        <v>600</v>
      </c>
      <c r="E189" s="195">
        <v>1502.2216718300433</v>
      </c>
      <c r="F189" s="195">
        <v>0</v>
      </c>
      <c r="G189" s="195">
        <v>0</v>
      </c>
      <c r="H189" s="195">
        <v>0</v>
      </c>
      <c r="I189" s="195">
        <v>0</v>
      </c>
      <c r="J189" s="195">
        <v>0</v>
      </c>
      <c r="K189" s="195">
        <v>0</v>
      </c>
      <c r="L189" s="116">
        <f t="shared" si="2"/>
        <v>0</v>
      </c>
      <c r="M189" s="87" t="s">
        <v>620</v>
      </c>
      <c r="N189" s="84"/>
      <c r="O189" s="84"/>
    </row>
    <row r="190" spans="1:15" x14ac:dyDescent="0.2">
      <c r="A190" s="84"/>
      <c r="B190" s="71">
        <v>183</v>
      </c>
      <c r="C190" s="87" t="s">
        <v>361</v>
      </c>
      <c r="D190" s="207" t="s">
        <v>601</v>
      </c>
      <c r="E190" s="195">
        <v>574.67288693056162</v>
      </c>
      <c r="F190" s="195">
        <v>0</v>
      </c>
      <c r="G190" s="195">
        <v>0</v>
      </c>
      <c r="H190" s="195">
        <v>0</v>
      </c>
      <c r="I190" s="195">
        <v>0</v>
      </c>
      <c r="J190" s="195">
        <v>0</v>
      </c>
      <c r="K190" s="195">
        <v>0</v>
      </c>
      <c r="L190" s="116">
        <f t="shared" si="2"/>
        <v>0</v>
      </c>
      <c r="M190" s="87" t="s">
        <v>620</v>
      </c>
      <c r="N190" s="84"/>
      <c r="O190" s="84"/>
    </row>
    <row r="191" spans="1:15" x14ac:dyDescent="0.2">
      <c r="A191" s="84"/>
      <c r="B191" s="71">
        <v>184</v>
      </c>
      <c r="C191" s="87" t="s">
        <v>361</v>
      </c>
      <c r="D191" s="207" t="s">
        <v>608</v>
      </c>
      <c r="E191" s="195">
        <v>283123.39961939829</v>
      </c>
      <c r="F191" s="195">
        <v>320752.02</v>
      </c>
      <c r="G191" s="195">
        <v>0</v>
      </c>
      <c r="H191" s="195">
        <v>0</v>
      </c>
      <c r="I191" s="195">
        <v>0</v>
      </c>
      <c r="J191" s="195">
        <v>0</v>
      </c>
      <c r="K191" s="195">
        <v>0</v>
      </c>
      <c r="L191" s="116">
        <f t="shared" si="2"/>
        <v>0</v>
      </c>
      <c r="M191" s="87" t="s">
        <v>620</v>
      </c>
      <c r="N191" s="84"/>
      <c r="O191" s="84"/>
    </row>
    <row r="192" spans="1:15" x14ac:dyDescent="0.2">
      <c r="A192" s="84"/>
      <c r="B192" s="71">
        <v>185</v>
      </c>
      <c r="C192" s="87" t="s">
        <v>361</v>
      </c>
      <c r="D192" s="207" t="s">
        <v>714</v>
      </c>
      <c r="E192" s="195">
        <v>161090.24170928117</v>
      </c>
      <c r="F192" s="195">
        <v>365000</v>
      </c>
      <c r="G192" s="195">
        <v>182500</v>
      </c>
      <c r="H192" s="195">
        <v>0</v>
      </c>
      <c r="I192" s="195">
        <v>0</v>
      </c>
      <c r="J192" s="195">
        <v>0</v>
      </c>
      <c r="K192" s="195">
        <v>0</v>
      </c>
      <c r="L192" s="116">
        <f t="shared" si="2"/>
        <v>182500</v>
      </c>
      <c r="M192" s="87" t="s">
        <v>620</v>
      </c>
      <c r="N192" s="84"/>
      <c r="O192" s="84"/>
    </row>
    <row r="193" spans="1:15" x14ac:dyDescent="0.2">
      <c r="A193" s="84"/>
      <c r="B193" s="71">
        <v>186</v>
      </c>
      <c r="C193" s="87" t="s">
        <v>361</v>
      </c>
      <c r="D193" s="207" t="s">
        <v>715</v>
      </c>
      <c r="E193" s="195">
        <v>110335.76433893322</v>
      </c>
      <c r="F193" s="195">
        <v>124999.98</v>
      </c>
      <c r="G193" s="195">
        <v>0</v>
      </c>
      <c r="H193" s="195">
        <v>0</v>
      </c>
      <c r="I193" s="195">
        <v>0</v>
      </c>
      <c r="J193" s="195">
        <v>0</v>
      </c>
      <c r="K193" s="195">
        <v>0</v>
      </c>
      <c r="L193" s="116">
        <f t="shared" si="2"/>
        <v>0</v>
      </c>
      <c r="M193" s="87" t="s">
        <v>620</v>
      </c>
      <c r="N193" s="84"/>
      <c r="O193" s="84"/>
    </row>
    <row r="194" spans="1:15" x14ac:dyDescent="0.2">
      <c r="A194" s="84"/>
      <c r="B194" s="71">
        <v>187</v>
      </c>
      <c r="C194" s="87" t="s">
        <v>361</v>
      </c>
      <c r="D194" s="207" t="s">
        <v>716</v>
      </c>
      <c r="E194" s="195">
        <v>88268.625594126672</v>
      </c>
      <c r="F194" s="195">
        <v>100000</v>
      </c>
      <c r="G194" s="195">
        <v>0</v>
      </c>
      <c r="H194" s="195">
        <v>0</v>
      </c>
      <c r="I194" s="195">
        <v>0</v>
      </c>
      <c r="J194" s="195">
        <v>0</v>
      </c>
      <c r="K194" s="195">
        <v>0</v>
      </c>
      <c r="L194" s="116">
        <f t="shared" si="2"/>
        <v>0</v>
      </c>
      <c r="M194" s="87" t="s">
        <v>620</v>
      </c>
      <c r="N194" s="84"/>
      <c r="O194" s="84"/>
    </row>
    <row r="195" spans="1:15" x14ac:dyDescent="0.2">
      <c r="A195" s="84"/>
      <c r="B195" s="71">
        <v>188</v>
      </c>
      <c r="C195" s="87" t="s">
        <v>361</v>
      </c>
      <c r="D195" s="207" t="s">
        <v>717</v>
      </c>
      <c r="E195" s="195">
        <v>70956.482402625479</v>
      </c>
      <c r="F195" s="195">
        <v>155414.82</v>
      </c>
      <c r="G195" s="195">
        <v>150055.67999999999</v>
      </c>
      <c r="H195" s="195">
        <v>150055.67999999999</v>
      </c>
      <c r="I195" s="195">
        <v>150055.67999999999</v>
      </c>
      <c r="J195" s="195">
        <v>112541.75999999999</v>
      </c>
      <c r="K195" s="195">
        <v>74846.820000000007</v>
      </c>
      <c r="L195" s="116">
        <f t="shared" si="2"/>
        <v>637555.61999999988</v>
      </c>
      <c r="M195" s="87" t="s">
        <v>620</v>
      </c>
      <c r="N195" s="84"/>
      <c r="O195" s="84"/>
    </row>
    <row r="196" spans="1:15" x14ac:dyDescent="0.2">
      <c r="A196" s="84"/>
      <c r="B196" s="71">
        <v>189</v>
      </c>
      <c r="C196" s="87" t="s">
        <v>361</v>
      </c>
      <c r="D196" s="207" t="s">
        <v>851</v>
      </c>
      <c r="E196" s="195">
        <v>22067.156398531668</v>
      </c>
      <c r="F196" s="195">
        <v>50000</v>
      </c>
      <c r="G196" s="195">
        <v>50000</v>
      </c>
      <c r="H196" s="195">
        <v>50000</v>
      </c>
      <c r="I196" s="195">
        <v>50000</v>
      </c>
      <c r="J196" s="195">
        <v>50000</v>
      </c>
      <c r="K196" s="195">
        <v>50000</v>
      </c>
      <c r="L196" s="116">
        <f t="shared" si="2"/>
        <v>250000</v>
      </c>
      <c r="M196" s="87" t="s">
        <v>620</v>
      </c>
      <c r="N196" s="84"/>
      <c r="O196" s="84"/>
    </row>
    <row r="197" spans="1:15" x14ac:dyDescent="0.2">
      <c r="A197" s="84"/>
      <c r="B197" s="71">
        <v>190</v>
      </c>
      <c r="C197" s="87" t="s">
        <v>361</v>
      </c>
      <c r="D197" s="207" t="s">
        <v>718</v>
      </c>
      <c r="E197" s="195">
        <v>0</v>
      </c>
      <c r="F197" s="195">
        <v>153375</v>
      </c>
      <c r="G197" s="195">
        <v>153375</v>
      </c>
      <c r="H197" s="195">
        <v>153375</v>
      </c>
      <c r="I197" s="195">
        <v>153375</v>
      </c>
      <c r="J197" s="195">
        <v>153375</v>
      </c>
      <c r="K197" s="195">
        <v>153375</v>
      </c>
      <c r="L197" s="116">
        <f t="shared" si="2"/>
        <v>766875</v>
      </c>
      <c r="M197" s="87" t="s">
        <v>620</v>
      </c>
      <c r="N197" s="84"/>
      <c r="O197" s="84"/>
    </row>
    <row r="198" spans="1:15" x14ac:dyDescent="0.2">
      <c r="A198" s="84"/>
      <c r="B198" s="71">
        <v>191</v>
      </c>
      <c r="C198" s="87" t="s">
        <v>361</v>
      </c>
      <c r="D198" s="207" t="s">
        <v>719</v>
      </c>
      <c r="E198" s="195">
        <v>0</v>
      </c>
      <c r="F198" s="195">
        <v>0</v>
      </c>
      <c r="G198" s="195">
        <v>204000</v>
      </c>
      <c r="H198" s="195">
        <v>204000</v>
      </c>
      <c r="I198" s="195">
        <v>0</v>
      </c>
      <c r="J198" s="195">
        <v>0</v>
      </c>
      <c r="K198" s="195">
        <v>0</v>
      </c>
      <c r="L198" s="116">
        <f t="shared" si="2"/>
        <v>408000</v>
      </c>
      <c r="M198" s="87" t="s">
        <v>620</v>
      </c>
      <c r="N198" s="84"/>
      <c r="O198" s="84"/>
    </row>
    <row r="199" spans="1:15" x14ac:dyDescent="0.2">
      <c r="A199" s="84"/>
      <c r="B199" s="71">
        <v>192</v>
      </c>
      <c r="C199" s="87" t="s">
        <v>361</v>
      </c>
      <c r="D199" s="207" t="s">
        <v>720</v>
      </c>
      <c r="E199" s="195">
        <v>0</v>
      </c>
      <c r="F199" s="195">
        <v>0</v>
      </c>
      <c r="G199" s="195">
        <v>204000</v>
      </c>
      <c r="H199" s="195">
        <v>204000</v>
      </c>
      <c r="I199" s="195">
        <v>0</v>
      </c>
      <c r="J199" s="195">
        <v>0</v>
      </c>
      <c r="K199" s="195">
        <v>0</v>
      </c>
      <c r="L199" s="116">
        <f t="shared" si="2"/>
        <v>408000</v>
      </c>
      <c r="M199" s="87" t="s">
        <v>620</v>
      </c>
      <c r="N199" s="84"/>
      <c r="O199" s="84"/>
    </row>
    <row r="200" spans="1:15" x14ac:dyDescent="0.2">
      <c r="A200" s="84"/>
      <c r="B200" s="71">
        <v>193</v>
      </c>
      <c r="C200" s="87" t="s">
        <v>361</v>
      </c>
      <c r="D200" s="207" t="s">
        <v>721</v>
      </c>
      <c r="E200" s="195">
        <v>0</v>
      </c>
      <c r="F200" s="195">
        <v>0</v>
      </c>
      <c r="G200" s="195">
        <v>0</v>
      </c>
      <c r="H200" s="195">
        <v>204000</v>
      </c>
      <c r="I200" s="195">
        <v>204000</v>
      </c>
      <c r="J200" s="195">
        <v>0</v>
      </c>
      <c r="K200" s="195">
        <v>0</v>
      </c>
      <c r="L200" s="116">
        <f t="shared" si="2"/>
        <v>408000</v>
      </c>
      <c r="M200" s="87" t="s">
        <v>620</v>
      </c>
      <c r="N200" s="84"/>
      <c r="O200" s="84"/>
    </row>
    <row r="201" spans="1:15" x14ac:dyDescent="0.2">
      <c r="A201" s="84"/>
      <c r="B201" s="71">
        <v>194</v>
      </c>
      <c r="C201" s="87" t="s">
        <v>361</v>
      </c>
      <c r="D201" s="207" t="s">
        <v>548</v>
      </c>
      <c r="E201" s="195">
        <v>0</v>
      </c>
      <c r="F201" s="195">
        <v>0</v>
      </c>
      <c r="G201" s="195">
        <v>0</v>
      </c>
      <c r="H201" s="195">
        <v>138337.07</v>
      </c>
      <c r="I201" s="195">
        <v>276674.14</v>
      </c>
      <c r="J201" s="195">
        <v>138337.07</v>
      </c>
      <c r="K201" s="195">
        <v>0</v>
      </c>
      <c r="L201" s="116">
        <f t="shared" ref="L201:L264" si="3">SUM(G201:K201)</f>
        <v>553348.28</v>
      </c>
      <c r="M201" s="87" t="s">
        <v>620</v>
      </c>
      <c r="N201" s="84"/>
      <c r="O201" s="84"/>
    </row>
    <row r="202" spans="1:15" x14ac:dyDescent="0.2">
      <c r="A202" s="84"/>
      <c r="B202" s="71">
        <v>195</v>
      </c>
      <c r="C202" s="87" t="s">
        <v>361</v>
      </c>
      <c r="D202" s="207" t="s">
        <v>722</v>
      </c>
      <c r="E202" s="195">
        <v>0</v>
      </c>
      <c r="F202" s="195">
        <v>0</v>
      </c>
      <c r="G202" s="195">
        <v>0</v>
      </c>
      <c r="H202" s="195">
        <v>0</v>
      </c>
      <c r="I202" s="195">
        <v>204000</v>
      </c>
      <c r="J202" s="195">
        <v>204000</v>
      </c>
      <c r="K202" s="195">
        <v>0</v>
      </c>
      <c r="L202" s="116">
        <f t="shared" si="3"/>
        <v>408000</v>
      </c>
      <c r="M202" s="87" t="s">
        <v>620</v>
      </c>
      <c r="N202" s="84"/>
      <c r="O202" s="84"/>
    </row>
    <row r="203" spans="1:15" x14ac:dyDescent="0.2">
      <c r="A203" s="84"/>
      <c r="B203" s="71">
        <v>196</v>
      </c>
      <c r="C203" s="87" t="s">
        <v>361</v>
      </c>
      <c r="D203" s="207" t="s">
        <v>723</v>
      </c>
      <c r="E203" s="195">
        <v>0</v>
      </c>
      <c r="F203" s="195">
        <v>0</v>
      </c>
      <c r="G203" s="195">
        <v>0</v>
      </c>
      <c r="H203" s="195">
        <v>0</v>
      </c>
      <c r="I203" s="195">
        <v>204000</v>
      </c>
      <c r="J203" s="195">
        <v>204000</v>
      </c>
      <c r="K203" s="195">
        <v>0</v>
      </c>
      <c r="L203" s="116">
        <f t="shared" si="3"/>
        <v>408000</v>
      </c>
      <c r="M203" s="87" t="s">
        <v>620</v>
      </c>
      <c r="N203" s="84"/>
      <c r="O203" s="84"/>
    </row>
    <row r="204" spans="1:15" x14ac:dyDescent="0.2">
      <c r="A204" s="84"/>
      <c r="B204" s="71">
        <v>197</v>
      </c>
      <c r="C204" s="87" t="s">
        <v>361</v>
      </c>
      <c r="D204" s="207" t="s">
        <v>724</v>
      </c>
      <c r="E204" s="195">
        <v>0</v>
      </c>
      <c r="F204" s="195">
        <v>0</v>
      </c>
      <c r="G204" s="195">
        <v>0</v>
      </c>
      <c r="H204" s="195">
        <v>0</v>
      </c>
      <c r="I204" s="195">
        <v>0</v>
      </c>
      <c r="J204" s="195">
        <v>127600</v>
      </c>
      <c r="K204" s="195">
        <v>255200</v>
      </c>
      <c r="L204" s="116">
        <f t="shared" si="3"/>
        <v>382800</v>
      </c>
      <c r="M204" s="87" t="s">
        <v>620</v>
      </c>
      <c r="N204" s="84"/>
      <c r="O204" s="84"/>
    </row>
    <row r="205" spans="1:15" x14ac:dyDescent="0.2">
      <c r="A205" s="84"/>
      <c r="B205" s="71">
        <v>198</v>
      </c>
      <c r="C205" s="87" t="s">
        <v>285</v>
      </c>
      <c r="D205" s="207" t="s">
        <v>725</v>
      </c>
      <c r="E205" s="195">
        <v>4413.400385687376</v>
      </c>
      <c r="F205" s="195">
        <v>0</v>
      </c>
      <c r="G205" s="195">
        <v>0</v>
      </c>
      <c r="H205" s="195">
        <v>0</v>
      </c>
      <c r="I205" s="195">
        <v>0</v>
      </c>
      <c r="J205" s="195">
        <v>0</v>
      </c>
      <c r="K205" s="195">
        <v>0</v>
      </c>
      <c r="L205" s="116">
        <f t="shared" si="3"/>
        <v>0</v>
      </c>
      <c r="M205" s="87" t="s">
        <v>615</v>
      </c>
      <c r="N205" s="84"/>
      <c r="O205" s="84"/>
    </row>
    <row r="206" spans="1:15" x14ac:dyDescent="0.2">
      <c r="A206" s="84"/>
      <c r="B206" s="71">
        <v>199</v>
      </c>
      <c r="C206" s="87" t="s">
        <v>285</v>
      </c>
      <c r="D206" s="207" t="s">
        <v>849</v>
      </c>
      <c r="E206" s="195">
        <v>140739.02739229932</v>
      </c>
      <c r="F206" s="195">
        <v>159444</v>
      </c>
      <c r="G206" s="195">
        <v>0</v>
      </c>
      <c r="H206" s="195">
        <v>0</v>
      </c>
      <c r="I206" s="195">
        <v>0</v>
      </c>
      <c r="J206" s="195">
        <v>0</v>
      </c>
      <c r="K206" s="195">
        <v>0</v>
      </c>
      <c r="L206" s="116">
        <f t="shared" si="3"/>
        <v>0</v>
      </c>
      <c r="M206" s="87" t="s">
        <v>615</v>
      </c>
      <c r="N206" s="84"/>
      <c r="O206" s="84"/>
    </row>
    <row r="207" spans="1:15" x14ac:dyDescent="0.2">
      <c r="A207" s="84"/>
      <c r="B207" s="71">
        <v>200</v>
      </c>
      <c r="C207" s="87" t="s">
        <v>285</v>
      </c>
      <c r="D207" s="207" t="s">
        <v>850</v>
      </c>
      <c r="E207" s="195">
        <v>96250.316063475577</v>
      </c>
      <c r="F207" s="195">
        <v>109042.5</v>
      </c>
      <c r="G207" s="195">
        <v>0</v>
      </c>
      <c r="H207" s="195">
        <v>0</v>
      </c>
      <c r="I207" s="195">
        <v>0</v>
      </c>
      <c r="J207" s="195">
        <v>0</v>
      </c>
      <c r="K207" s="195">
        <v>0</v>
      </c>
      <c r="L207" s="116">
        <f t="shared" si="3"/>
        <v>0</v>
      </c>
      <c r="M207" s="87" t="s">
        <v>615</v>
      </c>
      <c r="N207" s="84"/>
      <c r="O207" s="84"/>
    </row>
    <row r="208" spans="1:15" x14ac:dyDescent="0.2">
      <c r="A208" s="84"/>
      <c r="B208" s="71">
        <v>201</v>
      </c>
      <c r="C208" s="87" t="s">
        <v>285</v>
      </c>
      <c r="D208" s="207" t="s">
        <v>549</v>
      </c>
      <c r="E208" s="195">
        <v>56064.395705607196</v>
      </c>
      <c r="F208" s="195">
        <v>63515.654999999999</v>
      </c>
      <c r="G208" s="195">
        <v>0</v>
      </c>
      <c r="H208" s="195">
        <v>0</v>
      </c>
      <c r="I208" s="195">
        <v>0</v>
      </c>
      <c r="J208" s="195">
        <v>0</v>
      </c>
      <c r="K208" s="195">
        <v>0</v>
      </c>
      <c r="L208" s="116">
        <f t="shared" si="3"/>
        <v>0</v>
      </c>
      <c r="M208" s="87" t="s">
        <v>615</v>
      </c>
      <c r="N208" s="84"/>
      <c r="O208" s="84"/>
    </row>
    <row r="209" spans="1:15" x14ac:dyDescent="0.2">
      <c r="A209" s="84"/>
      <c r="B209" s="71">
        <v>202</v>
      </c>
      <c r="C209" s="87" t="s">
        <v>285</v>
      </c>
      <c r="D209" s="207" t="s">
        <v>726</v>
      </c>
      <c r="E209" s="195">
        <v>37843.460812145284</v>
      </c>
      <c r="F209" s="195">
        <v>85746.12</v>
      </c>
      <c r="G209" s="195">
        <v>0</v>
      </c>
      <c r="H209" s="195">
        <v>0</v>
      </c>
      <c r="I209" s="195">
        <v>0</v>
      </c>
      <c r="J209" s="195">
        <v>0</v>
      </c>
      <c r="K209" s="195">
        <v>0</v>
      </c>
      <c r="L209" s="116">
        <f t="shared" si="3"/>
        <v>0</v>
      </c>
      <c r="M209" s="87" t="s">
        <v>615</v>
      </c>
      <c r="N209" s="84"/>
      <c r="O209" s="84"/>
    </row>
    <row r="210" spans="1:15" x14ac:dyDescent="0.2">
      <c r="A210" s="84"/>
      <c r="B210" s="71">
        <v>203</v>
      </c>
      <c r="C210" s="87" t="s">
        <v>285</v>
      </c>
      <c r="D210" s="207" t="s">
        <v>727</v>
      </c>
      <c r="E210" s="195">
        <v>0</v>
      </c>
      <c r="F210" s="195">
        <v>0</v>
      </c>
      <c r="G210" s="195">
        <v>0</v>
      </c>
      <c r="H210" s="195">
        <v>0</v>
      </c>
      <c r="I210" s="195">
        <v>0</v>
      </c>
      <c r="J210" s="195">
        <v>3661880.9523809524</v>
      </c>
      <c r="K210" s="195">
        <v>3661880.9523809524</v>
      </c>
      <c r="L210" s="116">
        <f t="shared" si="3"/>
        <v>7323761.9047619049</v>
      </c>
      <c r="M210" s="87" t="s">
        <v>615</v>
      </c>
      <c r="N210" s="84"/>
      <c r="O210" s="84"/>
    </row>
    <row r="211" spans="1:15" x14ac:dyDescent="0.2">
      <c r="A211" s="84"/>
      <c r="B211" s="71">
        <v>204</v>
      </c>
      <c r="C211" s="87" t="s">
        <v>285</v>
      </c>
      <c r="D211" s="207" t="s">
        <v>728</v>
      </c>
      <c r="E211" s="195">
        <v>0</v>
      </c>
      <c r="F211" s="195">
        <v>0</v>
      </c>
      <c r="G211" s="195">
        <v>0</v>
      </c>
      <c r="H211" s="195">
        <v>3617761.9047619049</v>
      </c>
      <c r="I211" s="195">
        <v>3617761.9047619049</v>
      </c>
      <c r="J211" s="195">
        <v>0</v>
      </c>
      <c r="K211" s="195">
        <v>0</v>
      </c>
      <c r="L211" s="116">
        <f t="shared" si="3"/>
        <v>7235523.8095238097</v>
      </c>
      <c r="M211" s="87" t="s">
        <v>615</v>
      </c>
      <c r="N211" s="84"/>
      <c r="O211" s="84"/>
    </row>
    <row r="212" spans="1:15" x14ac:dyDescent="0.2">
      <c r="A212" s="84"/>
      <c r="B212" s="71">
        <v>205</v>
      </c>
      <c r="C212" s="87" t="s">
        <v>285</v>
      </c>
      <c r="D212" s="207" t="s">
        <v>729</v>
      </c>
      <c r="E212" s="195">
        <v>0</v>
      </c>
      <c r="F212" s="195">
        <v>0</v>
      </c>
      <c r="G212" s="195">
        <v>3141666.6666666665</v>
      </c>
      <c r="H212" s="195">
        <v>3141666.6666666665</v>
      </c>
      <c r="I212" s="195">
        <v>0</v>
      </c>
      <c r="J212" s="195">
        <v>0</v>
      </c>
      <c r="K212" s="195">
        <v>0</v>
      </c>
      <c r="L212" s="116">
        <f t="shared" si="3"/>
        <v>6283333.333333333</v>
      </c>
      <c r="M212" s="87" t="s">
        <v>615</v>
      </c>
      <c r="N212" s="84"/>
      <c r="O212" s="84"/>
    </row>
    <row r="213" spans="1:15" x14ac:dyDescent="0.2">
      <c r="A213" s="84"/>
      <c r="B213" s="71">
        <v>206</v>
      </c>
      <c r="C213" s="87" t="s">
        <v>285</v>
      </c>
      <c r="D213" s="207" t="s">
        <v>730</v>
      </c>
      <c r="E213" s="195">
        <v>0</v>
      </c>
      <c r="F213" s="195">
        <v>0</v>
      </c>
      <c r="G213" s="195">
        <v>1066031.746031746</v>
      </c>
      <c r="H213" s="195">
        <v>0</v>
      </c>
      <c r="I213" s="195">
        <v>0</v>
      </c>
      <c r="J213" s="195">
        <v>0</v>
      </c>
      <c r="K213" s="195">
        <v>0</v>
      </c>
      <c r="L213" s="116">
        <f t="shared" si="3"/>
        <v>1066031.746031746</v>
      </c>
      <c r="M213" s="87" t="s">
        <v>615</v>
      </c>
      <c r="N213" s="84"/>
      <c r="O213" s="84"/>
    </row>
    <row r="214" spans="1:15" x14ac:dyDescent="0.2">
      <c r="A214" s="84"/>
      <c r="B214" s="71">
        <v>207</v>
      </c>
      <c r="C214" s="87" t="s">
        <v>285</v>
      </c>
      <c r="D214" s="207" t="s">
        <v>731</v>
      </c>
      <c r="E214" s="195">
        <v>0</v>
      </c>
      <c r="F214" s="195">
        <v>0</v>
      </c>
      <c r="G214" s="195">
        <v>984920.63492063503</v>
      </c>
      <c r="H214" s="195">
        <v>0</v>
      </c>
      <c r="I214" s="195">
        <v>0</v>
      </c>
      <c r="J214" s="195">
        <v>0</v>
      </c>
      <c r="K214" s="195">
        <v>0</v>
      </c>
      <c r="L214" s="116">
        <f t="shared" si="3"/>
        <v>984920.63492063503</v>
      </c>
      <c r="M214" s="87" t="s">
        <v>615</v>
      </c>
      <c r="N214" s="84"/>
      <c r="O214" s="84"/>
    </row>
    <row r="215" spans="1:15" x14ac:dyDescent="0.2">
      <c r="A215" s="84"/>
      <c r="B215" s="84">
        <v>208</v>
      </c>
      <c r="C215" s="87" t="s">
        <v>285</v>
      </c>
      <c r="D215" s="207" t="s">
        <v>732</v>
      </c>
      <c r="E215" s="195">
        <v>0</v>
      </c>
      <c r="F215" s="195">
        <v>106327.5</v>
      </c>
      <c r="G215" s="195">
        <v>0</v>
      </c>
      <c r="H215" s="195">
        <v>0</v>
      </c>
      <c r="I215" s="195">
        <v>0</v>
      </c>
      <c r="J215" s="195">
        <v>0</v>
      </c>
      <c r="K215" s="195">
        <v>0</v>
      </c>
      <c r="L215" s="116">
        <f t="shared" si="3"/>
        <v>0</v>
      </c>
      <c r="M215" s="87" t="s">
        <v>615</v>
      </c>
      <c r="N215" s="84"/>
      <c r="O215" s="84"/>
    </row>
    <row r="216" spans="1:15" x14ac:dyDescent="0.2">
      <c r="A216" s="84"/>
      <c r="B216" s="84">
        <v>209</v>
      </c>
      <c r="C216" s="87" t="s">
        <v>285</v>
      </c>
      <c r="D216" s="207" t="s">
        <v>733</v>
      </c>
      <c r="E216" s="195">
        <v>0</v>
      </c>
      <c r="F216" s="195">
        <v>99016.5</v>
      </c>
      <c r="G216" s="195">
        <v>0</v>
      </c>
      <c r="H216" s="195">
        <v>0</v>
      </c>
      <c r="I216" s="195">
        <v>0</v>
      </c>
      <c r="J216" s="195">
        <v>0</v>
      </c>
      <c r="K216" s="195">
        <v>0</v>
      </c>
      <c r="L216" s="116">
        <f t="shared" si="3"/>
        <v>0</v>
      </c>
      <c r="M216" s="87" t="s">
        <v>615</v>
      </c>
      <c r="N216" s="84"/>
      <c r="O216" s="84"/>
    </row>
    <row r="217" spans="1:15" x14ac:dyDescent="0.2">
      <c r="A217" s="84"/>
      <c r="B217" s="84">
        <v>210</v>
      </c>
      <c r="C217" s="87" t="s">
        <v>285</v>
      </c>
      <c r="D217" s="207" t="s">
        <v>734</v>
      </c>
      <c r="E217" s="195">
        <v>0</v>
      </c>
      <c r="F217" s="195">
        <v>89179</v>
      </c>
      <c r="G217" s="195">
        <v>0</v>
      </c>
      <c r="H217" s="195">
        <v>0</v>
      </c>
      <c r="I217" s="195">
        <v>0</v>
      </c>
      <c r="J217" s="195">
        <v>0</v>
      </c>
      <c r="K217" s="195">
        <v>0</v>
      </c>
      <c r="L217" s="116">
        <f t="shared" si="3"/>
        <v>0</v>
      </c>
      <c r="M217" s="87" t="s">
        <v>615</v>
      </c>
      <c r="N217" s="84"/>
      <c r="O217" s="84"/>
    </row>
    <row r="218" spans="1:15" x14ac:dyDescent="0.2">
      <c r="A218" s="84"/>
      <c r="B218" s="84">
        <v>211</v>
      </c>
      <c r="C218" s="87" t="s">
        <v>285</v>
      </c>
      <c r="D218" s="207" t="s">
        <v>735</v>
      </c>
      <c r="E218" s="195">
        <v>0</v>
      </c>
      <c r="F218" s="195">
        <v>0</v>
      </c>
      <c r="G218" s="195">
        <v>0</v>
      </c>
      <c r="H218" s="195">
        <v>0</v>
      </c>
      <c r="I218" s="195">
        <v>0</v>
      </c>
      <c r="J218" s="195">
        <v>0</v>
      </c>
      <c r="K218" s="195">
        <v>0</v>
      </c>
      <c r="L218" s="116">
        <f t="shared" si="3"/>
        <v>0</v>
      </c>
      <c r="M218" s="87" t="s">
        <v>615</v>
      </c>
      <c r="N218" s="84"/>
      <c r="O218" s="84"/>
    </row>
    <row r="219" spans="1:15" x14ac:dyDescent="0.2">
      <c r="A219" s="84"/>
      <c r="B219" s="84">
        <v>212</v>
      </c>
      <c r="C219" s="87" t="s">
        <v>285</v>
      </c>
      <c r="D219" s="207" t="s">
        <v>736</v>
      </c>
      <c r="E219" s="195">
        <v>0</v>
      </c>
      <c r="F219" s="195">
        <v>0</v>
      </c>
      <c r="G219" s="195">
        <v>0</v>
      </c>
      <c r="H219" s="195">
        <v>0</v>
      </c>
      <c r="I219" s="195">
        <v>4557142.8571428573</v>
      </c>
      <c r="J219" s="195">
        <v>4557142.8571428573</v>
      </c>
      <c r="K219" s="195">
        <v>0</v>
      </c>
      <c r="L219" s="116">
        <f t="shared" si="3"/>
        <v>9114285.7142857146</v>
      </c>
      <c r="M219" s="87" t="s">
        <v>615</v>
      </c>
      <c r="N219" s="84"/>
      <c r="O219" s="84"/>
    </row>
    <row r="220" spans="1:15" x14ac:dyDescent="0.2">
      <c r="A220" s="84"/>
      <c r="B220" s="84">
        <v>213</v>
      </c>
      <c r="C220" s="87" t="s">
        <v>285</v>
      </c>
      <c r="D220" s="207" t="s">
        <v>737</v>
      </c>
      <c r="E220" s="195">
        <v>0</v>
      </c>
      <c r="F220" s="195">
        <v>0</v>
      </c>
      <c r="G220" s="195">
        <v>0</v>
      </c>
      <c r="H220" s="195">
        <v>4298214.2857142854</v>
      </c>
      <c r="I220" s="195">
        <v>4298214.2857142854</v>
      </c>
      <c r="J220" s="195">
        <v>0</v>
      </c>
      <c r="K220" s="195">
        <v>0</v>
      </c>
      <c r="L220" s="116">
        <f t="shared" si="3"/>
        <v>8596428.5714285709</v>
      </c>
      <c r="M220" s="87" t="s">
        <v>615</v>
      </c>
      <c r="N220" s="84"/>
      <c r="O220" s="84"/>
    </row>
    <row r="221" spans="1:15" x14ac:dyDescent="0.2">
      <c r="A221" s="84"/>
      <c r="B221" s="84">
        <v>214</v>
      </c>
      <c r="C221" s="87" t="s">
        <v>285</v>
      </c>
      <c r="D221" s="207" t="s">
        <v>738</v>
      </c>
      <c r="E221" s="195">
        <v>0</v>
      </c>
      <c r="F221" s="195">
        <v>0</v>
      </c>
      <c r="G221" s="195">
        <v>0</v>
      </c>
      <c r="H221" s="195">
        <v>2267365.0793650793</v>
      </c>
      <c r="I221" s="195">
        <v>2267365.0793650793</v>
      </c>
      <c r="J221" s="195">
        <v>0</v>
      </c>
      <c r="K221" s="195">
        <v>0</v>
      </c>
      <c r="L221" s="116">
        <f t="shared" si="3"/>
        <v>4534730.1587301586</v>
      </c>
      <c r="M221" s="87" t="s">
        <v>615</v>
      </c>
      <c r="N221" s="84"/>
      <c r="O221" s="84"/>
    </row>
    <row r="222" spans="1:15" x14ac:dyDescent="0.2">
      <c r="A222" s="84"/>
      <c r="B222" s="84">
        <v>215</v>
      </c>
      <c r="C222" s="87" t="s">
        <v>285</v>
      </c>
      <c r="D222" s="207" t="s">
        <v>739</v>
      </c>
      <c r="E222" s="195">
        <v>0</v>
      </c>
      <c r="F222" s="195">
        <v>0</v>
      </c>
      <c r="G222" s="195">
        <v>0</v>
      </c>
      <c r="H222" s="195">
        <v>1077619.0476190476</v>
      </c>
      <c r="I222" s="195">
        <v>0</v>
      </c>
      <c r="J222" s="195">
        <v>0</v>
      </c>
      <c r="K222" s="195">
        <v>0</v>
      </c>
      <c r="L222" s="116">
        <f t="shared" si="3"/>
        <v>1077619.0476190476</v>
      </c>
      <c r="M222" s="87" t="s">
        <v>615</v>
      </c>
      <c r="N222" s="84"/>
      <c r="O222" s="84"/>
    </row>
    <row r="223" spans="1:15" x14ac:dyDescent="0.2">
      <c r="A223" s="84"/>
      <c r="B223" s="84">
        <v>216</v>
      </c>
      <c r="C223" s="87" t="s">
        <v>285</v>
      </c>
      <c r="D223" s="207" t="s">
        <v>740</v>
      </c>
      <c r="E223" s="195">
        <v>0</v>
      </c>
      <c r="F223" s="195">
        <v>0</v>
      </c>
      <c r="G223" s="195">
        <v>1066031.746031746</v>
      </c>
      <c r="H223" s="195">
        <v>0</v>
      </c>
      <c r="I223" s="195">
        <v>0</v>
      </c>
      <c r="J223" s="195">
        <v>0</v>
      </c>
      <c r="K223" s="195">
        <v>0</v>
      </c>
      <c r="L223" s="116">
        <f t="shared" si="3"/>
        <v>1066031.746031746</v>
      </c>
      <c r="M223" s="87" t="s">
        <v>615</v>
      </c>
      <c r="N223" s="84"/>
      <c r="O223" s="84"/>
    </row>
    <row r="224" spans="1:15" x14ac:dyDescent="0.2">
      <c r="A224" s="84"/>
      <c r="B224" s="84">
        <v>217</v>
      </c>
      <c r="C224" s="87" t="s">
        <v>285</v>
      </c>
      <c r="D224" s="207" t="s">
        <v>741</v>
      </c>
      <c r="E224" s="195">
        <v>0</v>
      </c>
      <c r="F224" s="195">
        <v>0</v>
      </c>
      <c r="G224" s="195">
        <v>0</v>
      </c>
      <c r="H224" s="195">
        <v>1019682.5396825396</v>
      </c>
      <c r="I224" s="195">
        <v>0</v>
      </c>
      <c r="J224" s="195">
        <v>0</v>
      </c>
      <c r="K224" s="195">
        <v>0</v>
      </c>
      <c r="L224" s="116">
        <f t="shared" si="3"/>
        <v>1019682.5396825396</v>
      </c>
      <c r="M224" s="87" t="s">
        <v>615</v>
      </c>
      <c r="N224" s="84"/>
      <c r="O224" s="84"/>
    </row>
    <row r="225" spans="1:15" x14ac:dyDescent="0.2">
      <c r="A225" s="84"/>
      <c r="B225" s="84">
        <v>218</v>
      </c>
      <c r="C225" s="87" t="s">
        <v>285</v>
      </c>
      <c r="D225" s="207" t="s">
        <v>742</v>
      </c>
      <c r="E225" s="195">
        <v>0</v>
      </c>
      <c r="F225" s="195">
        <v>0</v>
      </c>
      <c r="G225" s="195">
        <v>0</v>
      </c>
      <c r="H225" s="195">
        <v>0</v>
      </c>
      <c r="I225" s="195">
        <v>0</v>
      </c>
      <c r="J225" s="195">
        <v>0</v>
      </c>
      <c r="K225" s="195">
        <v>0</v>
      </c>
      <c r="L225" s="116">
        <f t="shared" si="3"/>
        <v>0</v>
      </c>
      <c r="M225" s="87" t="s">
        <v>615</v>
      </c>
      <c r="N225" s="84"/>
      <c r="O225" s="84"/>
    </row>
    <row r="226" spans="1:15" x14ac:dyDescent="0.2">
      <c r="A226" s="84"/>
      <c r="B226" s="84">
        <v>219</v>
      </c>
      <c r="C226" s="87" t="s">
        <v>285</v>
      </c>
      <c r="D226" s="207" t="s">
        <v>743</v>
      </c>
      <c r="E226" s="195">
        <v>0</v>
      </c>
      <c r="F226" s="195">
        <v>0</v>
      </c>
      <c r="G226" s="195">
        <v>0</v>
      </c>
      <c r="H226" s="195">
        <v>0</v>
      </c>
      <c r="I226" s="195">
        <v>0</v>
      </c>
      <c r="J226" s="195">
        <v>0</v>
      </c>
      <c r="K226" s="195">
        <v>0</v>
      </c>
      <c r="L226" s="116">
        <f t="shared" si="3"/>
        <v>0</v>
      </c>
      <c r="M226" s="87" t="s">
        <v>615</v>
      </c>
      <c r="N226" s="84"/>
      <c r="O226" s="84"/>
    </row>
    <row r="227" spans="1:15" x14ac:dyDescent="0.2">
      <c r="A227" s="84"/>
      <c r="B227" s="84">
        <v>220</v>
      </c>
      <c r="C227" s="87" t="s">
        <v>285</v>
      </c>
      <c r="D227" s="207" t="s">
        <v>744</v>
      </c>
      <c r="E227" s="195">
        <v>0</v>
      </c>
      <c r="F227" s="195">
        <v>0</v>
      </c>
      <c r="G227" s="195">
        <v>0</v>
      </c>
      <c r="H227" s="195">
        <v>0</v>
      </c>
      <c r="I227" s="195">
        <v>0</v>
      </c>
      <c r="J227" s="195">
        <v>0</v>
      </c>
      <c r="K227" s="195">
        <v>0</v>
      </c>
      <c r="L227" s="116">
        <f t="shared" si="3"/>
        <v>0</v>
      </c>
      <c r="M227" s="87" t="s">
        <v>615</v>
      </c>
      <c r="N227" s="84"/>
      <c r="O227" s="84"/>
    </row>
    <row r="228" spans="1:15" x14ac:dyDescent="0.2">
      <c r="A228" s="84"/>
      <c r="B228" s="84">
        <v>221</v>
      </c>
      <c r="C228" s="87" t="s">
        <v>285</v>
      </c>
      <c r="D228" s="207" t="s">
        <v>745</v>
      </c>
      <c r="E228" s="195">
        <v>0</v>
      </c>
      <c r="F228" s="195">
        <v>0</v>
      </c>
      <c r="G228" s="195">
        <v>0</v>
      </c>
      <c r="H228" s="195">
        <v>0</v>
      </c>
      <c r="I228" s="195">
        <v>0</v>
      </c>
      <c r="J228" s="195">
        <v>0</v>
      </c>
      <c r="K228" s="195">
        <v>0</v>
      </c>
      <c r="L228" s="116">
        <f t="shared" si="3"/>
        <v>0</v>
      </c>
      <c r="M228" s="87" t="s">
        <v>615</v>
      </c>
      <c r="N228" s="84"/>
      <c r="O228" s="84"/>
    </row>
    <row r="229" spans="1:15" x14ac:dyDescent="0.2">
      <c r="A229" s="84"/>
      <c r="B229" s="84">
        <v>222</v>
      </c>
      <c r="C229" s="87" t="s">
        <v>285</v>
      </c>
      <c r="D229" s="207" t="s">
        <v>746</v>
      </c>
      <c r="E229" s="195">
        <v>0</v>
      </c>
      <c r="F229" s="195">
        <v>0</v>
      </c>
      <c r="G229" s="195">
        <v>0</v>
      </c>
      <c r="H229" s="195">
        <v>0</v>
      </c>
      <c r="I229" s="195">
        <v>0</v>
      </c>
      <c r="J229" s="195">
        <v>0</v>
      </c>
      <c r="K229" s="195">
        <v>0</v>
      </c>
      <c r="L229" s="116">
        <f t="shared" si="3"/>
        <v>0</v>
      </c>
      <c r="M229" s="87" t="s">
        <v>615</v>
      </c>
      <c r="N229" s="84"/>
      <c r="O229" s="84"/>
    </row>
    <row r="230" spans="1:15" x14ac:dyDescent="0.2">
      <c r="A230" s="84"/>
      <c r="B230" s="84">
        <v>223</v>
      </c>
      <c r="C230" s="87" t="s">
        <v>285</v>
      </c>
      <c r="D230" s="207" t="s">
        <v>747</v>
      </c>
      <c r="E230" s="195">
        <v>0</v>
      </c>
      <c r="F230" s="195">
        <v>0</v>
      </c>
      <c r="G230" s="195">
        <v>0</v>
      </c>
      <c r="H230" s="195">
        <v>0</v>
      </c>
      <c r="I230" s="195">
        <v>0</v>
      </c>
      <c r="J230" s="195">
        <v>0</v>
      </c>
      <c r="K230" s="195">
        <v>0</v>
      </c>
      <c r="L230" s="116">
        <f t="shared" si="3"/>
        <v>0</v>
      </c>
      <c r="M230" s="87" t="s">
        <v>615</v>
      </c>
      <c r="N230" s="84"/>
      <c r="O230" s="84"/>
    </row>
    <row r="231" spans="1:15" x14ac:dyDescent="0.2">
      <c r="A231" s="84"/>
      <c r="B231" s="84">
        <v>224</v>
      </c>
      <c r="C231" s="87" t="s">
        <v>285</v>
      </c>
      <c r="D231" s="207" t="s">
        <v>748</v>
      </c>
      <c r="E231" s="195">
        <v>0</v>
      </c>
      <c r="F231" s="195">
        <v>0</v>
      </c>
      <c r="G231" s="195">
        <v>0</v>
      </c>
      <c r="H231" s="195">
        <v>0</v>
      </c>
      <c r="I231" s="195">
        <v>0</v>
      </c>
      <c r="J231" s="195">
        <v>4014833.3333333335</v>
      </c>
      <c r="K231" s="195">
        <v>4014833.3333333335</v>
      </c>
      <c r="L231" s="116">
        <f t="shared" si="3"/>
        <v>8029666.666666667</v>
      </c>
      <c r="M231" s="87" t="s">
        <v>615</v>
      </c>
      <c r="N231" s="84"/>
      <c r="O231" s="84"/>
    </row>
    <row r="232" spans="1:15" x14ac:dyDescent="0.2">
      <c r="A232" s="84"/>
      <c r="B232" s="84">
        <v>225</v>
      </c>
      <c r="C232" s="87" t="s">
        <v>285</v>
      </c>
      <c r="D232" s="207" t="s">
        <v>749</v>
      </c>
      <c r="E232" s="195">
        <v>0</v>
      </c>
      <c r="F232" s="195">
        <v>0</v>
      </c>
      <c r="G232" s="195">
        <v>2101460.3174603172</v>
      </c>
      <c r="H232" s="195">
        <v>2101460.3174603172</v>
      </c>
      <c r="I232" s="195">
        <v>0</v>
      </c>
      <c r="J232" s="195">
        <v>0</v>
      </c>
      <c r="K232" s="195">
        <v>0</v>
      </c>
      <c r="L232" s="116">
        <f t="shared" si="3"/>
        <v>4202920.6349206343</v>
      </c>
      <c r="M232" s="87" t="s">
        <v>615</v>
      </c>
      <c r="N232" s="84"/>
      <c r="O232" s="84"/>
    </row>
    <row r="233" spans="1:15" x14ac:dyDescent="0.2">
      <c r="A233" s="84"/>
      <c r="B233" s="84">
        <v>226</v>
      </c>
      <c r="C233" s="87" t="s">
        <v>285</v>
      </c>
      <c r="D233" s="207" t="s">
        <v>750</v>
      </c>
      <c r="E233" s="195">
        <v>0</v>
      </c>
      <c r="F233" s="195">
        <v>0</v>
      </c>
      <c r="G233" s="195">
        <v>0</v>
      </c>
      <c r="H233" s="195">
        <v>0</v>
      </c>
      <c r="I233" s="195">
        <v>2986285.7142857141</v>
      </c>
      <c r="J233" s="195">
        <v>2986285.7142857141</v>
      </c>
      <c r="K233" s="195">
        <v>0</v>
      </c>
      <c r="L233" s="116">
        <f t="shared" si="3"/>
        <v>5972571.4285714282</v>
      </c>
      <c r="M233" s="87" t="s">
        <v>615</v>
      </c>
      <c r="N233" s="84"/>
      <c r="O233" s="84"/>
    </row>
    <row r="234" spans="1:15" x14ac:dyDescent="0.2">
      <c r="A234" s="84"/>
      <c r="B234" s="84">
        <v>227</v>
      </c>
      <c r="C234" s="87" t="s">
        <v>285</v>
      </c>
      <c r="D234" s="207" t="s">
        <v>751</v>
      </c>
      <c r="E234" s="195">
        <v>0</v>
      </c>
      <c r="F234" s="195">
        <v>0</v>
      </c>
      <c r="G234" s="195">
        <v>0</v>
      </c>
      <c r="H234" s="195">
        <v>996507.93650793657</v>
      </c>
      <c r="I234" s="195">
        <v>0</v>
      </c>
      <c r="J234" s="195">
        <v>0</v>
      </c>
      <c r="K234" s="195">
        <v>0</v>
      </c>
      <c r="L234" s="116">
        <f t="shared" si="3"/>
        <v>996507.93650793657</v>
      </c>
      <c r="M234" s="87" t="s">
        <v>615</v>
      </c>
      <c r="N234" s="84"/>
      <c r="O234" s="84"/>
    </row>
    <row r="235" spans="1:15" x14ac:dyDescent="0.2">
      <c r="A235" s="84"/>
      <c r="B235" s="84">
        <v>228</v>
      </c>
      <c r="C235" s="87" t="s">
        <v>285</v>
      </c>
      <c r="D235" s="207" t="s">
        <v>752</v>
      </c>
      <c r="E235" s="195">
        <v>0</v>
      </c>
      <c r="F235" s="195">
        <v>0</v>
      </c>
      <c r="G235" s="195">
        <v>0</v>
      </c>
      <c r="H235" s="195">
        <v>0</v>
      </c>
      <c r="I235" s="195">
        <v>950158.73015873018</v>
      </c>
      <c r="J235" s="195">
        <v>0</v>
      </c>
      <c r="K235" s="195">
        <v>0</v>
      </c>
      <c r="L235" s="116">
        <f t="shared" si="3"/>
        <v>950158.73015873018</v>
      </c>
      <c r="M235" s="87" t="s">
        <v>615</v>
      </c>
      <c r="N235" s="84"/>
      <c r="O235" s="84"/>
    </row>
    <row r="236" spans="1:15" x14ac:dyDescent="0.2">
      <c r="A236" s="84"/>
      <c r="B236" s="84">
        <v>229</v>
      </c>
      <c r="C236" s="87" t="s">
        <v>285</v>
      </c>
      <c r="D236" s="207" t="s">
        <v>753</v>
      </c>
      <c r="E236" s="195">
        <v>0</v>
      </c>
      <c r="F236" s="195">
        <v>0</v>
      </c>
      <c r="G236" s="195">
        <v>2705968.2539682537</v>
      </c>
      <c r="H236" s="195">
        <v>2705968.2539682537</v>
      </c>
      <c r="I236" s="195">
        <v>0</v>
      </c>
      <c r="J236" s="195">
        <v>0</v>
      </c>
      <c r="K236" s="195">
        <v>0</v>
      </c>
      <c r="L236" s="116">
        <f t="shared" si="3"/>
        <v>5411936.5079365075</v>
      </c>
      <c r="M236" s="87" t="s">
        <v>615</v>
      </c>
      <c r="N236" s="84"/>
      <c r="O236" s="84"/>
    </row>
    <row r="237" spans="1:15" x14ac:dyDescent="0.2">
      <c r="A237" s="84"/>
      <c r="B237" s="84">
        <v>230</v>
      </c>
      <c r="C237" s="87" t="s">
        <v>285</v>
      </c>
      <c r="D237" s="207" t="s">
        <v>754</v>
      </c>
      <c r="E237" s="195">
        <v>0</v>
      </c>
      <c r="F237" s="195">
        <v>0</v>
      </c>
      <c r="G237" s="195">
        <v>0</v>
      </c>
      <c r="H237" s="195">
        <v>0</v>
      </c>
      <c r="I237" s="195">
        <v>0</v>
      </c>
      <c r="J237" s="195">
        <v>0</v>
      </c>
      <c r="K237" s="195">
        <v>0</v>
      </c>
      <c r="L237" s="116">
        <f t="shared" si="3"/>
        <v>0</v>
      </c>
      <c r="M237" s="87" t="s">
        <v>615</v>
      </c>
      <c r="N237" s="84"/>
      <c r="O237" s="84"/>
    </row>
    <row r="238" spans="1:15" x14ac:dyDescent="0.2">
      <c r="A238" s="84"/>
      <c r="B238" s="84">
        <v>231</v>
      </c>
      <c r="C238" s="87" t="s">
        <v>285</v>
      </c>
      <c r="D238" s="207" t="s">
        <v>755</v>
      </c>
      <c r="E238" s="195">
        <v>0</v>
      </c>
      <c r="F238" s="195">
        <v>0</v>
      </c>
      <c r="G238" s="195">
        <v>0</v>
      </c>
      <c r="H238" s="195">
        <v>0</v>
      </c>
      <c r="I238" s="195">
        <v>0</v>
      </c>
      <c r="J238" s="195">
        <v>0</v>
      </c>
      <c r="K238" s="195">
        <v>0</v>
      </c>
      <c r="L238" s="116">
        <f t="shared" si="3"/>
        <v>0</v>
      </c>
      <c r="M238" s="87" t="s">
        <v>615</v>
      </c>
      <c r="N238" s="84"/>
      <c r="O238" s="84"/>
    </row>
    <row r="239" spans="1:15" x14ac:dyDescent="0.2">
      <c r="A239" s="84"/>
      <c r="B239" s="84">
        <v>232</v>
      </c>
      <c r="C239" s="87" t="s">
        <v>285</v>
      </c>
      <c r="D239" s="207" t="s">
        <v>874</v>
      </c>
      <c r="E239" s="195">
        <v>0</v>
      </c>
      <c r="F239" s="195">
        <v>0</v>
      </c>
      <c r="G239" s="195">
        <v>0</v>
      </c>
      <c r="H239" s="195">
        <v>0</v>
      </c>
      <c r="I239" s="195">
        <v>973333.33333333326</v>
      </c>
      <c r="J239" s="195">
        <v>0</v>
      </c>
      <c r="K239" s="195">
        <v>0</v>
      </c>
      <c r="L239" s="116">
        <f t="shared" si="3"/>
        <v>973333.33333333326</v>
      </c>
      <c r="M239" s="87" t="s">
        <v>615</v>
      </c>
      <c r="N239" s="84"/>
      <c r="O239" s="84"/>
    </row>
    <row r="240" spans="1:15" x14ac:dyDescent="0.2">
      <c r="A240" s="84"/>
      <c r="B240" s="84">
        <v>233</v>
      </c>
      <c r="C240" s="87" t="s">
        <v>285</v>
      </c>
      <c r="D240" s="207" t="s">
        <v>756</v>
      </c>
      <c r="E240" s="195">
        <v>0</v>
      </c>
      <c r="F240" s="195">
        <v>0</v>
      </c>
      <c r="G240" s="195">
        <v>0</v>
      </c>
      <c r="H240" s="195">
        <v>0</v>
      </c>
      <c r="I240" s="195">
        <v>973333.33333333326</v>
      </c>
      <c r="J240" s="195">
        <v>0</v>
      </c>
      <c r="K240" s="195">
        <v>0</v>
      </c>
      <c r="L240" s="116">
        <f t="shared" si="3"/>
        <v>973333.33333333326</v>
      </c>
      <c r="M240" s="87" t="s">
        <v>615</v>
      </c>
      <c r="N240" s="84"/>
      <c r="O240" s="84"/>
    </row>
    <row r="241" spans="1:15" x14ac:dyDescent="0.2">
      <c r="A241" s="84"/>
      <c r="B241" s="84">
        <v>234</v>
      </c>
      <c r="C241" s="87" t="s">
        <v>285</v>
      </c>
      <c r="D241" s="207" t="s">
        <v>757</v>
      </c>
      <c r="E241" s="195">
        <v>0</v>
      </c>
      <c r="F241" s="195">
        <v>0</v>
      </c>
      <c r="G241" s="195">
        <v>0</v>
      </c>
      <c r="H241" s="195">
        <v>0</v>
      </c>
      <c r="I241" s="195">
        <v>0</v>
      </c>
      <c r="J241" s="195">
        <v>0</v>
      </c>
      <c r="K241" s="195">
        <v>0</v>
      </c>
      <c r="L241" s="116">
        <f t="shared" si="3"/>
        <v>0</v>
      </c>
      <c r="M241" s="87" t="s">
        <v>615</v>
      </c>
      <c r="N241" s="84"/>
      <c r="O241" s="84"/>
    </row>
    <row r="242" spans="1:15" x14ac:dyDescent="0.2">
      <c r="A242" s="84"/>
      <c r="B242" s="84">
        <v>235</v>
      </c>
      <c r="C242" s="87" t="s">
        <v>285</v>
      </c>
      <c r="D242" s="207" t="s">
        <v>758</v>
      </c>
      <c r="E242" s="195">
        <v>0</v>
      </c>
      <c r="F242" s="195">
        <v>0</v>
      </c>
      <c r="G242" s="195">
        <v>0</v>
      </c>
      <c r="H242" s="195">
        <v>0</v>
      </c>
      <c r="I242" s="195">
        <v>0</v>
      </c>
      <c r="J242" s="195">
        <v>0</v>
      </c>
      <c r="K242" s="195">
        <v>0</v>
      </c>
      <c r="L242" s="116">
        <f t="shared" si="3"/>
        <v>0</v>
      </c>
      <c r="M242" s="87" t="s">
        <v>615</v>
      </c>
      <c r="N242" s="84"/>
      <c r="O242" s="84"/>
    </row>
    <row r="243" spans="1:15" x14ac:dyDescent="0.2">
      <c r="A243" s="84"/>
      <c r="B243" s="84">
        <v>236</v>
      </c>
      <c r="C243" s="87" t="s">
        <v>285</v>
      </c>
      <c r="D243" s="207" t="s">
        <v>759</v>
      </c>
      <c r="E243" s="195">
        <v>0</v>
      </c>
      <c r="F243" s="195">
        <v>0</v>
      </c>
      <c r="G243" s="195">
        <v>0</v>
      </c>
      <c r="H243" s="195">
        <v>0</v>
      </c>
      <c r="I243" s="195">
        <v>0</v>
      </c>
      <c r="J243" s="195">
        <v>0</v>
      </c>
      <c r="K243" s="195">
        <v>0</v>
      </c>
      <c r="L243" s="116">
        <f t="shared" si="3"/>
        <v>0</v>
      </c>
      <c r="M243" s="87" t="s">
        <v>615</v>
      </c>
      <c r="N243" s="84"/>
      <c r="O243" s="84"/>
    </row>
    <row r="244" spans="1:15" x14ac:dyDescent="0.2">
      <c r="A244" s="84"/>
      <c r="B244" s="84">
        <v>237</v>
      </c>
      <c r="C244" s="87" t="s">
        <v>285</v>
      </c>
      <c r="D244" s="207" t="s">
        <v>760</v>
      </c>
      <c r="E244" s="195">
        <v>0</v>
      </c>
      <c r="F244" s="195">
        <v>0</v>
      </c>
      <c r="G244" s="195">
        <v>0</v>
      </c>
      <c r="H244" s="195">
        <v>0</v>
      </c>
      <c r="I244" s="195">
        <v>0</v>
      </c>
      <c r="J244" s="195">
        <v>915396.82539682544</v>
      </c>
      <c r="K244" s="195">
        <v>0</v>
      </c>
      <c r="L244" s="116">
        <f t="shared" si="3"/>
        <v>915396.82539682544</v>
      </c>
      <c r="M244" s="87" t="s">
        <v>615</v>
      </c>
      <c r="N244" s="84"/>
      <c r="O244" s="84"/>
    </row>
    <row r="245" spans="1:15" x14ac:dyDescent="0.2">
      <c r="A245" s="84"/>
      <c r="B245" s="84">
        <v>238</v>
      </c>
      <c r="C245" s="87" t="s">
        <v>285</v>
      </c>
      <c r="D245" s="207" t="s">
        <v>761</v>
      </c>
      <c r="E245" s="195">
        <v>0</v>
      </c>
      <c r="F245" s="195">
        <v>0</v>
      </c>
      <c r="G245" s="195">
        <v>0</v>
      </c>
      <c r="H245" s="195">
        <v>0</v>
      </c>
      <c r="I245" s="195">
        <v>0</v>
      </c>
      <c r="J245" s="195">
        <v>1042857.1428571428</v>
      </c>
      <c r="K245" s="195">
        <v>0</v>
      </c>
      <c r="L245" s="116">
        <f t="shared" si="3"/>
        <v>1042857.1428571428</v>
      </c>
      <c r="M245" s="87" t="s">
        <v>615</v>
      </c>
      <c r="N245" s="84"/>
      <c r="O245" s="84"/>
    </row>
    <row r="246" spans="1:15" x14ac:dyDescent="0.2">
      <c r="A246" s="84"/>
      <c r="B246" s="84">
        <v>239</v>
      </c>
      <c r="C246" s="87" t="s">
        <v>285</v>
      </c>
      <c r="D246" s="207" t="s">
        <v>762</v>
      </c>
      <c r="E246" s="195">
        <v>0</v>
      </c>
      <c r="F246" s="195">
        <v>0</v>
      </c>
      <c r="G246" s="195">
        <v>0</v>
      </c>
      <c r="H246" s="195">
        <v>0</v>
      </c>
      <c r="I246" s="195">
        <v>0</v>
      </c>
      <c r="J246" s="195">
        <v>0</v>
      </c>
      <c r="K246" s="195">
        <v>0</v>
      </c>
      <c r="L246" s="116">
        <f t="shared" si="3"/>
        <v>0</v>
      </c>
      <c r="M246" s="87" t="s">
        <v>615</v>
      </c>
      <c r="N246" s="84"/>
      <c r="O246" s="84"/>
    </row>
    <row r="247" spans="1:15" x14ac:dyDescent="0.2">
      <c r="A247" s="84"/>
      <c r="B247" s="84">
        <v>240</v>
      </c>
      <c r="C247" s="87" t="s">
        <v>285</v>
      </c>
      <c r="D247" s="207" t="s">
        <v>763</v>
      </c>
      <c r="E247" s="195">
        <v>0</v>
      </c>
      <c r="F247" s="195">
        <v>0</v>
      </c>
      <c r="G247" s="195">
        <v>0</v>
      </c>
      <c r="H247" s="195">
        <v>0</v>
      </c>
      <c r="I247" s="195">
        <v>0</v>
      </c>
      <c r="J247" s="195">
        <v>0</v>
      </c>
      <c r="K247" s="195">
        <v>0</v>
      </c>
      <c r="L247" s="116">
        <f t="shared" si="3"/>
        <v>0</v>
      </c>
      <c r="M247" s="87" t="s">
        <v>615</v>
      </c>
      <c r="N247" s="84"/>
      <c r="O247" s="84"/>
    </row>
    <row r="248" spans="1:15" x14ac:dyDescent="0.2">
      <c r="A248" s="84"/>
      <c r="B248" s="84">
        <v>241</v>
      </c>
      <c r="C248" s="87" t="s">
        <v>285</v>
      </c>
      <c r="D248" s="207" t="s">
        <v>764</v>
      </c>
      <c r="E248" s="195">
        <v>0</v>
      </c>
      <c r="F248" s="195">
        <v>0</v>
      </c>
      <c r="G248" s="195">
        <v>0</v>
      </c>
      <c r="H248" s="195">
        <v>0</v>
      </c>
      <c r="I248" s="195">
        <v>0</v>
      </c>
      <c r="J248" s="195">
        <v>0</v>
      </c>
      <c r="K248" s="195">
        <v>0</v>
      </c>
      <c r="L248" s="116">
        <f t="shared" si="3"/>
        <v>0</v>
      </c>
      <c r="M248" s="87" t="s">
        <v>615</v>
      </c>
      <c r="N248" s="84"/>
      <c r="O248" s="84"/>
    </row>
    <row r="249" spans="1:15" x14ac:dyDescent="0.2">
      <c r="A249" s="84"/>
      <c r="B249" s="84">
        <v>242</v>
      </c>
      <c r="C249" s="87" t="s">
        <v>285</v>
      </c>
      <c r="D249" s="207" t="s">
        <v>765</v>
      </c>
      <c r="E249" s="195">
        <v>0</v>
      </c>
      <c r="F249" s="195">
        <v>0</v>
      </c>
      <c r="G249" s="195">
        <v>0</v>
      </c>
      <c r="H249" s="195">
        <v>0</v>
      </c>
      <c r="I249" s="195">
        <v>0</v>
      </c>
      <c r="J249" s="195">
        <v>0</v>
      </c>
      <c r="K249" s="195">
        <v>0</v>
      </c>
      <c r="L249" s="116">
        <f t="shared" si="3"/>
        <v>0</v>
      </c>
      <c r="M249" s="87" t="s">
        <v>615</v>
      </c>
      <c r="N249" s="84"/>
      <c r="O249" s="84"/>
    </row>
    <row r="250" spans="1:15" x14ac:dyDescent="0.2">
      <c r="A250" s="84"/>
      <c r="B250" s="84">
        <v>243</v>
      </c>
      <c r="C250" s="87" t="s">
        <v>285</v>
      </c>
      <c r="D250" s="207" t="s">
        <v>766</v>
      </c>
      <c r="E250" s="195">
        <v>0</v>
      </c>
      <c r="F250" s="195">
        <v>0</v>
      </c>
      <c r="G250" s="195">
        <v>0</v>
      </c>
      <c r="H250" s="195">
        <v>0</v>
      </c>
      <c r="I250" s="195">
        <v>0</v>
      </c>
      <c r="J250" s="195">
        <v>0</v>
      </c>
      <c r="K250" s="195">
        <v>678888.88888888888</v>
      </c>
      <c r="L250" s="116">
        <f t="shared" si="3"/>
        <v>678888.88888888888</v>
      </c>
      <c r="M250" s="87" t="s">
        <v>615</v>
      </c>
      <c r="N250" s="84"/>
      <c r="O250" s="84"/>
    </row>
    <row r="251" spans="1:15" x14ac:dyDescent="0.2">
      <c r="A251" s="84"/>
      <c r="B251" s="84">
        <v>244</v>
      </c>
      <c r="C251" s="87" t="s">
        <v>285</v>
      </c>
      <c r="D251" s="207" t="s">
        <v>767</v>
      </c>
      <c r="E251" s="195">
        <v>0</v>
      </c>
      <c r="F251" s="195">
        <v>0</v>
      </c>
      <c r="G251" s="195">
        <v>0</v>
      </c>
      <c r="H251" s="195">
        <v>0</v>
      </c>
      <c r="I251" s="195">
        <v>0</v>
      </c>
      <c r="J251" s="195">
        <v>0</v>
      </c>
      <c r="K251" s="195">
        <v>903809.52380952379</v>
      </c>
      <c r="L251" s="116">
        <f t="shared" si="3"/>
        <v>903809.52380952379</v>
      </c>
      <c r="M251" s="87" t="s">
        <v>615</v>
      </c>
      <c r="N251" s="84"/>
      <c r="O251" s="84"/>
    </row>
    <row r="252" spans="1:15" x14ac:dyDescent="0.2">
      <c r="A252" s="84"/>
      <c r="B252" s="84">
        <v>245</v>
      </c>
      <c r="C252" s="87" t="s">
        <v>391</v>
      </c>
      <c r="D252" s="207" t="s">
        <v>768</v>
      </c>
      <c r="E252" s="195">
        <v>15144.865973563472</v>
      </c>
      <c r="F252" s="195">
        <v>0</v>
      </c>
      <c r="G252" s="195">
        <v>0</v>
      </c>
      <c r="H252" s="195">
        <v>0</v>
      </c>
      <c r="I252" s="195">
        <v>0</v>
      </c>
      <c r="J252" s="195">
        <v>0</v>
      </c>
      <c r="K252" s="195">
        <v>0</v>
      </c>
      <c r="L252" s="116">
        <f t="shared" si="3"/>
        <v>0</v>
      </c>
      <c r="M252" s="87" t="s">
        <v>621</v>
      </c>
      <c r="N252" s="84"/>
      <c r="O252" s="84"/>
    </row>
    <row r="253" spans="1:15" x14ac:dyDescent="0.2">
      <c r="A253" s="84"/>
      <c r="B253" s="84">
        <v>246</v>
      </c>
      <c r="C253" s="87" t="s">
        <v>329</v>
      </c>
      <c r="D253" s="207" t="s">
        <v>769</v>
      </c>
      <c r="E253" s="195">
        <v>0</v>
      </c>
      <c r="F253" s="195">
        <v>0</v>
      </c>
      <c r="G253" s="195">
        <v>0</v>
      </c>
      <c r="H253" s="195">
        <v>0</v>
      </c>
      <c r="I253" s="195">
        <v>0</v>
      </c>
      <c r="J253" s="195">
        <v>0</v>
      </c>
      <c r="K253" s="195">
        <v>28582.044999999998</v>
      </c>
      <c r="L253" s="116">
        <f t="shared" si="3"/>
        <v>28582.044999999998</v>
      </c>
      <c r="M253" s="87" t="s">
        <v>622</v>
      </c>
      <c r="N253" s="84"/>
      <c r="O253" s="84"/>
    </row>
    <row r="254" spans="1:15" x14ac:dyDescent="0.2">
      <c r="A254" s="84"/>
      <c r="B254" s="84">
        <v>247</v>
      </c>
      <c r="C254" s="207" t="s">
        <v>361</v>
      </c>
      <c r="D254" s="207"/>
      <c r="E254" s="195">
        <v>0</v>
      </c>
      <c r="F254" s="195">
        <v>0</v>
      </c>
      <c r="G254" s="195">
        <v>0</v>
      </c>
      <c r="H254" s="195">
        <v>0</v>
      </c>
      <c r="I254" s="195">
        <v>0</v>
      </c>
      <c r="J254" s="195">
        <v>0</v>
      </c>
      <c r="K254" s="195">
        <v>0</v>
      </c>
      <c r="L254" s="208">
        <f t="shared" si="3"/>
        <v>0</v>
      </c>
      <c r="M254" s="207" t="s">
        <v>528</v>
      </c>
      <c r="N254" s="84"/>
      <c r="O254" s="84"/>
    </row>
    <row r="255" spans="1:15" x14ac:dyDescent="0.2">
      <c r="A255" s="84"/>
      <c r="B255" s="84">
        <v>248</v>
      </c>
      <c r="C255" s="207" t="s">
        <v>528</v>
      </c>
      <c r="D255" s="207"/>
      <c r="E255" s="195">
        <v>0</v>
      </c>
      <c r="F255" s="195">
        <v>0</v>
      </c>
      <c r="G255" s="195">
        <v>0</v>
      </c>
      <c r="H255" s="195">
        <v>0</v>
      </c>
      <c r="I255" s="195">
        <v>0</v>
      </c>
      <c r="J255" s="195">
        <v>0</v>
      </c>
      <c r="K255" s="195">
        <v>0</v>
      </c>
      <c r="L255" s="208">
        <f t="shared" si="3"/>
        <v>0</v>
      </c>
      <c r="M255" s="207" t="s">
        <v>528</v>
      </c>
      <c r="N255" s="84"/>
      <c r="O255" s="84"/>
    </row>
    <row r="256" spans="1:15" x14ac:dyDescent="0.2">
      <c r="A256" s="84"/>
      <c r="B256" s="84"/>
      <c r="C256" s="207" t="s">
        <v>603</v>
      </c>
      <c r="D256" s="207"/>
      <c r="E256" s="195">
        <v>0</v>
      </c>
      <c r="F256" s="195">
        <v>0</v>
      </c>
      <c r="G256" s="195">
        <v>0</v>
      </c>
      <c r="H256" s="195">
        <v>0</v>
      </c>
      <c r="I256" s="195">
        <v>0</v>
      </c>
      <c r="J256" s="195">
        <v>0</v>
      </c>
      <c r="K256" s="195">
        <v>0</v>
      </c>
      <c r="L256" s="208">
        <f t="shared" si="3"/>
        <v>0</v>
      </c>
      <c r="M256" s="207" t="s">
        <v>603</v>
      </c>
      <c r="N256" s="84"/>
      <c r="O256" s="84"/>
    </row>
    <row r="257" spans="1:15" x14ac:dyDescent="0.2">
      <c r="A257" s="84"/>
      <c r="B257" s="84"/>
      <c r="C257" s="207" t="s">
        <v>603</v>
      </c>
      <c r="D257" s="207"/>
      <c r="E257" s="195">
        <v>0</v>
      </c>
      <c r="F257" s="195">
        <v>0</v>
      </c>
      <c r="G257" s="195">
        <v>0</v>
      </c>
      <c r="H257" s="195">
        <v>0</v>
      </c>
      <c r="I257" s="195">
        <v>0</v>
      </c>
      <c r="J257" s="195">
        <v>0</v>
      </c>
      <c r="K257" s="195">
        <v>0</v>
      </c>
      <c r="L257" s="208">
        <f t="shared" si="3"/>
        <v>0</v>
      </c>
      <c r="M257" s="207" t="s">
        <v>603</v>
      </c>
      <c r="N257" s="84"/>
      <c r="O257" s="84"/>
    </row>
    <row r="258" spans="1:15" x14ac:dyDescent="0.2">
      <c r="A258" s="84"/>
      <c r="B258" s="84"/>
      <c r="C258" s="207" t="s">
        <v>603</v>
      </c>
      <c r="D258" s="207"/>
      <c r="E258" s="195">
        <v>0</v>
      </c>
      <c r="F258" s="195">
        <v>0</v>
      </c>
      <c r="G258" s="195">
        <v>0</v>
      </c>
      <c r="H258" s="195">
        <v>0</v>
      </c>
      <c r="I258" s="195">
        <v>0</v>
      </c>
      <c r="J258" s="195">
        <v>0</v>
      </c>
      <c r="K258" s="195">
        <v>0</v>
      </c>
      <c r="L258" s="208">
        <f t="shared" si="3"/>
        <v>0</v>
      </c>
      <c r="M258" s="207" t="s">
        <v>603</v>
      </c>
      <c r="N258" s="84"/>
      <c r="O258" s="84"/>
    </row>
    <row r="259" spans="1:15" x14ac:dyDescent="0.2">
      <c r="A259" s="84"/>
      <c r="B259" s="84"/>
      <c r="C259" s="207" t="s">
        <v>603</v>
      </c>
      <c r="D259" s="207"/>
      <c r="E259" s="195">
        <v>0</v>
      </c>
      <c r="F259" s="195">
        <v>0</v>
      </c>
      <c r="G259" s="195">
        <v>0</v>
      </c>
      <c r="H259" s="195">
        <v>0</v>
      </c>
      <c r="I259" s="195">
        <v>0</v>
      </c>
      <c r="J259" s="195">
        <v>0</v>
      </c>
      <c r="K259" s="195">
        <v>0</v>
      </c>
      <c r="L259" s="208">
        <f t="shared" si="3"/>
        <v>0</v>
      </c>
      <c r="M259" s="207" t="s">
        <v>603</v>
      </c>
      <c r="N259" s="84"/>
      <c r="O259" s="84"/>
    </row>
    <row r="260" spans="1:15" x14ac:dyDescent="0.2">
      <c r="A260" s="84"/>
      <c r="B260" s="84"/>
      <c r="C260" s="207" t="s">
        <v>603</v>
      </c>
      <c r="D260" s="207"/>
      <c r="E260" s="195">
        <v>0</v>
      </c>
      <c r="F260" s="195">
        <v>0</v>
      </c>
      <c r="G260" s="195">
        <v>0</v>
      </c>
      <c r="H260" s="195">
        <v>0</v>
      </c>
      <c r="I260" s="195">
        <v>0</v>
      </c>
      <c r="J260" s="195">
        <v>0</v>
      </c>
      <c r="K260" s="195">
        <v>0</v>
      </c>
      <c r="L260" s="208">
        <f t="shared" si="3"/>
        <v>0</v>
      </c>
      <c r="M260" s="207" t="s">
        <v>603</v>
      </c>
      <c r="N260" s="84"/>
      <c r="O260" s="84"/>
    </row>
    <row r="261" spans="1:15" x14ac:dyDescent="0.2">
      <c r="A261" s="84"/>
      <c r="B261" s="84"/>
      <c r="C261" s="207" t="s">
        <v>603</v>
      </c>
      <c r="D261" s="207"/>
      <c r="E261" s="195">
        <v>0</v>
      </c>
      <c r="F261" s="195">
        <v>0</v>
      </c>
      <c r="G261" s="195">
        <v>0</v>
      </c>
      <c r="H261" s="195">
        <v>0</v>
      </c>
      <c r="I261" s="195">
        <v>0</v>
      </c>
      <c r="J261" s="195">
        <v>0</v>
      </c>
      <c r="K261" s="195">
        <v>0</v>
      </c>
      <c r="L261" s="208">
        <f t="shared" si="3"/>
        <v>0</v>
      </c>
      <c r="M261" s="207" t="s">
        <v>603</v>
      </c>
      <c r="N261" s="84"/>
      <c r="O261" s="84"/>
    </row>
    <row r="262" spans="1:15" x14ac:dyDescent="0.2">
      <c r="A262" s="84"/>
      <c r="B262" s="84"/>
      <c r="C262" s="207" t="s">
        <v>603</v>
      </c>
      <c r="D262" s="207"/>
      <c r="E262" s="195">
        <v>0</v>
      </c>
      <c r="F262" s="195">
        <v>0</v>
      </c>
      <c r="G262" s="195">
        <v>0</v>
      </c>
      <c r="H262" s="195">
        <v>0</v>
      </c>
      <c r="I262" s="195">
        <v>0</v>
      </c>
      <c r="J262" s="195">
        <v>0</v>
      </c>
      <c r="K262" s="195">
        <v>0</v>
      </c>
      <c r="L262" s="208">
        <f t="shared" si="3"/>
        <v>0</v>
      </c>
      <c r="M262" s="207" t="s">
        <v>603</v>
      </c>
      <c r="N262" s="84"/>
      <c r="O262" s="84"/>
    </row>
    <row r="263" spans="1:15" x14ac:dyDescent="0.2">
      <c r="A263" s="84"/>
      <c r="B263" s="84"/>
      <c r="C263" s="207" t="s">
        <v>603</v>
      </c>
      <c r="D263" s="207"/>
      <c r="E263" s="195">
        <v>0</v>
      </c>
      <c r="F263" s="195">
        <v>0</v>
      </c>
      <c r="G263" s="195">
        <v>0</v>
      </c>
      <c r="H263" s="195">
        <v>0</v>
      </c>
      <c r="I263" s="195">
        <v>0</v>
      </c>
      <c r="J263" s="195">
        <v>0</v>
      </c>
      <c r="K263" s="195">
        <v>0</v>
      </c>
      <c r="L263" s="208">
        <f t="shared" si="3"/>
        <v>0</v>
      </c>
      <c r="M263" s="207" t="s">
        <v>603</v>
      </c>
      <c r="N263" s="84"/>
      <c r="O263" s="84"/>
    </row>
    <row r="264" spans="1:15" x14ac:dyDescent="0.2">
      <c r="A264" s="84"/>
      <c r="B264" s="84"/>
      <c r="C264" s="207" t="s">
        <v>603</v>
      </c>
      <c r="D264" s="207"/>
      <c r="E264" s="195">
        <v>0</v>
      </c>
      <c r="F264" s="195">
        <v>0</v>
      </c>
      <c r="G264" s="195">
        <v>0</v>
      </c>
      <c r="H264" s="195">
        <v>0</v>
      </c>
      <c r="I264" s="195">
        <v>0</v>
      </c>
      <c r="J264" s="195">
        <v>0</v>
      </c>
      <c r="K264" s="195">
        <v>0</v>
      </c>
      <c r="L264" s="208">
        <f t="shared" si="3"/>
        <v>0</v>
      </c>
      <c r="M264" s="207" t="s">
        <v>603</v>
      </c>
      <c r="N264" s="84"/>
      <c r="O264" s="84"/>
    </row>
    <row r="265" spans="1:15" x14ac:dyDescent="0.2">
      <c r="A265" s="84"/>
      <c r="B265" s="84"/>
      <c r="C265" s="207" t="s">
        <v>603</v>
      </c>
      <c r="D265" s="207"/>
      <c r="E265" s="195">
        <v>0</v>
      </c>
      <c r="F265" s="195">
        <v>0</v>
      </c>
      <c r="G265" s="195">
        <v>0</v>
      </c>
      <c r="H265" s="195">
        <v>0</v>
      </c>
      <c r="I265" s="195">
        <v>0</v>
      </c>
      <c r="J265" s="195">
        <v>0</v>
      </c>
      <c r="K265" s="195">
        <v>0</v>
      </c>
      <c r="L265" s="208">
        <f t="shared" ref="L265:L328" si="4">SUM(G265:K265)</f>
        <v>0</v>
      </c>
      <c r="M265" s="207" t="s">
        <v>603</v>
      </c>
      <c r="N265" s="84"/>
      <c r="O265" s="84"/>
    </row>
    <row r="266" spans="1:15" x14ac:dyDescent="0.2">
      <c r="A266" s="84"/>
      <c r="B266" s="84"/>
      <c r="C266" s="207" t="s">
        <v>603</v>
      </c>
      <c r="D266" s="207"/>
      <c r="E266" s="195">
        <v>0</v>
      </c>
      <c r="F266" s="195">
        <v>0</v>
      </c>
      <c r="G266" s="195">
        <v>0</v>
      </c>
      <c r="H266" s="195">
        <v>0</v>
      </c>
      <c r="I266" s="195">
        <v>0</v>
      </c>
      <c r="J266" s="195">
        <v>0</v>
      </c>
      <c r="K266" s="195">
        <v>0</v>
      </c>
      <c r="L266" s="208">
        <f t="shared" si="4"/>
        <v>0</v>
      </c>
      <c r="M266" s="207" t="s">
        <v>603</v>
      </c>
      <c r="N266" s="84"/>
      <c r="O266" s="84"/>
    </row>
    <row r="267" spans="1:15" x14ac:dyDescent="0.2">
      <c r="A267" s="84"/>
      <c r="B267" s="84"/>
      <c r="C267" s="207" t="s">
        <v>603</v>
      </c>
      <c r="D267" s="207"/>
      <c r="E267" s="195">
        <v>0</v>
      </c>
      <c r="F267" s="195">
        <v>0</v>
      </c>
      <c r="G267" s="195">
        <v>0</v>
      </c>
      <c r="H267" s="195">
        <v>0</v>
      </c>
      <c r="I267" s="195">
        <v>0</v>
      </c>
      <c r="J267" s="195">
        <v>0</v>
      </c>
      <c r="K267" s="195">
        <v>0</v>
      </c>
      <c r="L267" s="208">
        <f t="shared" si="4"/>
        <v>0</v>
      </c>
      <c r="M267" s="207" t="s">
        <v>603</v>
      </c>
      <c r="N267" s="84"/>
      <c r="O267" s="84"/>
    </row>
    <row r="268" spans="1:15" x14ac:dyDescent="0.2">
      <c r="A268" s="84"/>
      <c r="B268" s="84"/>
      <c r="C268" s="207" t="s">
        <v>603</v>
      </c>
      <c r="D268" s="207"/>
      <c r="E268" s="195">
        <v>0</v>
      </c>
      <c r="F268" s="195">
        <v>0</v>
      </c>
      <c r="G268" s="195">
        <v>0</v>
      </c>
      <c r="H268" s="195">
        <v>0</v>
      </c>
      <c r="I268" s="195">
        <v>0</v>
      </c>
      <c r="J268" s="195">
        <v>0</v>
      </c>
      <c r="K268" s="195">
        <v>0</v>
      </c>
      <c r="L268" s="208">
        <f t="shared" si="4"/>
        <v>0</v>
      </c>
      <c r="M268" s="207" t="s">
        <v>603</v>
      </c>
      <c r="N268" s="84"/>
      <c r="O268" s="84"/>
    </row>
    <row r="269" spans="1:15" x14ac:dyDescent="0.2">
      <c r="A269" s="84"/>
      <c r="B269" s="84"/>
      <c r="C269" s="207" t="s">
        <v>603</v>
      </c>
      <c r="D269" s="207"/>
      <c r="E269" s="195">
        <v>0</v>
      </c>
      <c r="F269" s="195">
        <v>0</v>
      </c>
      <c r="G269" s="195">
        <v>0</v>
      </c>
      <c r="H269" s="195">
        <v>0</v>
      </c>
      <c r="I269" s="195">
        <v>0</v>
      </c>
      <c r="J269" s="195">
        <v>0</v>
      </c>
      <c r="K269" s="195">
        <v>0</v>
      </c>
      <c r="L269" s="208">
        <f t="shared" si="4"/>
        <v>0</v>
      </c>
      <c r="M269" s="207" t="s">
        <v>603</v>
      </c>
      <c r="N269" s="84"/>
      <c r="O269" s="84"/>
    </row>
    <row r="270" spans="1:15" x14ac:dyDescent="0.2">
      <c r="A270" s="84"/>
      <c r="B270" s="84"/>
      <c r="C270" s="207" t="s">
        <v>603</v>
      </c>
      <c r="D270" s="207"/>
      <c r="E270" s="195">
        <v>0</v>
      </c>
      <c r="F270" s="195">
        <v>0</v>
      </c>
      <c r="G270" s="195">
        <v>0</v>
      </c>
      <c r="H270" s="195">
        <v>0</v>
      </c>
      <c r="I270" s="195">
        <v>0</v>
      </c>
      <c r="J270" s="195">
        <v>0</v>
      </c>
      <c r="K270" s="195">
        <v>0</v>
      </c>
      <c r="L270" s="208">
        <f t="shared" si="4"/>
        <v>0</v>
      </c>
      <c r="M270" s="207" t="s">
        <v>603</v>
      </c>
      <c r="N270" s="84"/>
      <c r="O270" s="84"/>
    </row>
    <row r="271" spans="1:15" x14ac:dyDescent="0.2">
      <c r="A271" s="84"/>
      <c r="B271" s="84"/>
      <c r="C271" s="207" t="s">
        <v>603</v>
      </c>
      <c r="D271" s="207"/>
      <c r="E271" s="195">
        <v>0</v>
      </c>
      <c r="F271" s="195">
        <v>0</v>
      </c>
      <c r="G271" s="195">
        <v>0</v>
      </c>
      <c r="H271" s="195">
        <v>0</v>
      </c>
      <c r="I271" s="195">
        <v>0</v>
      </c>
      <c r="J271" s="195">
        <v>0</v>
      </c>
      <c r="K271" s="195">
        <v>0</v>
      </c>
      <c r="L271" s="208">
        <f t="shared" si="4"/>
        <v>0</v>
      </c>
      <c r="M271" s="207" t="s">
        <v>603</v>
      </c>
      <c r="N271" s="84"/>
      <c r="O271" s="84"/>
    </row>
    <row r="272" spans="1:15" x14ac:dyDescent="0.2">
      <c r="A272" s="84"/>
      <c r="B272" s="84"/>
      <c r="C272" s="207" t="s">
        <v>603</v>
      </c>
      <c r="D272" s="207"/>
      <c r="E272" s="195">
        <v>0</v>
      </c>
      <c r="F272" s="195">
        <v>0</v>
      </c>
      <c r="G272" s="195">
        <v>0</v>
      </c>
      <c r="H272" s="195">
        <v>0</v>
      </c>
      <c r="I272" s="195">
        <v>0</v>
      </c>
      <c r="J272" s="195">
        <v>0</v>
      </c>
      <c r="K272" s="195">
        <v>0</v>
      </c>
      <c r="L272" s="208">
        <f t="shared" si="4"/>
        <v>0</v>
      </c>
      <c r="M272" s="207" t="s">
        <v>603</v>
      </c>
      <c r="N272" s="84"/>
      <c r="O272" s="84"/>
    </row>
    <row r="273" spans="1:15" x14ac:dyDescent="0.2">
      <c r="A273" s="84"/>
      <c r="B273" s="84"/>
      <c r="C273" s="207" t="s">
        <v>603</v>
      </c>
      <c r="D273" s="207"/>
      <c r="E273" s="195">
        <v>0</v>
      </c>
      <c r="F273" s="195">
        <v>0</v>
      </c>
      <c r="G273" s="195">
        <v>0</v>
      </c>
      <c r="H273" s="195">
        <v>0</v>
      </c>
      <c r="I273" s="195">
        <v>0</v>
      </c>
      <c r="J273" s="195">
        <v>0</v>
      </c>
      <c r="K273" s="195">
        <v>0</v>
      </c>
      <c r="L273" s="208">
        <f t="shared" si="4"/>
        <v>0</v>
      </c>
      <c r="M273" s="207" t="s">
        <v>603</v>
      </c>
      <c r="N273" s="84"/>
      <c r="O273" s="84"/>
    </row>
    <row r="274" spans="1:15" x14ac:dyDescent="0.2">
      <c r="A274" s="84"/>
      <c r="B274" s="84"/>
      <c r="C274" s="207" t="s">
        <v>603</v>
      </c>
      <c r="D274" s="207"/>
      <c r="E274" s="195">
        <v>0</v>
      </c>
      <c r="F274" s="195">
        <v>0</v>
      </c>
      <c r="G274" s="195">
        <v>0</v>
      </c>
      <c r="H274" s="195">
        <v>0</v>
      </c>
      <c r="I274" s="195">
        <v>0</v>
      </c>
      <c r="J274" s="195">
        <v>0</v>
      </c>
      <c r="K274" s="195">
        <v>0</v>
      </c>
      <c r="L274" s="208">
        <f t="shared" si="4"/>
        <v>0</v>
      </c>
      <c r="M274" s="207" t="s">
        <v>603</v>
      </c>
      <c r="N274" s="84"/>
      <c r="O274" s="84"/>
    </row>
    <row r="275" spans="1:15" x14ac:dyDescent="0.2">
      <c r="A275" s="84"/>
      <c r="B275" s="84"/>
      <c r="C275" s="207" t="s">
        <v>603</v>
      </c>
      <c r="D275" s="207"/>
      <c r="E275" s="195">
        <v>0</v>
      </c>
      <c r="F275" s="195">
        <v>0</v>
      </c>
      <c r="G275" s="195">
        <v>0</v>
      </c>
      <c r="H275" s="195">
        <v>0</v>
      </c>
      <c r="I275" s="195">
        <v>0</v>
      </c>
      <c r="J275" s="195">
        <v>0</v>
      </c>
      <c r="K275" s="195">
        <v>0</v>
      </c>
      <c r="L275" s="208">
        <f t="shared" si="4"/>
        <v>0</v>
      </c>
      <c r="M275" s="207" t="s">
        <v>603</v>
      </c>
      <c r="N275" s="84"/>
      <c r="O275" s="84"/>
    </row>
    <row r="276" spans="1:15" x14ac:dyDescent="0.2">
      <c r="A276" s="84"/>
      <c r="B276" s="84"/>
      <c r="C276" s="207" t="s">
        <v>603</v>
      </c>
      <c r="D276" s="207"/>
      <c r="E276" s="195">
        <v>0</v>
      </c>
      <c r="F276" s="195">
        <v>0</v>
      </c>
      <c r="G276" s="195">
        <v>0</v>
      </c>
      <c r="H276" s="195">
        <v>0</v>
      </c>
      <c r="I276" s="195">
        <v>0</v>
      </c>
      <c r="J276" s="195">
        <v>0</v>
      </c>
      <c r="K276" s="195">
        <v>0</v>
      </c>
      <c r="L276" s="208">
        <f t="shared" si="4"/>
        <v>0</v>
      </c>
      <c r="M276" s="207" t="s">
        <v>603</v>
      </c>
      <c r="N276" s="84"/>
      <c r="O276" s="84"/>
    </row>
    <row r="277" spans="1:15" x14ac:dyDescent="0.2">
      <c r="A277" s="84"/>
      <c r="B277" s="84"/>
      <c r="C277" s="207" t="s">
        <v>603</v>
      </c>
      <c r="D277" s="207"/>
      <c r="E277" s="195">
        <v>0</v>
      </c>
      <c r="F277" s="195">
        <v>0</v>
      </c>
      <c r="G277" s="195">
        <v>0</v>
      </c>
      <c r="H277" s="195">
        <v>0</v>
      </c>
      <c r="I277" s="195">
        <v>0</v>
      </c>
      <c r="J277" s="195">
        <v>0</v>
      </c>
      <c r="K277" s="195">
        <v>0</v>
      </c>
      <c r="L277" s="208">
        <f t="shared" si="4"/>
        <v>0</v>
      </c>
      <c r="M277" s="207" t="s">
        <v>603</v>
      </c>
      <c r="N277" s="84"/>
      <c r="O277" s="84"/>
    </row>
    <row r="278" spans="1:15" x14ac:dyDescent="0.2">
      <c r="A278" s="84"/>
      <c r="B278" s="84"/>
      <c r="C278" s="207" t="s">
        <v>603</v>
      </c>
      <c r="D278" s="207"/>
      <c r="E278" s="195">
        <v>0</v>
      </c>
      <c r="F278" s="195">
        <v>0</v>
      </c>
      <c r="G278" s="195">
        <v>0</v>
      </c>
      <c r="H278" s="195">
        <v>0</v>
      </c>
      <c r="I278" s="195">
        <v>0</v>
      </c>
      <c r="J278" s="195">
        <v>0</v>
      </c>
      <c r="K278" s="195">
        <v>0</v>
      </c>
      <c r="L278" s="208">
        <f t="shared" si="4"/>
        <v>0</v>
      </c>
      <c r="M278" s="207" t="s">
        <v>603</v>
      </c>
      <c r="N278" s="84"/>
      <c r="O278" s="84"/>
    </row>
    <row r="279" spans="1:15" x14ac:dyDescent="0.2">
      <c r="A279" s="84"/>
      <c r="B279" s="84"/>
      <c r="C279" s="207" t="s">
        <v>603</v>
      </c>
      <c r="D279" s="207"/>
      <c r="E279" s="195">
        <v>0</v>
      </c>
      <c r="F279" s="195">
        <v>0</v>
      </c>
      <c r="G279" s="195">
        <v>0</v>
      </c>
      <c r="H279" s="195">
        <v>0</v>
      </c>
      <c r="I279" s="195">
        <v>0</v>
      </c>
      <c r="J279" s="195">
        <v>0</v>
      </c>
      <c r="K279" s="195">
        <v>0</v>
      </c>
      <c r="L279" s="208">
        <f t="shared" si="4"/>
        <v>0</v>
      </c>
      <c r="M279" s="207" t="s">
        <v>603</v>
      </c>
      <c r="N279" s="84"/>
      <c r="O279" s="84"/>
    </row>
    <row r="280" spans="1:15" x14ac:dyDescent="0.2">
      <c r="A280" s="84"/>
      <c r="B280" s="84"/>
      <c r="C280" s="207" t="s">
        <v>603</v>
      </c>
      <c r="D280" s="207"/>
      <c r="E280" s="195">
        <v>0</v>
      </c>
      <c r="F280" s="195">
        <v>0</v>
      </c>
      <c r="G280" s="195">
        <v>0</v>
      </c>
      <c r="H280" s="195">
        <v>0</v>
      </c>
      <c r="I280" s="195">
        <v>0</v>
      </c>
      <c r="J280" s="195">
        <v>0</v>
      </c>
      <c r="K280" s="195">
        <v>0</v>
      </c>
      <c r="L280" s="208">
        <f t="shared" si="4"/>
        <v>0</v>
      </c>
      <c r="M280" s="207" t="s">
        <v>603</v>
      </c>
      <c r="N280" s="84"/>
      <c r="O280" s="84"/>
    </row>
    <row r="281" spans="1:15" x14ac:dyDescent="0.2">
      <c r="A281" s="84"/>
      <c r="B281" s="84"/>
      <c r="C281" s="207" t="s">
        <v>603</v>
      </c>
      <c r="D281" s="207"/>
      <c r="E281" s="195">
        <v>0</v>
      </c>
      <c r="F281" s="195">
        <v>0</v>
      </c>
      <c r="G281" s="195">
        <v>0</v>
      </c>
      <c r="H281" s="195">
        <v>0</v>
      </c>
      <c r="I281" s="195">
        <v>0</v>
      </c>
      <c r="J281" s="195">
        <v>0</v>
      </c>
      <c r="K281" s="195">
        <v>0</v>
      </c>
      <c r="L281" s="208">
        <f t="shared" si="4"/>
        <v>0</v>
      </c>
      <c r="M281" s="207" t="s">
        <v>603</v>
      </c>
      <c r="N281" s="84"/>
      <c r="O281" s="84"/>
    </row>
    <row r="282" spans="1:15" x14ac:dyDescent="0.2">
      <c r="A282" s="84"/>
      <c r="B282" s="84"/>
      <c r="C282" s="207" t="s">
        <v>603</v>
      </c>
      <c r="D282" s="207"/>
      <c r="E282" s="195">
        <v>0</v>
      </c>
      <c r="F282" s="195">
        <v>0</v>
      </c>
      <c r="G282" s="195">
        <v>0</v>
      </c>
      <c r="H282" s="195">
        <v>0</v>
      </c>
      <c r="I282" s="195">
        <v>0</v>
      </c>
      <c r="J282" s="195">
        <v>0</v>
      </c>
      <c r="K282" s="195">
        <v>0</v>
      </c>
      <c r="L282" s="208">
        <f t="shared" si="4"/>
        <v>0</v>
      </c>
      <c r="M282" s="207" t="s">
        <v>603</v>
      </c>
      <c r="N282" s="84"/>
      <c r="O282" s="84"/>
    </row>
    <row r="283" spans="1:15" x14ac:dyDescent="0.2">
      <c r="A283" s="84"/>
      <c r="B283" s="84"/>
      <c r="C283" s="207" t="s">
        <v>603</v>
      </c>
      <c r="D283" s="207"/>
      <c r="E283" s="195">
        <v>0</v>
      </c>
      <c r="F283" s="195">
        <v>0</v>
      </c>
      <c r="G283" s="195">
        <v>0</v>
      </c>
      <c r="H283" s="195">
        <v>0</v>
      </c>
      <c r="I283" s="195">
        <v>0</v>
      </c>
      <c r="J283" s="195">
        <v>0</v>
      </c>
      <c r="K283" s="195">
        <v>0</v>
      </c>
      <c r="L283" s="208">
        <f t="shared" si="4"/>
        <v>0</v>
      </c>
      <c r="M283" s="207" t="s">
        <v>603</v>
      </c>
      <c r="N283" s="84"/>
      <c r="O283" s="84"/>
    </row>
    <row r="284" spans="1:15" x14ac:dyDescent="0.2">
      <c r="A284" s="84"/>
      <c r="B284" s="84"/>
      <c r="C284" s="207" t="s">
        <v>603</v>
      </c>
      <c r="D284" s="207"/>
      <c r="E284" s="195">
        <v>0</v>
      </c>
      <c r="F284" s="195">
        <v>0</v>
      </c>
      <c r="G284" s="195">
        <v>0</v>
      </c>
      <c r="H284" s="195">
        <v>0</v>
      </c>
      <c r="I284" s="195">
        <v>0</v>
      </c>
      <c r="J284" s="195">
        <v>0</v>
      </c>
      <c r="K284" s="195">
        <v>0</v>
      </c>
      <c r="L284" s="208">
        <f t="shared" si="4"/>
        <v>0</v>
      </c>
      <c r="M284" s="207" t="s">
        <v>603</v>
      </c>
      <c r="N284" s="84"/>
      <c r="O284" s="84"/>
    </row>
    <row r="285" spans="1:15" x14ac:dyDescent="0.2">
      <c r="A285" s="84"/>
      <c r="B285" s="84"/>
      <c r="C285" s="207" t="s">
        <v>603</v>
      </c>
      <c r="D285" s="207"/>
      <c r="E285" s="195">
        <v>0</v>
      </c>
      <c r="F285" s="195">
        <v>0</v>
      </c>
      <c r="G285" s="195">
        <v>0</v>
      </c>
      <c r="H285" s="195">
        <v>0</v>
      </c>
      <c r="I285" s="195">
        <v>0</v>
      </c>
      <c r="J285" s="195">
        <v>0</v>
      </c>
      <c r="K285" s="195">
        <v>0</v>
      </c>
      <c r="L285" s="208">
        <f t="shared" si="4"/>
        <v>0</v>
      </c>
      <c r="M285" s="207" t="s">
        <v>603</v>
      </c>
      <c r="N285" s="84"/>
      <c r="O285" s="84"/>
    </row>
    <row r="286" spans="1:15" x14ac:dyDescent="0.2">
      <c r="A286" s="84"/>
      <c r="B286" s="84"/>
      <c r="C286" s="207" t="s">
        <v>603</v>
      </c>
      <c r="D286" s="207"/>
      <c r="E286" s="195">
        <v>0</v>
      </c>
      <c r="F286" s="195">
        <v>0</v>
      </c>
      <c r="G286" s="195">
        <v>0</v>
      </c>
      <c r="H286" s="195">
        <v>0</v>
      </c>
      <c r="I286" s="195">
        <v>0</v>
      </c>
      <c r="J286" s="195">
        <v>0</v>
      </c>
      <c r="K286" s="195">
        <v>0</v>
      </c>
      <c r="L286" s="208">
        <f t="shared" si="4"/>
        <v>0</v>
      </c>
      <c r="M286" s="207" t="s">
        <v>603</v>
      </c>
      <c r="N286" s="84"/>
      <c r="O286" s="84"/>
    </row>
    <row r="287" spans="1:15" x14ac:dyDescent="0.2">
      <c r="A287" s="84"/>
      <c r="B287" s="84"/>
      <c r="C287" s="207" t="s">
        <v>603</v>
      </c>
      <c r="D287" s="207"/>
      <c r="E287" s="195">
        <v>0</v>
      </c>
      <c r="F287" s="195">
        <v>0</v>
      </c>
      <c r="G287" s="195">
        <v>0</v>
      </c>
      <c r="H287" s="195">
        <v>0</v>
      </c>
      <c r="I287" s="195">
        <v>0</v>
      </c>
      <c r="J287" s="195">
        <v>0</v>
      </c>
      <c r="K287" s="195">
        <v>0</v>
      </c>
      <c r="L287" s="208">
        <f t="shared" si="4"/>
        <v>0</v>
      </c>
      <c r="M287" s="207" t="s">
        <v>603</v>
      </c>
      <c r="N287" s="84"/>
      <c r="O287" s="84"/>
    </row>
    <row r="288" spans="1:15" x14ac:dyDescent="0.2">
      <c r="A288" s="84"/>
      <c r="B288" s="84"/>
      <c r="C288" s="207" t="s">
        <v>603</v>
      </c>
      <c r="D288" s="207"/>
      <c r="E288" s="195">
        <v>0</v>
      </c>
      <c r="F288" s="195">
        <v>0</v>
      </c>
      <c r="G288" s="195">
        <v>0</v>
      </c>
      <c r="H288" s="195">
        <v>0</v>
      </c>
      <c r="I288" s="195">
        <v>0</v>
      </c>
      <c r="J288" s="195">
        <v>0</v>
      </c>
      <c r="K288" s="195">
        <v>0</v>
      </c>
      <c r="L288" s="208">
        <f t="shared" si="4"/>
        <v>0</v>
      </c>
      <c r="M288" s="207" t="s">
        <v>603</v>
      </c>
      <c r="N288" s="84"/>
      <c r="O288" s="84"/>
    </row>
    <row r="289" spans="1:15" x14ac:dyDescent="0.2">
      <c r="A289" s="84"/>
      <c r="B289" s="84"/>
      <c r="C289" s="207" t="s">
        <v>603</v>
      </c>
      <c r="D289" s="207"/>
      <c r="E289" s="195">
        <v>0</v>
      </c>
      <c r="F289" s="195">
        <v>0</v>
      </c>
      <c r="G289" s="195">
        <v>0</v>
      </c>
      <c r="H289" s="195">
        <v>0</v>
      </c>
      <c r="I289" s="195">
        <v>0</v>
      </c>
      <c r="J289" s="195">
        <v>0</v>
      </c>
      <c r="K289" s="195">
        <v>0</v>
      </c>
      <c r="L289" s="208">
        <f t="shared" si="4"/>
        <v>0</v>
      </c>
      <c r="M289" s="207" t="s">
        <v>603</v>
      </c>
      <c r="N289" s="84"/>
      <c r="O289" s="84"/>
    </row>
    <row r="290" spans="1:15" x14ac:dyDescent="0.2">
      <c r="A290" s="84"/>
      <c r="B290" s="84"/>
      <c r="C290" s="207" t="s">
        <v>603</v>
      </c>
      <c r="D290" s="207"/>
      <c r="E290" s="195">
        <v>0</v>
      </c>
      <c r="F290" s="195">
        <v>0</v>
      </c>
      <c r="G290" s="195">
        <v>0</v>
      </c>
      <c r="H290" s="195">
        <v>0</v>
      </c>
      <c r="I290" s="195">
        <v>0</v>
      </c>
      <c r="J290" s="195">
        <v>0</v>
      </c>
      <c r="K290" s="195">
        <v>0</v>
      </c>
      <c r="L290" s="208">
        <f t="shared" si="4"/>
        <v>0</v>
      </c>
      <c r="M290" s="207" t="s">
        <v>603</v>
      </c>
      <c r="N290" s="84"/>
      <c r="O290" s="84"/>
    </row>
    <row r="291" spans="1:15" x14ac:dyDescent="0.2">
      <c r="A291" s="84"/>
      <c r="B291" s="84"/>
      <c r="C291" s="207" t="s">
        <v>603</v>
      </c>
      <c r="D291" s="207"/>
      <c r="E291" s="195">
        <v>0</v>
      </c>
      <c r="F291" s="195">
        <v>0</v>
      </c>
      <c r="G291" s="195">
        <v>0</v>
      </c>
      <c r="H291" s="195">
        <v>0</v>
      </c>
      <c r="I291" s="195">
        <v>0</v>
      </c>
      <c r="J291" s="195">
        <v>0</v>
      </c>
      <c r="K291" s="195">
        <v>0</v>
      </c>
      <c r="L291" s="208">
        <f t="shared" si="4"/>
        <v>0</v>
      </c>
      <c r="M291" s="207" t="s">
        <v>603</v>
      </c>
      <c r="N291" s="84"/>
      <c r="O291" s="84"/>
    </row>
    <row r="292" spans="1:15" x14ac:dyDescent="0.2">
      <c r="A292" s="84"/>
      <c r="B292" s="84"/>
      <c r="C292" s="207" t="s">
        <v>603</v>
      </c>
      <c r="D292" s="207"/>
      <c r="E292" s="195">
        <v>0</v>
      </c>
      <c r="F292" s="195">
        <v>0</v>
      </c>
      <c r="G292" s="195">
        <v>0</v>
      </c>
      <c r="H292" s="195">
        <v>0</v>
      </c>
      <c r="I292" s="195">
        <v>0</v>
      </c>
      <c r="J292" s="195">
        <v>0</v>
      </c>
      <c r="K292" s="195">
        <v>0</v>
      </c>
      <c r="L292" s="208">
        <f t="shared" si="4"/>
        <v>0</v>
      </c>
      <c r="M292" s="207" t="s">
        <v>603</v>
      </c>
      <c r="N292" s="84"/>
      <c r="O292" s="84"/>
    </row>
    <row r="293" spans="1:15" x14ac:dyDescent="0.2">
      <c r="A293" s="84"/>
      <c r="B293" s="84"/>
      <c r="C293" s="207" t="s">
        <v>603</v>
      </c>
      <c r="D293" s="207"/>
      <c r="E293" s="195">
        <v>0</v>
      </c>
      <c r="F293" s="195">
        <v>0</v>
      </c>
      <c r="G293" s="195">
        <v>0</v>
      </c>
      <c r="H293" s="195">
        <v>0</v>
      </c>
      <c r="I293" s="195">
        <v>0</v>
      </c>
      <c r="J293" s="195">
        <v>0</v>
      </c>
      <c r="K293" s="195">
        <v>0</v>
      </c>
      <c r="L293" s="208">
        <f t="shared" si="4"/>
        <v>0</v>
      </c>
      <c r="M293" s="207" t="s">
        <v>603</v>
      </c>
      <c r="N293" s="84"/>
      <c r="O293" s="84"/>
    </row>
    <row r="294" spans="1:15" x14ac:dyDescent="0.2">
      <c r="A294" s="84"/>
      <c r="B294" s="84"/>
      <c r="C294" s="207" t="s">
        <v>603</v>
      </c>
      <c r="D294" s="207"/>
      <c r="E294" s="195">
        <v>0</v>
      </c>
      <c r="F294" s="195">
        <v>0</v>
      </c>
      <c r="G294" s="195">
        <v>0</v>
      </c>
      <c r="H294" s="195">
        <v>0</v>
      </c>
      <c r="I294" s="195">
        <v>0</v>
      </c>
      <c r="J294" s="195">
        <v>0</v>
      </c>
      <c r="K294" s="195">
        <v>0</v>
      </c>
      <c r="L294" s="208">
        <f t="shared" si="4"/>
        <v>0</v>
      </c>
      <c r="M294" s="207" t="s">
        <v>603</v>
      </c>
      <c r="N294" s="84"/>
      <c r="O294" s="84"/>
    </row>
    <row r="295" spans="1:15" x14ac:dyDescent="0.2">
      <c r="A295" s="84"/>
      <c r="B295" s="84"/>
      <c r="C295" s="207" t="s">
        <v>603</v>
      </c>
      <c r="D295" s="207"/>
      <c r="E295" s="195">
        <v>0</v>
      </c>
      <c r="F295" s="195">
        <v>0</v>
      </c>
      <c r="G295" s="195">
        <v>0</v>
      </c>
      <c r="H295" s="195">
        <v>0</v>
      </c>
      <c r="I295" s="195">
        <v>0</v>
      </c>
      <c r="J295" s="195">
        <v>0</v>
      </c>
      <c r="K295" s="195">
        <v>0</v>
      </c>
      <c r="L295" s="208">
        <f t="shared" si="4"/>
        <v>0</v>
      </c>
      <c r="M295" s="207" t="s">
        <v>603</v>
      </c>
      <c r="N295" s="84"/>
      <c r="O295" s="84"/>
    </row>
    <row r="296" spans="1:15" x14ac:dyDescent="0.2">
      <c r="A296" s="84"/>
      <c r="B296" s="84"/>
      <c r="C296" s="207" t="s">
        <v>603</v>
      </c>
      <c r="D296" s="207"/>
      <c r="E296" s="195">
        <v>0</v>
      </c>
      <c r="F296" s="195">
        <v>0</v>
      </c>
      <c r="G296" s="195">
        <v>0</v>
      </c>
      <c r="H296" s="195">
        <v>0</v>
      </c>
      <c r="I296" s="195">
        <v>0</v>
      </c>
      <c r="J296" s="195">
        <v>0</v>
      </c>
      <c r="K296" s="195">
        <v>0</v>
      </c>
      <c r="L296" s="208">
        <f t="shared" si="4"/>
        <v>0</v>
      </c>
      <c r="M296" s="207" t="s">
        <v>603</v>
      </c>
      <c r="N296" s="84"/>
      <c r="O296" s="84"/>
    </row>
    <row r="297" spans="1:15" x14ac:dyDescent="0.2">
      <c r="A297" s="84"/>
      <c r="B297" s="84"/>
      <c r="C297" s="207" t="s">
        <v>603</v>
      </c>
      <c r="D297" s="207"/>
      <c r="E297" s="195">
        <v>0</v>
      </c>
      <c r="F297" s="195">
        <v>0</v>
      </c>
      <c r="G297" s="195">
        <v>0</v>
      </c>
      <c r="H297" s="195">
        <v>0</v>
      </c>
      <c r="I297" s="195">
        <v>0</v>
      </c>
      <c r="J297" s="195">
        <v>0</v>
      </c>
      <c r="K297" s="195">
        <v>0</v>
      </c>
      <c r="L297" s="208">
        <f t="shared" si="4"/>
        <v>0</v>
      </c>
      <c r="M297" s="207" t="s">
        <v>603</v>
      </c>
      <c r="N297" s="84"/>
      <c r="O297" s="84"/>
    </row>
    <row r="298" spans="1:15" x14ac:dyDescent="0.2">
      <c r="A298" s="84"/>
      <c r="B298" s="84"/>
      <c r="C298" s="207" t="s">
        <v>603</v>
      </c>
      <c r="D298" s="207"/>
      <c r="E298" s="195">
        <v>0</v>
      </c>
      <c r="F298" s="195">
        <v>0</v>
      </c>
      <c r="G298" s="195">
        <v>0</v>
      </c>
      <c r="H298" s="195">
        <v>0</v>
      </c>
      <c r="I298" s="195">
        <v>0</v>
      </c>
      <c r="J298" s="195">
        <v>0</v>
      </c>
      <c r="K298" s="195">
        <v>0</v>
      </c>
      <c r="L298" s="208">
        <f t="shared" si="4"/>
        <v>0</v>
      </c>
      <c r="M298" s="207" t="s">
        <v>603</v>
      </c>
      <c r="N298" s="84"/>
      <c r="O298" s="84"/>
    </row>
    <row r="299" spans="1:15" x14ac:dyDescent="0.2">
      <c r="A299" s="84"/>
      <c r="B299" s="84"/>
      <c r="C299" s="207" t="s">
        <v>603</v>
      </c>
      <c r="D299" s="207"/>
      <c r="E299" s="195">
        <v>0</v>
      </c>
      <c r="F299" s="195">
        <v>0</v>
      </c>
      <c r="G299" s="195">
        <v>0</v>
      </c>
      <c r="H299" s="195">
        <v>0</v>
      </c>
      <c r="I299" s="195">
        <v>0</v>
      </c>
      <c r="J299" s="195">
        <v>0</v>
      </c>
      <c r="K299" s="195">
        <v>0</v>
      </c>
      <c r="L299" s="208">
        <f t="shared" si="4"/>
        <v>0</v>
      </c>
      <c r="M299" s="207" t="s">
        <v>603</v>
      </c>
      <c r="N299" s="84"/>
      <c r="O299" s="84"/>
    </row>
    <row r="300" spans="1:15" x14ac:dyDescent="0.2">
      <c r="A300" s="84"/>
      <c r="B300" s="84"/>
      <c r="C300" s="207" t="s">
        <v>603</v>
      </c>
      <c r="D300" s="207"/>
      <c r="E300" s="195">
        <v>0</v>
      </c>
      <c r="F300" s="195">
        <v>0</v>
      </c>
      <c r="G300" s="195">
        <v>0</v>
      </c>
      <c r="H300" s="195">
        <v>0</v>
      </c>
      <c r="I300" s="195">
        <v>0</v>
      </c>
      <c r="J300" s="195">
        <v>0</v>
      </c>
      <c r="K300" s="195">
        <v>0</v>
      </c>
      <c r="L300" s="208">
        <f t="shared" si="4"/>
        <v>0</v>
      </c>
      <c r="M300" s="207" t="s">
        <v>603</v>
      </c>
      <c r="N300" s="84"/>
      <c r="O300" s="84"/>
    </row>
    <row r="301" spans="1:15" x14ac:dyDescent="0.2">
      <c r="A301" s="84"/>
      <c r="B301" s="84"/>
      <c r="C301" s="207" t="s">
        <v>603</v>
      </c>
      <c r="D301" s="207"/>
      <c r="E301" s="195">
        <v>0</v>
      </c>
      <c r="F301" s="195">
        <v>0</v>
      </c>
      <c r="G301" s="195">
        <v>0</v>
      </c>
      <c r="H301" s="195">
        <v>0</v>
      </c>
      <c r="I301" s="195">
        <v>0</v>
      </c>
      <c r="J301" s="195">
        <v>0</v>
      </c>
      <c r="K301" s="195">
        <v>0</v>
      </c>
      <c r="L301" s="208">
        <f t="shared" si="4"/>
        <v>0</v>
      </c>
      <c r="M301" s="207" t="s">
        <v>603</v>
      </c>
      <c r="N301" s="84"/>
      <c r="O301" s="84"/>
    </row>
    <row r="302" spans="1:15" x14ac:dyDescent="0.2">
      <c r="A302" s="84"/>
      <c r="B302" s="84"/>
      <c r="C302" s="207" t="s">
        <v>603</v>
      </c>
      <c r="D302" s="207"/>
      <c r="E302" s="195">
        <v>0</v>
      </c>
      <c r="F302" s="195">
        <v>0</v>
      </c>
      <c r="G302" s="195">
        <v>0</v>
      </c>
      <c r="H302" s="195">
        <v>0</v>
      </c>
      <c r="I302" s="195">
        <v>0</v>
      </c>
      <c r="J302" s="195">
        <v>0</v>
      </c>
      <c r="K302" s="195">
        <v>0</v>
      </c>
      <c r="L302" s="208">
        <f t="shared" si="4"/>
        <v>0</v>
      </c>
      <c r="M302" s="207" t="s">
        <v>603</v>
      </c>
      <c r="N302" s="84"/>
      <c r="O302" s="84"/>
    </row>
    <row r="303" spans="1:15" x14ac:dyDescent="0.2">
      <c r="A303" s="84"/>
      <c r="B303" s="84"/>
      <c r="C303" s="207" t="s">
        <v>603</v>
      </c>
      <c r="D303" s="207"/>
      <c r="E303" s="195">
        <v>0</v>
      </c>
      <c r="F303" s="195">
        <v>0</v>
      </c>
      <c r="G303" s="195">
        <v>0</v>
      </c>
      <c r="H303" s="195">
        <v>0</v>
      </c>
      <c r="I303" s="195">
        <v>0</v>
      </c>
      <c r="J303" s="195">
        <v>0</v>
      </c>
      <c r="K303" s="195">
        <v>0</v>
      </c>
      <c r="L303" s="208">
        <f t="shared" si="4"/>
        <v>0</v>
      </c>
      <c r="M303" s="207" t="s">
        <v>603</v>
      </c>
      <c r="N303" s="84"/>
      <c r="O303" s="84"/>
    </row>
    <row r="304" spans="1:15" x14ac:dyDescent="0.2">
      <c r="A304" s="84"/>
      <c r="B304" s="84"/>
      <c r="C304" s="207" t="s">
        <v>603</v>
      </c>
      <c r="D304" s="207"/>
      <c r="E304" s="195">
        <v>0</v>
      </c>
      <c r="F304" s="195">
        <v>0</v>
      </c>
      <c r="G304" s="195">
        <v>0</v>
      </c>
      <c r="H304" s="195">
        <v>0</v>
      </c>
      <c r="I304" s="195">
        <v>0</v>
      </c>
      <c r="J304" s="195">
        <v>0</v>
      </c>
      <c r="K304" s="195">
        <v>0</v>
      </c>
      <c r="L304" s="208">
        <f t="shared" si="4"/>
        <v>0</v>
      </c>
      <c r="M304" s="207" t="s">
        <v>603</v>
      </c>
      <c r="N304" s="84"/>
      <c r="O304" s="84"/>
    </row>
    <row r="305" spans="1:15" x14ac:dyDescent="0.2">
      <c r="A305" s="84"/>
      <c r="B305" s="84"/>
      <c r="C305" s="207" t="s">
        <v>603</v>
      </c>
      <c r="D305" s="207"/>
      <c r="E305" s="195">
        <v>0</v>
      </c>
      <c r="F305" s="195">
        <v>0</v>
      </c>
      <c r="G305" s="195">
        <v>0</v>
      </c>
      <c r="H305" s="195">
        <v>0</v>
      </c>
      <c r="I305" s="195">
        <v>0</v>
      </c>
      <c r="J305" s="195">
        <v>0</v>
      </c>
      <c r="K305" s="195">
        <v>0</v>
      </c>
      <c r="L305" s="208">
        <f t="shared" si="4"/>
        <v>0</v>
      </c>
      <c r="M305" s="207" t="s">
        <v>603</v>
      </c>
      <c r="N305" s="84"/>
      <c r="O305" s="84"/>
    </row>
    <row r="306" spans="1:15" x14ac:dyDescent="0.2">
      <c r="A306" s="84"/>
      <c r="B306" s="84"/>
      <c r="C306" s="207" t="s">
        <v>603</v>
      </c>
      <c r="D306" s="207"/>
      <c r="E306" s="195">
        <v>0</v>
      </c>
      <c r="F306" s="195">
        <v>0</v>
      </c>
      <c r="G306" s="195">
        <v>0</v>
      </c>
      <c r="H306" s="195">
        <v>0</v>
      </c>
      <c r="I306" s="195">
        <v>0</v>
      </c>
      <c r="J306" s="195">
        <v>0</v>
      </c>
      <c r="K306" s="195">
        <v>0</v>
      </c>
      <c r="L306" s="208">
        <f t="shared" si="4"/>
        <v>0</v>
      </c>
      <c r="M306" s="207" t="s">
        <v>603</v>
      </c>
      <c r="N306" s="84"/>
      <c r="O306" s="84"/>
    </row>
    <row r="307" spans="1:15" x14ac:dyDescent="0.2">
      <c r="A307" s="84"/>
      <c r="B307" s="84"/>
      <c r="C307" s="207" t="s">
        <v>603</v>
      </c>
      <c r="D307" s="207"/>
      <c r="E307" s="195">
        <v>0</v>
      </c>
      <c r="F307" s="195">
        <v>0</v>
      </c>
      <c r="G307" s="195">
        <v>0</v>
      </c>
      <c r="H307" s="195">
        <v>0</v>
      </c>
      <c r="I307" s="195">
        <v>0</v>
      </c>
      <c r="J307" s="195">
        <v>0</v>
      </c>
      <c r="K307" s="195">
        <v>0</v>
      </c>
      <c r="L307" s="208">
        <f t="shared" si="4"/>
        <v>0</v>
      </c>
      <c r="M307" s="207" t="s">
        <v>603</v>
      </c>
      <c r="N307" s="84"/>
      <c r="O307" s="84"/>
    </row>
    <row r="308" spans="1:15" x14ac:dyDescent="0.2">
      <c r="A308" s="84"/>
      <c r="B308" s="84"/>
      <c r="C308" s="207" t="s">
        <v>603</v>
      </c>
      <c r="D308" s="207"/>
      <c r="E308" s="195">
        <v>0</v>
      </c>
      <c r="F308" s="195">
        <v>0</v>
      </c>
      <c r="G308" s="195">
        <v>0</v>
      </c>
      <c r="H308" s="195">
        <v>0</v>
      </c>
      <c r="I308" s="195">
        <v>0</v>
      </c>
      <c r="J308" s="195">
        <v>0</v>
      </c>
      <c r="K308" s="195">
        <v>0</v>
      </c>
      <c r="L308" s="208">
        <f t="shared" si="4"/>
        <v>0</v>
      </c>
      <c r="M308" s="207" t="s">
        <v>603</v>
      </c>
      <c r="N308" s="84"/>
      <c r="O308" s="84"/>
    </row>
    <row r="309" spans="1:15" x14ac:dyDescent="0.2">
      <c r="A309" s="84"/>
      <c r="B309" s="84"/>
      <c r="C309" s="207" t="s">
        <v>603</v>
      </c>
      <c r="D309" s="207"/>
      <c r="E309" s="195">
        <v>0</v>
      </c>
      <c r="F309" s="195">
        <v>0</v>
      </c>
      <c r="G309" s="195">
        <v>0</v>
      </c>
      <c r="H309" s="195">
        <v>0</v>
      </c>
      <c r="I309" s="195">
        <v>0</v>
      </c>
      <c r="J309" s="195">
        <v>0</v>
      </c>
      <c r="K309" s="195">
        <v>0</v>
      </c>
      <c r="L309" s="208">
        <f t="shared" si="4"/>
        <v>0</v>
      </c>
      <c r="M309" s="207" t="s">
        <v>603</v>
      </c>
      <c r="N309" s="84"/>
      <c r="O309" s="84"/>
    </row>
    <row r="310" spans="1:15" x14ac:dyDescent="0.2">
      <c r="A310" s="84"/>
      <c r="B310" s="84"/>
      <c r="C310" s="207" t="s">
        <v>603</v>
      </c>
      <c r="D310" s="207" t="s">
        <v>603</v>
      </c>
      <c r="E310" s="195">
        <v>0</v>
      </c>
      <c r="F310" s="195">
        <v>0</v>
      </c>
      <c r="G310" s="195">
        <v>0</v>
      </c>
      <c r="H310" s="195">
        <v>0</v>
      </c>
      <c r="I310" s="195">
        <v>0</v>
      </c>
      <c r="J310" s="195">
        <v>0</v>
      </c>
      <c r="K310" s="195">
        <v>0</v>
      </c>
      <c r="L310" s="208">
        <f t="shared" si="4"/>
        <v>0</v>
      </c>
      <c r="M310" s="207" t="s">
        <v>603</v>
      </c>
      <c r="N310" s="84"/>
      <c r="O310" s="84"/>
    </row>
    <row r="311" spans="1:15" x14ac:dyDescent="0.2">
      <c r="A311" s="84"/>
      <c r="B311" s="84"/>
      <c r="C311" s="207" t="s">
        <v>603</v>
      </c>
      <c r="D311" s="207" t="s">
        <v>603</v>
      </c>
      <c r="E311" s="195">
        <v>0</v>
      </c>
      <c r="F311" s="195">
        <v>0</v>
      </c>
      <c r="G311" s="195">
        <v>0</v>
      </c>
      <c r="H311" s="195">
        <v>0</v>
      </c>
      <c r="I311" s="195">
        <v>0</v>
      </c>
      <c r="J311" s="195">
        <v>0</v>
      </c>
      <c r="K311" s="195">
        <v>0</v>
      </c>
      <c r="L311" s="208">
        <f t="shared" si="4"/>
        <v>0</v>
      </c>
      <c r="M311" s="207" t="s">
        <v>603</v>
      </c>
      <c r="N311" s="84"/>
      <c r="O311" s="84"/>
    </row>
    <row r="312" spans="1:15" x14ac:dyDescent="0.2">
      <c r="A312" s="84"/>
      <c r="B312" s="84"/>
      <c r="C312" s="207" t="s">
        <v>603</v>
      </c>
      <c r="D312" s="207" t="s">
        <v>603</v>
      </c>
      <c r="E312" s="195">
        <v>0</v>
      </c>
      <c r="F312" s="195">
        <v>0</v>
      </c>
      <c r="G312" s="195">
        <v>0</v>
      </c>
      <c r="H312" s="195">
        <v>0</v>
      </c>
      <c r="I312" s="195">
        <v>0</v>
      </c>
      <c r="J312" s="195">
        <v>0</v>
      </c>
      <c r="K312" s="195">
        <v>0</v>
      </c>
      <c r="L312" s="208">
        <f t="shared" si="4"/>
        <v>0</v>
      </c>
      <c r="M312" s="207" t="s">
        <v>603</v>
      </c>
      <c r="N312" s="84"/>
      <c r="O312" s="84"/>
    </row>
    <row r="313" spans="1:15" x14ac:dyDescent="0.2">
      <c r="A313" s="84"/>
      <c r="B313" s="84"/>
      <c r="C313" s="207" t="s">
        <v>603</v>
      </c>
      <c r="D313" s="207" t="s">
        <v>603</v>
      </c>
      <c r="E313" s="195">
        <v>0</v>
      </c>
      <c r="F313" s="195">
        <v>0</v>
      </c>
      <c r="G313" s="195">
        <v>0</v>
      </c>
      <c r="H313" s="195">
        <v>0</v>
      </c>
      <c r="I313" s="195">
        <v>0</v>
      </c>
      <c r="J313" s="195">
        <v>0</v>
      </c>
      <c r="K313" s="195">
        <v>0</v>
      </c>
      <c r="L313" s="208">
        <f t="shared" si="4"/>
        <v>0</v>
      </c>
      <c r="M313" s="207" t="s">
        <v>603</v>
      </c>
      <c r="N313" s="84"/>
      <c r="O313" s="84"/>
    </row>
    <row r="314" spans="1:15" x14ac:dyDescent="0.2">
      <c r="A314" s="84"/>
      <c r="B314" s="84"/>
      <c r="C314" s="207" t="s">
        <v>603</v>
      </c>
      <c r="D314" s="207" t="s">
        <v>603</v>
      </c>
      <c r="E314" s="195">
        <v>0</v>
      </c>
      <c r="F314" s="195">
        <v>0</v>
      </c>
      <c r="G314" s="195">
        <v>0</v>
      </c>
      <c r="H314" s="195">
        <v>0</v>
      </c>
      <c r="I314" s="195">
        <v>0</v>
      </c>
      <c r="J314" s="195">
        <v>0</v>
      </c>
      <c r="K314" s="195">
        <v>0</v>
      </c>
      <c r="L314" s="208">
        <f t="shared" si="4"/>
        <v>0</v>
      </c>
      <c r="M314" s="207" t="s">
        <v>603</v>
      </c>
      <c r="N314" s="84"/>
      <c r="O314" s="84"/>
    </row>
    <row r="315" spans="1:15" x14ac:dyDescent="0.2">
      <c r="A315" s="84"/>
      <c r="B315" s="84"/>
      <c r="C315" s="207" t="s">
        <v>603</v>
      </c>
      <c r="D315" s="207" t="s">
        <v>603</v>
      </c>
      <c r="E315" s="195">
        <v>0</v>
      </c>
      <c r="F315" s="195">
        <v>0</v>
      </c>
      <c r="G315" s="195">
        <v>0</v>
      </c>
      <c r="H315" s="195">
        <v>0</v>
      </c>
      <c r="I315" s="195">
        <v>0</v>
      </c>
      <c r="J315" s="195">
        <v>0</v>
      </c>
      <c r="K315" s="195">
        <v>0</v>
      </c>
      <c r="L315" s="208">
        <f t="shared" si="4"/>
        <v>0</v>
      </c>
      <c r="M315" s="207" t="s">
        <v>603</v>
      </c>
      <c r="N315" s="84"/>
      <c r="O315" s="84"/>
    </row>
    <row r="316" spans="1:15" x14ac:dyDescent="0.2">
      <c r="A316" s="84"/>
      <c r="B316" s="84"/>
      <c r="C316" s="207" t="s">
        <v>603</v>
      </c>
      <c r="D316" s="207" t="s">
        <v>603</v>
      </c>
      <c r="E316" s="195">
        <v>0</v>
      </c>
      <c r="F316" s="195">
        <v>0</v>
      </c>
      <c r="G316" s="195">
        <v>0</v>
      </c>
      <c r="H316" s="195">
        <v>0</v>
      </c>
      <c r="I316" s="195">
        <v>0</v>
      </c>
      <c r="J316" s="195">
        <v>0</v>
      </c>
      <c r="K316" s="195">
        <v>0</v>
      </c>
      <c r="L316" s="208">
        <f t="shared" si="4"/>
        <v>0</v>
      </c>
      <c r="M316" s="207" t="s">
        <v>603</v>
      </c>
      <c r="N316" s="84"/>
      <c r="O316" s="84"/>
    </row>
    <row r="317" spans="1:15" x14ac:dyDescent="0.2">
      <c r="A317" s="84"/>
      <c r="B317" s="84"/>
      <c r="C317" s="207" t="s">
        <v>603</v>
      </c>
      <c r="D317" s="207" t="s">
        <v>603</v>
      </c>
      <c r="E317" s="195">
        <v>0</v>
      </c>
      <c r="F317" s="195">
        <v>0</v>
      </c>
      <c r="G317" s="195">
        <v>0</v>
      </c>
      <c r="H317" s="195">
        <v>0</v>
      </c>
      <c r="I317" s="195">
        <v>0</v>
      </c>
      <c r="J317" s="195">
        <v>0</v>
      </c>
      <c r="K317" s="195">
        <v>0</v>
      </c>
      <c r="L317" s="208">
        <f t="shared" si="4"/>
        <v>0</v>
      </c>
      <c r="M317" s="207" t="s">
        <v>603</v>
      </c>
      <c r="N317" s="84"/>
      <c r="O317" s="84"/>
    </row>
    <row r="318" spans="1:15" x14ac:dyDescent="0.2">
      <c r="A318" s="84"/>
      <c r="B318" s="84"/>
      <c r="C318" s="207" t="s">
        <v>603</v>
      </c>
      <c r="D318" s="207" t="s">
        <v>603</v>
      </c>
      <c r="E318" s="195">
        <v>0</v>
      </c>
      <c r="F318" s="195">
        <v>0</v>
      </c>
      <c r="G318" s="195">
        <v>0</v>
      </c>
      <c r="H318" s="195">
        <v>0</v>
      </c>
      <c r="I318" s="195">
        <v>0</v>
      </c>
      <c r="J318" s="195">
        <v>0</v>
      </c>
      <c r="K318" s="195">
        <v>0</v>
      </c>
      <c r="L318" s="208">
        <f t="shared" si="4"/>
        <v>0</v>
      </c>
      <c r="M318" s="207" t="s">
        <v>603</v>
      </c>
      <c r="N318" s="84"/>
      <c r="O318" s="84"/>
    </row>
    <row r="319" spans="1:15" x14ac:dyDescent="0.2">
      <c r="A319" s="84"/>
      <c r="B319" s="84"/>
      <c r="C319" s="207" t="s">
        <v>603</v>
      </c>
      <c r="D319" s="207" t="s">
        <v>603</v>
      </c>
      <c r="E319" s="195">
        <v>0</v>
      </c>
      <c r="F319" s="195">
        <v>0</v>
      </c>
      <c r="G319" s="195">
        <v>0</v>
      </c>
      <c r="H319" s="195">
        <v>0</v>
      </c>
      <c r="I319" s="195">
        <v>0</v>
      </c>
      <c r="J319" s="195">
        <v>0</v>
      </c>
      <c r="K319" s="195">
        <v>0</v>
      </c>
      <c r="L319" s="208">
        <f t="shared" si="4"/>
        <v>0</v>
      </c>
      <c r="M319" s="207" t="s">
        <v>603</v>
      </c>
      <c r="N319" s="84"/>
      <c r="O319" s="84"/>
    </row>
    <row r="320" spans="1:15" x14ac:dyDescent="0.2">
      <c r="A320" s="84"/>
      <c r="B320" s="84"/>
      <c r="C320" s="207" t="s">
        <v>603</v>
      </c>
      <c r="D320" s="207" t="s">
        <v>603</v>
      </c>
      <c r="E320" s="195">
        <v>0</v>
      </c>
      <c r="F320" s="195">
        <v>0</v>
      </c>
      <c r="G320" s="195">
        <v>0</v>
      </c>
      <c r="H320" s="195">
        <v>0</v>
      </c>
      <c r="I320" s="195">
        <v>0</v>
      </c>
      <c r="J320" s="195">
        <v>0</v>
      </c>
      <c r="K320" s="195">
        <v>0</v>
      </c>
      <c r="L320" s="208">
        <f t="shared" si="4"/>
        <v>0</v>
      </c>
      <c r="M320" s="207" t="s">
        <v>603</v>
      </c>
      <c r="N320" s="84"/>
      <c r="O320" s="84"/>
    </row>
    <row r="321" spans="1:15" x14ac:dyDescent="0.2">
      <c r="A321" s="84"/>
      <c r="B321" s="84"/>
      <c r="C321" s="207" t="s">
        <v>603</v>
      </c>
      <c r="D321" s="207" t="s">
        <v>603</v>
      </c>
      <c r="E321" s="195">
        <v>0</v>
      </c>
      <c r="F321" s="195">
        <v>0</v>
      </c>
      <c r="G321" s="195">
        <v>0</v>
      </c>
      <c r="H321" s="195">
        <v>0</v>
      </c>
      <c r="I321" s="195">
        <v>0</v>
      </c>
      <c r="J321" s="195">
        <v>0</v>
      </c>
      <c r="K321" s="195">
        <v>0</v>
      </c>
      <c r="L321" s="208">
        <f t="shared" si="4"/>
        <v>0</v>
      </c>
      <c r="M321" s="207" t="s">
        <v>603</v>
      </c>
      <c r="N321" s="84"/>
      <c r="O321" s="84"/>
    </row>
    <row r="322" spans="1:15" x14ac:dyDescent="0.2">
      <c r="A322" s="84"/>
      <c r="B322" s="84"/>
      <c r="C322" s="207" t="s">
        <v>603</v>
      </c>
      <c r="D322" s="207" t="s">
        <v>603</v>
      </c>
      <c r="E322" s="195">
        <v>0</v>
      </c>
      <c r="F322" s="195">
        <v>0</v>
      </c>
      <c r="G322" s="195">
        <v>0</v>
      </c>
      <c r="H322" s="195">
        <v>0</v>
      </c>
      <c r="I322" s="195">
        <v>0</v>
      </c>
      <c r="J322" s="195">
        <v>0</v>
      </c>
      <c r="K322" s="195">
        <v>0</v>
      </c>
      <c r="L322" s="208">
        <f t="shared" si="4"/>
        <v>0</v>
      </c>
      <c r="M322" s="207" t="s">
        <v>603</v>
      </c>
      <c r="N322" s="84"/>
      <c r="O322" s="84"/>
    </row>
    <row r="323" spans="1:15" x14ac:dyDescent="0.2">
      <c r="A323" s="84"/>
      <c r="B323" s="84"/>
      <c r="C323" s="207" t="s">
        <v>603</v>
      </c>
      <c r="D323" s="207" t="s">
        <v>603</v>
      </c>
      <c r="E323" s="195">
        <v>0</v>
      </c>
      <c r="F323" s="195">
        <v>0</v>
      </c>
      <c r="G323" s="195">
        <v>0</v>
      </c>
      <c r="H323" s="195">
        <v>0</v>
      </c>
      <c r="I323" s="195">
        <v>0</v>
      </c>
      <c r="J323" s="195">
        <v>0</v>
      </c>
      <c r="K323" s="195">
        <v>0</v>
      </c>
      <c r="L323" s="208">
        <f t="shared" si="4"/>
        <v>0</v>
      </c>
      <c r="M323" s="207" t="s">
        <v>603</v>
      </c>
      <c r="N323" s="84"/>
      <c r="O323" s="84"/>
    </row>
    <row r="324" spans="1:15" x14ac:dyDescent="0.2">
      <c r="A324" s="84"/>
      <c r="B324" s="84"/>
      <c r="C324" s="207" t="s">
        <v>603</v>
      </c>
      <c r="D324" s="207" t="s">
        <v>603</v>
      </c>
      <c r="E324" s="195">
        <v>0</v>
      </c>
      <c r="F324" s="195">
        <v>0</v>
      </c>
      <c r="G324" s="195">
        <v>0</v>
      </c>
      <c r="H324" s="195">
        <v>0</v>
      </c>
      <c r="I324" s="195">
        <v>0</v>
      </c>
      <c r="J324" s="195">
        <v>0</v>
      </c>
      <c r="K324" s="195">
        <v>0</v>
      </c>
      <c r="L324" s="208">
        <f t="shared" si="4"/>
        <v>0</v>
      </c>
      <c r="M324" s="207" t="s">
        <v>603</v>
      </c>
      <c r="N324" s="84"/>
      <c r="O324" s="84"/>
    </row>
    <row r="325" spans="1:15" x14ac:dyDescent="0.2">
      <c r="A325" s="84"/>
      <c r="B325" s="84"/>
      <c r="C325" s="207" t="s">
        <v>603</v>
      </c>
      <c r="D325" s="207" t="s">
        <v>603</v>
      </c>
      <c r="E325" s="195">
        <v>0</v>
      </c>
      <c r="F325" s="195">
        <v>0</v>
      </c>
      <c r="G325" s="195">
        <v>0</v>
      </c>
      <c r="H325" s="195">
        <v>0</v>
      </c>
      <c r="I325" s="195">
        <v>0</v>
      </c>
      <c r="J325" s="195">
        <v>0</v>
      </c>
      <c r="K325" s="195">
        <v>0</v>
      </c>
      <c r="L325" s="208">
        <f t="shared" si="4"/>
        <v>0</v>
      </c>
      <c r="M325" s="207" t="s">
        <v>603</v>
      </c>
      <c r="N325" s="84"/>
      <c r="O325" s="84"/>
    </row>
    <row r="326" spans="1:15" x14ac:dyDescent="0.2">
      <c r="A326" s="84"/>
      <c r="B326" s="84"/>
      <c r="C326" s="207" t="s">
        <v>603</v>
      </c>
      <c r="D326" s="207" t="s">
        <v>603</v>
      </c>
      <c r="E326" s="195">
        <v>0</v>
      </c>
      <c r="F326" s="195">
        <v>0</v>
      </c>
      <c r="G326" s="195">
        <v>0</v>
      </c>
      <c r="H326" s="195">
        <v>0</v>
      </c>
      <c r="I326" s="195">
        <v>0</v>
      </c>
      <c r="J326" s="195">
        <v>0</v>
      </c>
      <c r="K326" s="195">
        <v>0</v>
      </c>
      <c r="L326" s="208">
        <f t="shared" si="4"/>
        <v>0</v>
      </c>
      <c r="M326" s="207" t="s">
        <v>603</v>
      </c>
      <c r="N326" s="84"/>
      <c r="O326" s="84"/>
    </row>
    <row r="327" spans="1:15" x14ac:dyDescent="0.2">
      <c r="A327" s="84"/>
      <c r="B327" s="84"/>
      <c r="C327" s="207" t="s">
        <v>603</v>
      </c>
      <c r="D327" s="207" t="s">
        <v>603</v>
      </c>
      <c r="E327" s="195">
        <v>0</v>
      </c>
      <c r="F327" s="195">
        <v>0</v>
      </c>
      <c r="G327" s="195">
        <v>0</v>
      </c>
      <c r="H327" s="195">
        <v>0</v>
      </c>
      <c r="I327" s="195">
        <v>0</v>
      </c>
      <c r="J327" s="195">
        <v>0</v>
      </c>
      <c r="K327" s="195">
        <v>0</v>
      </c>
      <c r="L327" s="208">
        <f t="shared" si="4"/>
        <v>0</v>
      </c>
      <c r="M327" s="207" t="s">
        <v>603</v>
      </c>
      <c r="N327" s="84"/>
      <c r="O327" s="84"/>
    </row>
    <row r="328" spans="1:15" x14ac:dyDescent="0.2">
      <c r="A328" s="84"/>
      <c r="B328" s="84"/>
      <c r="C328" s="207" t="s">
        <v>603</v>
      </c>
      <c r="D328" s="207" t="s">
        <v>603</v>
      </c>
      <c r="E328" s="195">
        <v>0</v>
      </c>
      <c r="F328" s="195">
        <v>0</v>
      </c>
      <c r="G328" s="195">
        <v>0</v>
      </c>
      <c r="H328" s="195">
        <v>0</v>
      </c>
      <c r="I328" s="195">
        <v>0</v>
      </c>
      <c r="J328" s="195">
        <v>0</v>
      </c>
      <c r="K328" s="195">
        <v>0</v>
      </c>
      <c r="L328" s="208">
        <f t="shared" si="4"/>
        <v>0</v>
      </c>
      <c r="M328" s="207" t="s">
        <v>603</v>
      </c>
      <c r="N328" s="84"/>
      <c r="O328" s="84"/>
    </row>
    <row r="329" spans="1:15" x14ac:dyDescent="0.2">
      <c r="A329" s="84"/>
      <c r="B329" s="84"/>
      <c r="C329" s="207" t="s">
        <v>603</v>
      </c>
      <c r="D329" s="207" t="s">
        <v>603</v>
      </c>
      <c r="E329" s="195">
        <v>0</v>
      </c>
      <c r="F329" s="195">
        <v>0</v>
      </c>
      <c r="G329" s="195">
        <v>0</v>
      </c>
      <c r="H329" s="195">
        <v>0</v>
      </c>
      <c r="I329" s="195">
        <v>0</v>
      </c>
      <c r="J329" s="195">
        <v>0</v>
      </c>
      <c r="K329" s="195">
        <v>0</v>
      </c>
      <c r="L329" s="208">
        <f t="shared" ref="L329:L346" si="5">SUM(G329:K329)</f>
        <v>0</v>
      </c>
      <c r="M329" s="207" t="s">
        <v>603</v>
      </c>
      <c r="N329" s="84"/>
      <c r="O329" s="84"/>
    </row>
    <row r="330" spans="1:15" x14ac:dyDescent="0.2">
      <c r="A330" s="84"/>
      <c r="B330" s="84"/>
      <c r="C330" s="207" t="s">
        <v>603</v>
      </c>
      <c r="D330" s="207" t="s">
        <v>603</v>
      </c>
      <c r="E330" s="195">
        <v>0</v>
      </c>
      <c r="F330" s="195">
        <v>0</v>
      </c>
      <c r="G330" s="195">
        <v>0</v>
      </c>
      <c r="H330" s="195">
        <v>0</v>
      </c>
      <c r="I330" s="195">
        <v>0</v>
      </c>
      <c r="J330" s="195">
        <v>0</v>
      </c>
      <c r="K330" s="195">
        <v>0</v>
      </c>
      <c r="L330" s="208">
        <f t="shared" si="5"/>
        <v>0</v>
      </c>
      <c r="M330" s="207" t="s">
        <v>603</v>
      </c>
      <c r="N330" s="84"/>
      <c r="O330" s="84"/>
    </row>
    <row r="331" spans="1:15" x14ac:dyDescent="0.2">
      <c r="A331" s="84"/>
      <c r="B331" s="84"/>
      <c r="C331" s="207" t="s">
        <v>603</v>
      </c>
      <c r="D331" s="207" t="s">
        <v>603</v>
      </c>
      <c r="E331" s="195">
        <v>0</v>
      </c>
      <c r="F331" s="195">
        <v>0</v>
      </c>
      <c r="G331" s="195">
        <v>0</v>
      </c>
      <c r="H331" s="195">
        <v>0</v>
      </c>
      <c r="I331" s="195">
        <v>0</v>
      </c>
      <c r="J331" s="195">
        <v>0</v>
      </c>
      <c r="K331" s="195">
        <v>0</v>
      </c>
      <c r="L331" s="208">
        <f t="shared" si="5"/>
        <v>0</v>
      </c>
      <c r="M331" s="207" t="s">
        <v>603</v>
      </c>
      <c r="N331" s="84"/>
      <c r="O331" s="84"/>
    </row>
    <row r="332" spans="1:15" x14ac:dyDescent="0.2">
      <c r="A332" s="84"/>
      <c r="B332" s="84"/>
      <c r="C332" s="207" t="s">
        <v>603</v>
      </c>
      <c r="D332" s="207" t="s">
        <v>603</v>
      </c>
      <c r="E332" s="195">
        <v>0</v>
      </c>
      <c r="F332" s="195">
        <v>0</v>
      </c>
      <c r="G332" s="195">
        <v>0</v>
      </c>
      <c r="H332" s="195">
        <v>0</v>
      </c>
      <c r="I332" s="195">
        <v>0</v>
      </c>
      <c r="J332" s="195">
        <v>0</v>
      </c>
      <c r="K332" s="195">
        <v>0</v>
      </c>
      <c r="L332" s="208">
        <f t="shared" si="5"/>
        <v>0</v>
      </c>
      <c r="M332" s="207" t="s">
        <v>603</v>
      </c>
      <c r="N332" s="84"/>
      <c r="O332" s="84"/>
    </row>
    <row r="333" spans="1:15" x14ac:dyDescent="0.2">
      <c r="A333" s="84"/>
      <c r="B333" s="84"/>
      <c r="C333" s="207" t="s">
        <v>603</v>
      </c>
      <c r="D333" s="207" t="s">
        <v>603</v>
      </c>
      <c r="E333" s="195">
        <v>0</v>
      </c>
      <c r="F333" s="195">
        <v>0</v>
      </c>
      <c r="G333" s="195">
        <v>0</v>
      </c>
      <c r="H333" s="195">
        <v>0</v>
      </c>
      <c r="I333" s="195">
        <v>0</v>
      </c>
      <c r="J333" s="195">
        <v>0</v>
      </c>
      <c r="K333" s="195">
        <v>0</v>
      </c>
      <c r="L333" s="208">
        <f t="shared" si="5"/>
        <v>0</v>
      </c>
      <c r="M333" s="207" t="s">
        <v>603</v>
      </c>
      <c r="N333" s="84"/>
      <c r="O333" s="84"/>
    </row>
    <row r="334" spans="1:15" x14ac:dyDescent="0.2">
      <c r="A334" s="84"/>
      <c r="B334" s="84"/>
      <c r="C334" s="207" t="s">
        <v>603</v>
      </c>
      <c r="D334" s="207" t="s">
        <v>603</v>
      </c>
      <c r="E334" s="195">
        <v>0</v>
      </c>
      <c r="F334" s="195">
        <v>0</v>
      </c>
      <c r="G334" s="195">
        <v>0</v>
      </c>
      <c r="H334" s="195">
        <v>0</v>
      </c>
      <c r="I334" s="195">
        <v>0</v>
      </c>
      <c r="J334" s="195">
        <v>0</v>
      </c>
      <c r="K334" s="195">
        <v>0</v>
      </c>
      <c r="L334" s="208">
        <f t="shared" si="5"/>
        <v>0</v>
      </c>
      <c r="M334" s="207" t="s">
        <v>603</v>
      </c>
      <c r="N334" s="84"/>
      <c r="O334" s="84"/>
    </row>
    <row r="335" spans="1:15" x14ac:dyDescent="0.2">
      <c r="A335" s="84"/>
      <c r="B335" s="84"/>
      <c r="C335" s="207" t="s">
        <v>603</v>
      </c>
      <c r="D335" s="207" t="s">
        <v>603</v>
      </c>
      <c r="E335" s="195">
        <v>0</v>
      </c>
      <c r="F335" s="195">
        <v>0</v>
      </c>
      <c r="G335" s="195">
        <v>0</v>
      </c>
      <c r="H335" s="195">
        <v>0</v>
      </c>
      <c r="I335" s="195">
        <v>0</v>
      </c>
      <c r="J335" s="195">
        <v>0</v>
      </c>
      <c r="K335" s="195">
        <v>0</v>
      </c>
      <c r="L335" s="208">
        <f t="shared" si="5"/>
        <v>0</v>
      </c>
      <c r="M335" s="207" t="s">
        <v>603</v>
      </c>
      <c r="N335" s="84"/>
      <c r="O335" s="84"/>
    </row>
    <row r="336" spans="1:15" x14ac:dyDescent="0.2">
      <c r="A336" s="84"/>
      <c r="B336" s="84"/>
      <c r="C336" s="207" t="s">
        <v>603</v>
      </c>
      <c r="D336" s="207" t="s">
        <v>603</v>
      </c>
      <c r="E336" s="195">
        <v>0</v>
      </c>
      <c r="F336" s="195">
        <v>0</v>
      </c>
      <c r="G336" s="195">
        <v>0</v>
      </c>
      <c r="H336" s="195">
        <v>0</v>
      </c>
      <c r="I336" s="195">
        <v>0</v>
      </c>
      <c r="J336" s="195">
        <v>0</v>
      </c>
      <c r="K336" s="195">
        <v>0</v>
      </c>
      <c r="L336" s="208">
        <f t="shared" si="5"/>
        <v>0</v>
      </c>
      <c r="M336" s="207" t="s">
        <v>603</v>
      </c>
      <c r="N336" s="84"/>
      <c r="O336" s="84"/>
    </row>
    <row r="337" spans="1:15" x14ac:dyDescent="0.2">
      <c r="A337" s="84"/>
      <c r="B337" s="84"/>
      <c r="C337" s="207" t="s">
        <v>603</v>
      </c>
      <c r="D337" s="207" t="s">
        <v>603</v>
      </c>
      <c r="E337" s="195">
        <v>0</v>
      </c>
      <c r="F337" s="195">
        <v>0</v>
      </c>
      <c r="G337" s="195">
        <v>0</v>
      </c>
      <c r="H337" s="195">
        <v>0</v>
      </c>
      <c r="I337" s="195">
        <v>0</v>
      </c>
      <c r="J337" s="195">
        <v>0</v>
      </c>
      <c r="K337" s="195">
        <v>0</v>
      </c>
      <c r="L337" s="208">
        <f t="shared" si="5"/>
        <v>0</v>
      </c>
      <c r="M337" s="207" t="s">
        <v>603</v>
      </c>
      <c r="N337" s="84"/>
      <c r="O337" s="84"/>
    </row>
    <row r="338" spans="1:15" x14ac:dyDescent="0.2">
      <c r="A338" s="84"/>
      <c r="B338" s="84"/>
      <c r="C338" s="207" t="s">
        <v>603</v>
      </c>
      <c r="D338" s="207" t="s">
        <v>603</v>
      </c>
      <c r="E338" s="195">
        <v>0</v>
      </c>
      <c r="F338" s="195">
        <v>0</v>
      </c>
      <c r="G338" s="195">
        <v>0</v>
      </c>
      <c r="H338" s="195">
        <v>0</v>
      </c>
      <c r="I338" s="195">
        <v>0</v>
      </c>
      <c r="J338" s="195">
        <v>0</v>
      </c>
      <c r="K338" s="195">
        <v>0</v>
      </c>
      <c r="L338" s="208">
        <f t="shared" si="5"/>
        <v>0</v>
      </c>
      <c r="M338" s="207" t="s">
        <v>603</v>
      </c>
      <c r="N338" s="84"/>
      <c r="O338" s="84"/>
    </row>
    <row r="339" spans="1:15" x14ac:dyDescent="0.2">
      <c r="A339" s="84"/>
      <c r="B339" s="84"/>
      <c r="C339" s="207" t="s">
        <v>603</v>
      </c>
      <c r="D339" s="207" t="s">
        <v>603</v>
      </c>
      <c r="E339" s="195">
        <v>0</v>
      </c>
      <c r="F339" s="195">
        <v>0</v>
      </c>
      <c r="G339" s="195">
        <v>0</v>
      </c>
      <c r="H339" s="195">
        <v>0</v>
      </c>
      <c r="I339" s="195">
        <v>0</v>
      </c>
      <c r="J339" s="195">
        <v>0</v>
      </c>
      <c r="K339" s="195">
        <v>0</v>
      </c>
      <c r="L339" s="208">
        <f t="shared" si="5"/>
        <v>0</v>
      </c>
      <c r="M339" s="207" t="s">
        <v>603</v>
      </c>
      <c r="N339" s="84"/>
      <c r="O339" s="84"/>
    </row>
    <row r="340" spans="1:15" x14ac:dyDescent="0.2">
      <c r="A340" s="84"/>
      <c r="B340" s="84"/>
      <c r="C340" s="207" t="s">
        <v>603</v>
      </c>
      <c r="D340" s="207" t="s">
        <v>603</v>
      </c>
      <c r="E340" s="195">
        <v>0</v>
      </c>
      <c r="F340" s="195">
        <v>0</v>
      </c>
      <c r="G340" s="195">
        <v>0</v>
      </c>
      <c r="H340" s="195">
        <v>0</v>
      </c>
      <c r="I340" s="195">
        <v>0</v>
      </c>
      <c r="J340" s="195">
        <v>0</v>
      </c>
      <c r="K340" s="195">
        <v>0</v>
      </c>
      <c r="L340" s="208">
        <f t="shared" si="5"/>
        <v>0</v>
      </c>
      <c r="M340" s="207" t="s">
        <v>603</v>
      </c>
      <c r="N340" s="84"/>
      <c r="O340" s="84"/>
    </row>
    <row r="341" spans="1:15" x14ac:dyDescent="0.2">
      <c r="A341" s="84"/>
      <c r="B341" s="84"/>
      <c r="C341" s="207" t="s">
        <v>603</v>
      </c>
      <c r="D341" s="207" t="s">
        <v>603</v>
      </c>
      <c r="E341" s="195">
        <v>0</v>
      </c>
      <c r="F341" s="195">
        <v>0</v>
      </c>
      <c r="G341" s="195">
        <v>0</v>
      </c>
      <c r="H341" s="195">
        <v>0</v>
      </c>
      <c r="I341" s="195">
        <v>0</v>
      </c>
      <c r="J341" s="195">
        <v>0</v>
      </c>
      <c r="K341" s="195">
        <v>0</v>
      </c>
      <c r="L341" s="208">
        <f t="shared" si="5"/>
        <v>0</v>
      </c>
      <c r="M341" s="207" t="s">
        <v>603</v>
      </c>
      <c r="N341" s="84"/>
      <c r="O341" s="84"/>
    </row>
    <row r="342" spans="1:15" x14ac:dyDescent="0.2">
      <c r="A342" s="84"/>
      <c r="B342" s="84"/>
      <c r="C342" s="207" t="s">
        <v>603</v>
      </c>
      <c r="D342" s="207" t="s">
        <v>603</v>
      </c>
      <c r="E342" s="195">
        <v>0</v>
      </c>
      <c r="F342" s="195">
        <v>0</v>
      </c>
      <c r="G342" s="195">
        <v>0</v>
      </c>
      <c r="H342" s="195">
        <v>0</v>
      </c>
      <c r="I342" s="195">
        <v>0</v>
      </c>
      <c r="J342" s="195">
        <v>0</v>
      </c>
      <c r="K342" s="195">
        <v>0</v>
      </c>
      <c r="L342" s="208">
        <f t="shared" si="5"/>
        <v>0</v>
      </c>
      <c r="M342" s="207" t="s">
        <v>603</v>
      </c>
      <c r="N342" s="84"/>
      <c r="O342" s="84"/>
    </row>
    <row r="343" spans="1:15" x14ac:dyDescent="0.2">
      <c r="A343" s="84"/>
      <c r="B343" s="84"/>
      <c r="C343" s="207" t="s">
        <v>603</v>
      </c>
      <c r="D343" s="207" t="s">
        <v>603</v>
      </c>
      <c r="E343" s="195">
        <v>0</v>
      </c>
      <c r="F343" s="195">
        <v>0</v>
      </c>
      <c r="G343" s="195">
        <v>0</v>
      </c>
      <c r="H343" s="195">
        <v>0</v>
      </c>
      <c r="I343" s="195">
        <v>0</v>
      </c>
      <c r="J343" s="195">
        <v>0</v>
      </c>
      <c r="K343" s="195">
        <v>0</v>
      </c>
      <c r="L343" s="208">
        <f t="shared" si="5"/>
        <v>0</v>
      </c>
      <c r="M343" s="207" t="s">
        <v>603</v>
      </c>
      <c r="N343" s="84"/>
      <c r="O343" s="84"/>
    </row>
    <row r="344" spans="1:15" x14ac:dyDescent="0.2">
      <c r="A344" s="84"/>
      <c r="B344" s="84"/>
      <c r="C344" s="207" t="s">
        <v>603</v>
      </c>
      <c r="D344" s="207" t="s">
        <v>603</v>
      </c>
      <c r="E344" s="195">
        <v>0</v>
      </c>
      <c r="F344" s="195">
        <v>0</v>
      </c>
      <c r="G344" s="195">
        <v>0</v>
      </c>
      <c r="H344" s="195">
        <v>0</v>
      </c>
      <c r="I344" s="195">
        <v>0</v>
      </c>
      <c r="J344" s="195">
        <v>0</v>
      </c>
      <c r="K344" s="195">
        <v>0</v>
      </c>
      <c r="L344" s="208">
        <f t="shared" si="5"/>
        <v>0</v>
      </c>
      <c r="M344" s="207" t="s">
        <v>603</v>
      </c>
      <c r="N344" s="84"/>
      <c r="O344" s="84"/>
    </row>
    <row r="345" spans="1:15" x14ac:dyDescent="0.2">
      <c r="A345" s="84"/>
      <c r="B345" s="84"/>
      <c r="C345" s="207" t="s">
        <v>603</v>
      </c>
      <c r="D345" s="207" t="s">
        <v>603</v>
      </c>
      <c r="E345" s="195">
        <v>0</v>
      </c>
      <c r="F345" s="195">
        <v>0</v>
      </c>
      <c r="G345" s="195">
        <v>0</v>
      </c>
      <c r="H345" s="195">
        <v>0</v>
      </c>
      <c r="I345" s="195">
        <v>0</v>
      </c>
      <c r="J345" s="195">
        <v>0</v>
      </c>
      <c r="K345" s="195">
        <v>0</v>
      </c>
      <c r="L345" s="208">
        <f t="shared" si="5"/>
        <v>0</v>
      </c>
      <c r="M345" s="207" t="s">
        <v>603</v>
      </c>
      <c r="N345" s="84"/>
      <c r="O345" s="84"/>
    </row>
    <row r="346" spans="1:15" x14ac:dyDescent="0.2">
      <c r="A346" s="84"/>
      <c r="B346" s="84"/>
      <c r="C346" s="207" t="s">
        <v>603</v>
      </c>
      <c r="D346" s="207" t="s">
        <v>603</v>
      </c>
      <c r="E346" s="195">
        <v>0</v>
      </c>
      <c r="F346" s="195">
        <v>0</v>
      </c>
      <c r="G346" s="195">
        <v>0</v>
      </c>
      <c r="H346" s="195">
        <v>0</v>
      </c>
      <c r="I346" s="195">
        <v>0</v>
      </c>
      <c r="J346" s="195">
        <v>0</v>
      </c>
      <c r="K346" s="195">
        <v>0</v>
      </c>
      <c r="L346" s="208">
        <f t="shared" si="5"/>
        <v>0</v>
      </c>
      <c r="M346" s="207" t="s">
        <v>603</v>
      </c>
      <c r="N346" s="84"/>
      <c r="O346" s="84"/>
    </row>
    <row r="347" spans="1:15" x14ac:dyDescent="0.2">
      <c r="A347" s="84"/>
      <c r="B347" s="84"/>
      <c r="C347" s="117"/>
      <c r="D347" s="16"/>
      <c r="E347" s="86">
        <f>SUM(E8:E346)</f>
        <v>17890535.806582902</v>
      </c>
      <c r="F347" s="86">
        <f t="shared" ref="F347:J347" si="6">SUM(F8:F346)</f>
        <v>23506627.924999997</v>
      </c>
      <c r="G347" s="86">
        <f t="shared" si="6"/>
        <v>38003641.590731964</v>
      </c>
      <c r="H347" s="86">
        <f t="shared" si="6"/>
        <v>53384071.799821869</v>
      </c>
      <c r="I347" s="86">
        <f t="shared" si="6"/>
        <v>50850710.652978025</v>
      </c>
      <c r="J347" s="86">
        <f t="shared" si="6"/>
        <v>47211430.25232891</v>
      </c>
      <c r="K347" s="86">
        <f>SUM(K8:K346)</f>
        <v>33097021.923673622</v>
      </c>
      <c r="L347" s="86">
        <f>SUM(L8:L346)</f>
        <v>222546876.21953434</v>
      </c>
      <c r="M347" s="84"/>
      <c r="N347" s="84"/>
      <c r="O347" s="84"/>
    </row>
    <row r="348" spans="1:15" x14ac:dyDescent="0.2">
      <c r="A348" s="84"/>
      <c r="B348" s="84"/>
      <c r="C348" s="118"/>
      <c r="D348" s="84"/>
      <c r="E348" s="84"/>
      <c r="F348" s="84"/>
      <c r="G348" s="84"/>
      <c r="H348" s="84"/>
      <c r="I348" s="84"/>
      <c r="J348" s="84"/>
      <c r="K348" s="84"/>
      <c r="L348" s="84"/>
      <c r="M348" s="84"/>
      <c r="N348" s="84"/>
      <c r="O348" s="84"/>
    </row>
    <row r="349" spans="1:15" x14ac:dyDescent="0.2">
      <c r="A349" s="84"/>
      <c r="B349" s="84"/>
      <c r="C349" s="118"/>
      <c r="D349" s="84"/>
      <c r="E349" s="84"/>
      <c r="F349" s="84"/>
      <c r="G349" s="84"/>
      <c r="H349" s="84"/>
      <c r="I349" s="84"/>
      <c r="J349" s="84"/>
      <c r="K349" s="84"/>
      <c r="L349" s="84"/>
      <c r="M349" s="84"/>
      <c r="N349" s="84"/>
      <c r="O349" s="84"/>
    </row>
    <row r="350" spans="1:15" ht="15.75" x14ac:dyDescent="0.25">
      <c r="A350" s="26"/>
      <c r="B350" s="26"/>
      <c r="C350" s="26"/>
      <c r="D350" s="26"/>
      <c r="E350" s="26"/>
      <c r="F350" s="26"/>
      <c r="G350" s="26"/>
      <c r="H350" s="26"/>
      <c r="I350" s="26"/>
      <c r="J350" s="26"/>
      <c r="K350" s="26"/>
      <c r="L350" s="26"/>
      <c r="M350" s="26"/>
      <c r="N350" s="26"/>
      <c r="O350" s="26"/>
    </row>
    <row r="351" spans="1:15" x14ac:dyDescent="0.2">
      <c r="A351" s="84"/>
      <c r="B351" s="84"/>
      <c r="C351" s="118"/>
      <c r="D351" s="84"/>
      <c r="E351" s="84"/>
      <c r="F351" s="84"/>
      <c r="G351" s="68"/>
      <c r="H351" s="68"/>
      <c r="I351" s="68"/>
      <c r="J351" s="68"/>
      <c r="K351" s="68"/>
      <c r="L351" s="84"/>
      <c r="M351" s="84"/>
      <c r="N351" s="84"/>
      <c r="O351" s="84"/>
    </row>
    <row r="352" spans="1:15" hidden="1" x14ac:dyDescent="0.2">
      <c r="A352" s="84"/>
      <c r="B352" s="84"/>
      <c r="C352" s="118"/>
      <c r="D352" s="84"/>
      <c r="E352" s="84"/>
      <c r="F352" s="84"/>
      <c r="G352" s="84"/>
      <c r="H352" s="84"/>
      <c r="I352" s="84"/>
      <c r="J352" s="84"/>
      <c r="K352" s="84"/>
      <c r="L352" s="84"/>
      <c r="M352" s="84"/>
      <c r="N352" s="84"/>
      <c r="O352" s="84"/>
    </row>
    <row r="353" hidden="1" x14ac:dyDescent="0.2"/>
    <row r="354" hidden="1" x14ac:dyDescent="0.2"/>
    <row r="355" hidden="1" x14ac:dyDescent="0.2"/>
    <row r="356" hidden="1" x14ac:dyDescent="0.2"/>
    <row r="357" hidden="1" x14ac:dyDescent="0.2"/>
    <row r="358" hidden="1" x14ac:dyDescent="0.2"/>
    <row r="359" hidden="1" x14ac:dyDescent="0.2"/>
    <row r="360" hidden="1" x14ac:dyDescent="0.2"/>
    <row r="361" hidden="1" x14ac:dyDescent="0.2"/>
    <row r="362" hidden="1" x14ac:dyDescent="0.2"/>
    <row r="363" hidden="1" x14ac:dyDescent="0.2"/>
    <row r="364" hidden="1" x14ac:dyDescent="0.2"/>
    <row r="365" hidden="1" x14ac:dyDescent="0.2"/>
    <row r="366" hidden="1" x14ac:dyDescent="0.2"/>
    <row r="367" hidden="1" x14ac:dyDescent="0.2"/>
    <row r="368" hidden="1" x14ac:dyDescent="0.2"/>
    <row r="369" hidden="1" x14ac:dyDescent="0.2"/>
    <row r="370" hidden="1" x14ac:dyDescent="0.2"/>
    <row r="371" hidden="1" x14ac:dyDescent="0.2"/>
    <row r="372" hidden="1" x14ac:dyDescent="0.2"/>
    <row r="373" hidden="1" x14ac:dyDescent="0.2"/>
    <row r="374" hidden="1" x14ac:dyDescent="0.2"/>
    <row r="375" hidden="1" x14ac:dyDescent="0.2"/>
    <row r="376" hidden="1" x14ac:dyDescent="0.2"/>
    <row r="377" hidden="1" x14ac:dyDescent="0.2"/>
    <row r="378" hidden="1" x14ac:dyDescent="0.2"/>
    <row r="379" hidden="1" x14ac:dyDescent="0.2"/>
    <row r="380" hidden="1" x14ac:dyDescent="0.2"/>
    <row r="381" hidden="1" x14ac:dyDescent="0.2"/>
    <row r="382" hidden="1" x14ac:dyDescent="0.2"/>
    <row r="383" hidden="1" x14ac:dyDescent="0.2"/>
    <row r="384" hidden="1" x14ac:dyDescent="0.2"/>
    <row r="385" hidden="1" x14ac:dyDescent="0.2"/>
    <row r="386" hidden="1" x14ac:dyDescent="0.2"/>
    <row r="387" hidden="1" x14ac:dyDescent="0.2"/>
    <row r="388" hidden="1" x14ac:dyDescent="0.2"/>
    <row r="389" hidden="1" x14ac:dyDescent="0.2"/>
    <row r="390" hidden="1" x14ac:dyDescent="0.2"/>
    <row r="391" hidden="1" x14ac:dyDescent="0.2"/>
    <row r="392" hidden="1" x14ac:dyDescent="0.2"/>
    <row r="393" hidden="1" x14ac:dyDescent="0.2"/>
    <row r="394" hidden="1" x14ac:dyDescent="0.2"/>
    <row r="395" hidden="1" x14ac:dyDescent="0.2"/>
    <row r="396" hidden="1" x14ac:dyDescent="0.2"/>
    <row r="397" hidden="1" x14ac:dyDescent="0.2"/>
    <row r="398" hidden="1" x14ac:dyDescent="0.2"/>
    <row r="399" hidden="1" x14ac:dyDescent="0.2"/>
    <row r="400" hidden="1" x14ac:dyDescent="0.2"/>
    <row r="401" hidden="1" x14ac:dyDescent="0.2"/>
    <row r="402" hidden="1" x14ac:dyDescent="0.2"/>
    <row r="403" hidden="1" x14ac:dyDescent="0.2"/>
    <row r="404" hidden="1" x14ac:dyDescent="0.2"/>
    <row r="405" hidden="1" x14ac:dyDescent="0.2"/>
    <row r="406" hidden="1" x14ac:dyDescent="0.2"/>
    <row r="407" hidden="1" x14ac:dyDescent="0.2"/>
    <row r="408" hidden="1" x14ac:dyDescent="0.2"/>
    <row r="409" hidden="1" x14ac:dyDescent="0.2"/>
    <row r="410" hidden="1" x14ac:dyDescent="0.2"/>
    <row r="411" hidden="1" x14ac:dyDescent="0.2"/>
    <row r="412" hidden="1" x14ac:dyDescent="0.2"/>
    <row r="413" hidden="1" x14ac:dyDescent="0.2"/>
    <row r="414" hidden="1" x14ac:dyDescent="0.2"/>
    <row r="415" hidden="1" x14ac:dyDescent="0.2"/>
    <row r="416" hidden="1" x14ac:dyDescent="0.2"/>
    <row r="417" hidden="1" x14ac:dyDescent="0.2"/>
    <row r="418" hidden="1" x14ac:dyDescent="0.2"/>
    <row r="419" hidden="1" x14ac:dyDescent="0.2"/>
    <row r="420" hidden="1" x14ac:dyDescent="0.2"/>
    <row r="421" hidden="1" x14ac:dyDescent="0.2"/>
    <row r="422" hidden="1" x14ac:dyDescent="0.2"/>
    <row r="423" hidden="1" x14ac:dyDescent="0.2"/>
    <row r="424" hidden="1" x14ac:dyDescent="0.2"/>
    <row r="425" hidden="1" x14ac:dyDescent="0.2"/>
    <row r="426" hidden="1" x14ac:dyDescent="0.2"/>
    <row r="427" hidden="1" x14ac:dyDescent="0.2"/>
    <row r="428" hidden="1" x14ac:dyDescent="0.2"/>
    <row r="429" hidden="1" x14ac:dyDescent="0.2"/>
    <row r="430" hidden="1" x14ac:dyDescent="0.2"/>
    <row r="431" hidden="1" x14ac:dyDescent="0.2"/>
    <row r="432" hidden="1" x14ac:dyDescent="0.2"/>
    <row r="433" hidden="1" x14ac:dyDescent="0.2"/>
    <row r="434" hidden="1" x14ac:dyDescent="0.2"/>
    <row r="435" hidden="1" x14ac:dyDescent="0.2"/>
    <row r="436" hidden="1" x14ac:dyDescent="0.2"/>
    <row r="437" hidden="1" x14ac:dyDescent="0.2"/>
    <row r="438" hidden="1" x14ac:dyDescent="0.2"/>
    <row r="439" hidden="1" x14ac:dyDescent="0.2"/>
    <row r="440" hidden="1" x14ac:dyDescent="0.2"/>
    <row r="441" hidden="1" x14ac:dyDescent="0.2"/>
    <row r="442" hidden="1" x14ac:dyDescent="0.2"/>
    <row r="443" hidden="1" x14ac:dyDescent="0.2"/>
    <row r="444" hidden="1" x14ac:dyDescent="0.2"/>
    <row r="445" hidden="1" x14ac:dyDescent="0.2"/>
    <row r="446" hidden="1" x14ac:dyDescent="0.2"/>
    <row r="447" hidden="1" x14ac:dyDescent="0.2"/>
    <row r="448" hidden="1" x14ac:dyDescent="0.2"/>
    <row r="449" hidden="1" x14ac:dyDescent="0.2"/>
    <row r="450" hidden="1" x14ac:dyDescent="0.2"/>
    <row r="451" hidden="1" x14ac:dyDescent="0.2"/>
    <row r="452" hidden="1" x14ac:dyDescent="0.2"/>
    <row r="453" hidden="1" x14ac:dyDescent="0.2"/>
    <row r="454" hidden="1" x14ac:dyDescent="0.2"/>
    <row r="455" hidden="1" x14ac:dyDescent="0.2"/>
    <row r="456" hidden="1" x14ac:dyDescent="0.2"/>
    <row r="457" hidden="1" x14ac:dyDescent="0.2"/>
    <row r="458" hidden="1" x14ac:dyDescent="0.2"/>
    <row r="459" hidden="1" x14ac:dyDescent="0.2"/>
    <row r="460" hidden="1" x14ac:dyDescent="0.2"/>
    <row r="461" hidden="1" x14ac:dyDescent="0.2"/>
    <row r="462" hidden="1" x14ac:dyDescent="0.2"/>
    <row r="463" hidden="1" x14ac:dyDescent="0.2"/>
    <row r="464" hidden="1" x14ac:dyDescent="0.2"/>
    <row r="465" hidden="1" x14ac:dyDescent="0.2"/>
    <row r="466" hidden="1" x14ac:dyDescent="0.2"/>
    <row r="467" hidden="1" x14ac:dyDescent="0.2"/>
    <row r="468" hidden="1" x14ac:dyDescent="0.2"/>
    <row r="469" hidden="1" x14ac:dyDescent="0.2"/>
    <row r="470" hidden="1" x14ac:dyDescent="0.2"/>
    <row r="471" hidden="1" x14ac:dyDescent="0.2"/>
    <row r="472" hidden="1" x14ac:dyDescent="0.2"/>
    <row r="473" hidden="1" x14ac:dyDescent="0.2"/>
    <row r="474" hidden="1" x14ac:dyDescent="0.2"/>
    <row r="475" hidden="1" x14ac:dyDescent="0.2"/>
    <row r="476" hidden="1" x14ac:dyDescent="0.2"/>
    <row r="477" hidden="1" x14ac:dyDescent="0.2"/>
    <row r="478" hidden="1" x14ac:dyDescent="0.2"/>
    <row r="479" hidden="1" x14ac:dyDescent="0.2"/>
    <row r="480" hidden="1" x14ac:dyDescent="0.2"/>
    <row r="481" hidden="1" x14ac:dyDescent="0.2"/>
    <row r="482" hidden="1" x14ac:dyDescent="0.2"/>
    <row r="483" hidden="1" x14ac:dyDescent="0.2"/>
    <row r="484" hidden="1" x14ac:dyDescent="0.2"/>
    <row r="485" hidden="1" x14ac:dyDescent="0.2"/>
    <row r="486" hidden="1" x14ac:dyDescent="0.2"/>
    <row r="487" hidden="1" x14ac:dyDescent="0.2"/>
    <row r="488" hidden="1" x14ac:dyDescent="0.2"/>
    <row r="489" hidden="1" x14ac:dyDescent="0.2"/>
    <row r="490" hidden="1" x14ac:dyDescent="0.2"/>
    <row r="491" hidden="1" x14ac:dyDescent="0.2"/>
    <row r="492" hidden="1" x14ac:dyDescent="0.2"/>
    <row r="493" hidden="1" x14ac:dyDescent="0.2"/>
    <row r="494" hidden="1" x14ac:dyDescent="0.2"/>
    <row r="495" hidden="1" x14ac:dyDescent="0.2"/>
    <row r="496" hidden="1" x14ac:dyDescent="0.2"/>
    <row r="497" hidden="1" x14ac:dyDescent="0.2"/>
    <row r="498" hidden="1" x14ac:dyDescent="0.2"/>
    <row r="499" hidden="1" x14ac:dyDescent="0.2"/>
    <row r="500" hidden="1" x14ac:dyDescent="0.2"/>
    <row r="501" hidden="1" x14ac:dyDescent="0.2"/>
    <row r="502" hidden="1" x14ac:dyDescent="0.2"/>
    <row r="503" hidden="1" x14ac:dyDescent="0.2"/>
    <row r="504" hidden="1" x14ac:dyDescent="0.2"/>
    <row r="505" hidden="1" x14ac:dyDescent="0.2"/>
    <row r="506" hidden="1" x14ac:dyDescent="0.2"/>
    <row r="507" hidden="1" x14ac:dyDescent="0.2"/>
    <row r="508" hidden="1" x14ac:dyDescent="0.2"/>
    <row r="509" hidden="1" x14ac:dyDescent="0.2"/>
    <row r="510" hidden="1" x14ac:dyDescent="0.2"/>
    <row r="511" hidden="1" x14ac:dyDescent="0.2"/>
    <row r="512" hidden="1" x14ac:dyDescent="0.2"/>
    <row r="513" hidden="1" x14ac:dyDescent="0.2"/>
    <row r="514" hidden="1" x14ac:dyDescent="0.2"/>
    <row r="515" hidden="1" x14ac:dyDescent="0.2"/>
    <row r="516" hidden="1" x14ac:dyDescent="0.2"/>
    <row r="517" hidden="1" x14ac:dyDescent="0.2"/>
    <row r="518" hidden="1" x14ac:dyDescent="0.2"/>
    <row r="519" hidden="1" x14ac:dyDescent="0.2"/>
    <row r="520" hidden="1" x14ac:dyDescent="0.2"/>
    <row r="521" hidden="1" x14ac:dyDescent="0.2"/>
    <row r="522" hidden="1" x14ac:dyDescent="0.2"/>
    <row r="523" hidden="1" x14ac:dyDescent="0.2"/>
    <row r="524" hidden="1" x14ac:dyDescent="0.2"/>
    <row r="525" hidden="1" x14ac:dyDescent="0.2"/>
    <row r="526" hidden="1" x14ac:dyDescent="0.2"/>
    <row r="527" hidden="1" x14ac:dyDescent="0.2"/>
    <row r="528" hidden="1" x14ac:dyDescent="0.2"/>
    <row r="529" hidden="1" x14ac:dyDescent="0.2"/>
    <row r="530" hidden="1" x14ac:dyDescent="0.2"/>
    <row r="531" hidden="1" x14ac:dyDescent="0.2"/>
    <row r="532" hidden="1" x14ac:dyDescent="0.2"/>
    <row r="533" hidden="1" x14ac:dyDescent="0.2"/>
    <row r="534" hidden="1" x14ac:dyDescent="0.2"/>
    <row r="535" hidden="1" x14ac:dyDescent="0.2"/>
    <row r="536" hidden="1" x14ac:dyDescent="0.2"/>
    <row r="537" hidden="1" x14ac:dyDescent="0.2"/>
    <row r="538" hidden="1" x14ac:dyDescent="0.2"/>
    <row r="539" hidden="1" x14ac:dyDescent="0.2"/>
    <row r="540" hidden="1" x14ac:dyDescent="0.2"/>
    <row r="541" hidden="1" x14ac:dyDescent="0.2"/>
    <row r="542" hidden="1" x14ac:dyDescent="0.2"/>
    <row r="543" hidden="1" x14ac:dyDescent="0.2"/>
    <row r="544" hidden="1" x14ac:dyDescent="0.2"/>
    <row r="545" hidden="1" x14ac:dyDescent="0.2"/>
    <row r="546" hidden="1" x14ac:dyDescent="0.2"/>
    <row r="547" hidden="1" x14ac:dyDescent="0.2"/>
    <row r="548" hidden="1" x14ac:dyDescent="0.2"/>
    <row r="549" hidden="1" x14ac:dyDescent="0.2"/>
    <row r="550" hidden="1" x14ac:dyDescent="0.2"/>
    <row r="551" hidden="1" x14ac:dyDescent="0.2"/>
    <row r="552" hidden="1" x14ac:dyDescent="0.2"/>
    <row r="553" hidden="1" x14ac:dyDescent="0.2"/>
    <row r="554" hidden="1" x14ac:dyDescent="0.2"/>
    <row r="555" hidden="1" x14ac:dyDescent="0.2"/>
    <row r="556" hidden="1" x14ac:dyDescent="0.2"/>
    <row r="557" hidden="1" x14ac:dyDescent="0.2"/>
    <row r="558" hidden="1" x14ac:dyDescent="0.2"/>
    <row r="559" hidden="1" x14ac:dyDescent="0.2"/>
    <row r="560" hidden="1" x14ac:dyDescent="0.2"/>
    <row r="561" hidden="1" x14ac:dyDescent="0.2"/>
    <row r="562" hidden="1" x14ac:dyDescent="0.2"/>
    <row r="563" hidden="1" x14ac:dyDescent="0.2"/>
    <row r="564" hidden="1" x14ac:dyDescent="0.2"/>
    <row r="565" hidden="1" x14ac:dyDescent="0.2"/>
    <row r="566" hidden="1" x14ac:dyDescent="0.2"/>
    <row r="567" hidden="1" x14ac:dyDescent="0.2"/>
    <row r="568" hidden="1" x14ac:dyDescent="0.2"/>
    <row r="569" hidden="1" x14ac:dyDescent="0.2"/>
    <row r="570" hidden="1" x14ac:dyDescent="0.2"/>
    <row r="571" hidden="1" x14ac:dyDescent="0.2"/>
    <row r="572" hidden="1" x14ac:dyDescent="0.2"/>
    <row r="573" hidden="1" x14ac:dyDescent="0.2"/>
    <row r="574" hidden="1" x14ac:dyDescent="0.2"/>
    <row r="575" hidden="1" x14ac:dyDescent="0.2"/>
    <row r="576" hidden="1" x14ac:dyDescent="0.2"/>
    <row r="577" hidden="1" x14ac:dyDescent="0.2"/>
    <row r="578" hidden="1" x14ac:dyDescent="0.2"/>
    <row r="579" hidden="1" x14ac:dyDescent="0.2"/>
    <row r="580" hidden="1" x14ac:dyDescent="0.2"/>
    <row r="581" hidden="1" x14ac:dyDescent="0.2"/>
    <row r="582" hidden="1" x14ac:dyDescent="0.2"/>
    <row r="583" hidden="1" x14ac:dyDescent="0.2"/>
    <row r="584" hidden="1" x14ac:dyDescent="0.2"/>
    <row r="585" hidden="1" x14ac:dyDescent="0.2"/>
    <row r="586" hidden="1" x14ac:dyDescent="0.2"/>
    <row r="587" hidden="1" x14ac:dyDescent="0.2"/>
    <row r="588" hidden="1" x14ac:dyDescent="0.2"/>
    <row r="589" hidden="1" x14ac:dyDescent="0.2"/>
    <row r="590" hidden="1" x14ac:dyDescent="0.2"/>
    <row r="591" hidden="1" x14ac:dyDescent="0.2"/>
    <row r="592" hidden="1" x14ac:dyDescent="0.2"/>
    <row r="593" hidden="1" x14ac:dyDescent="0.2"/>
    <row r="594" hidden="1" x14ac:dyDescent="0.2"/>
    <row r="595" hidden="1" x14ac:dyDescent="0.2"/>
    <row r="596" hidden="1" x14ac:dyDescent="0.2"/>
    <row r="597" hidden="1" x14ac:dyDescent="0.2"/>
    <row r="598" hidden="1" x14ac:dyDescent="0.2"/>
    <row r="599" hidden="1" x14ac:dyDescent="0.2"/>
    <row r="600" hidden="1" x14ac:dyDescent="0.2"/>
    <row r="601" hidden="1" x14ac:dyDescent="0.2"/>
    <row r="602" hidden="1" x14ac:dyDescent="0.2"/>
    <row r="603" hidden="1" x14ac:dyDescent="0.2"/>
    <row r="604" hidden="1" x14ac:dyDescent="0.2"/>
    <row r="605" hidden="1" x14ac:dyDescent="0.2"/>
    <row r="606" hidden="1" x14ac:dyDescent="0.2"/>
    <row r="607" hidden="1" x14ac:dyDescent="0.2"/>
    <row r="608" hidden="1" x14ac:dyDescent="0.2"/>
    <row r="609" hidden="1" x14ac:dyDescent="0.2"/>
    <row r="610" hidden="1" x14ac:dyDescent="0.2"/>
    <row r="611" hidden="1" x14ac:dyDescent="0.2"/>
    <row r="612" hidden="1" x14ac:dyDescent="0.2"/>
    <row r="613" hidden="1" x14ac:dyDescent="0.2"/>
    <row r="614" hidden="1" x14ac:dyDescent="0.2"/>
    <row r="615" hidden="1" x14ac:dyDescent="0.2"/>
    <row r="616" hidden="1" x14ac:dyDescent="0.2"/>
    <row r="617" hidden="1" x14ac:dyDescent="0.2"/>
    <row r="618" hidden="1" x14ac:dyDescent="0.2"/>
    <row r="619" hidden="1" x14ac:dyDescent="0.2"/>
    <row r="620" hidden="1" x14ac:dyDescent="0.2"/>
    <row r="621" hidden="1" x14ac:dyDescent="0.2"/>
    <row r="622" hidden="1" x14ac:dyDescent="0.2"/>
    <row r="623" hidden="1" x14ac:dyDescent="0.2"/>
    <row r="624" hidden="1" x14ac:dyDescent="0.2"/>
    <row r="625" hidden="1" x14ac:dyDescent="0.2"/>
    <row r="626" hidden="1" x14ac:dyDescent="0.2"/>
    <row r="627" hidden="1" x14ac:dyDescent="0.2"/>
    <row r="628" hidden="1" x14ac:dyDescent="0.2"/>
    <row r="629" hidden="1" x14ac:dyDescent="0.2"/>
    <row r="630" hidden="1" x14ac:dyDescent="0.2"/>
    <row r="631" hidden="1" x14ac:dyDescent="0.2"/>
    <row r="632" hidden="1" x14ac:dyDescent="0.2"/>
    <row r="633" hidden="1" x14ac:dyDescent="0.2"/>
    <row r="634" hidden="1" x14ac:dyDescent="0.2"/>
    <row r="635" hidden="1" x14ac:dyDescent="0.2"/>
    <row r="636" hidden="1" x14ac:dyDescent="0.2"/>
    <row r="637" hidden="1" x14ac:dyDescent="0.2"/>
    <row r="638" hidden="1" x14ac:dyDescent="0.2"/>
    <row r="639" hidden="1" x14ac:dyDescent="0.2"/>
    <row r="640" hidden="1" x14ac:dyDescent="0.2"/>
    <row r="641" hidden="1" x14ac:dyDescent="0.2"/>
    <row r="642" hidden="1" x14ac:dyDescent="0.2"/>
    <row r="643" hidden="1" x14ac:dyDescent="0.2"/>
    <row r="644" hidden="1" x14ac:dyDescent="0.2"/>
    <row r="645" hidden="1" x14ac:dyDescent="0.2"/>
    <row r="646" hidden="1" x14ac:dyDescent="0.2"/>
    <row r="647" hidden="1" x14ac:dyDescent="0.2"/>
    <row r="648" hidden="1" x14ac:dyDescent="0.2"/>
    <row r="649" hidden="1" x14ac:dyDescent="0.2"/>
    <row r="650" hidden="1" x14ac:dyDescent="0.2"/>
    <row r="651" hidden="1" x14ac:dyDescent="0.2"/>
    <row r="652" hidden="1" x14ac:dyDescent="0.2"/>
    <row r="653" hidden="1" x14ac:dyDescent="0.2"/>
    <row r="654" hidden="1" x14ac:dyDescent="0.2"/>
    <row r="655" hidden="1" x14ac:dyDescent="0.2"/>
    <row r="656" hidden="1" x14ac:dyDescent="0.2"/>
    <row r="657" hidden="1" x14ac:dyDescent="0.2"/>
    <row r="658" hidden="1" x14ac:dyDescent="0.2"/>
    <row r="659" hidden="1" x14ac:dyDescent="0.2"/>
    <row r="660" hidden="1" x14ac:dyDescent="0.2"/>
    <row r="661" hidden="1" x14ac:dyDescent="0.2"/>
    <row r="662" hidden="1" x14ac:dyDescent="0.2"/>
    <row r="663" hidden="1" x14ac:dyDescent="0.2"/>
    <row r="664" hidden="1" x14ac:dyDescent="0.2"/>
    <row r="665" hidden="1" x14ac:dyDescent="0.2"/>
    <row r="666" hidden="1" x14ac:dyDescent="0.2"/>
    <row r="667" hidden="1" x14ac:dyDescent="0.2"/>
    <row r="668" hidden="1" x14ac:dyDescent="0.2"/>
    <row r="669" hidden="1" x14ac:dyDescent="0.2"/>
    <row r="670" hidden="1" x14ac:dyDescent="0.2"/>
    <row r="671" hidden="1" x14ac:dyDescent="0.2"/>
    <row r="672" hidden="1" x14ac:dyDescent="0.2"/>
    <row r="673" hidden="1" x14ac:dyDescent="0.2"/>
    <row r="674" hidden="1" x14ac:dyDescent="0.2"/>
    <row r="675" hidden="1" x14ac:dyDescent="0.2"/>
    <row r="676" hidden="1" x14ac:dyDescent="0.2"/>
    <row r="677" hidden="1" x14ac:dyDescent="0.2"/>
    <row r="678" hidden="1" x14ac:dyDescent="0.2"/>
    <row r="679" hidden="1" x14ac:dyDescent="0.2"/>
    <row r="680" hidden="1" x14ac:dyDescent="0.2"/>
    <row r="681" hidden="1" x14ac:dyDescent="0.2"/>
    <row r="682" hidden="1" x14ac:dyDescent="0.2"/>
    <row r="683" hidden="1" x14ac:dyDescent="0.2"/>
    <row r="684" hidden="1" x14ac:dyDescent="0.2"/>
    <row r="685" hidden="1" x14ac:dyDescent="0.2"/>
    <row r="686" hidden="1" x14ac:dyDescent="0.2"/>
    <row r="687" hidden="1" x14ac:dyDescent="0.2"/>
    <row r="688" hidden="1" x14ac:dyDescent="0.2"/>
    <row r="689" hidden="1" x14ac:dyDescent="0.2"/>
    <row r="690" hidden="1" x14ac:dyDescent="0.2"/>
    <row r="691" hidden="1" x14ac:dyDescent="0.2"/>
    <row r="692" hidden="1" x14ac:dyDescent="0.2"/>
    <row r="693" hidden="1" x14ac:dyDescent="0.2"/>
    <row r="694" hidden="1" x14ac:dyDescent="0.2"/>
    <row r="695" hidden="1" x14ac:dyDescent="0.2"/>
    <row r="696" hidden="1" x14ac:dyDescent="0.2"/>
    <row r="697" hidden="1" x14ac:dyDescent="0.2"/>
    <row r="698" hidden="1" x14ac:dyDescent="0.2"/>
    <row r="699" hidden="1" x14ac:dyDescent="0.2"/>
    <row r="700" hidden="1" x14ac:dyDescent="0.2"/>
    <row r="701" hidden="1" x14ac:dyDescent="0.2"/>
    <row r="702" hidden="1" x14ac:dyDescent="0.2"/>
    <row r="703" hidden="1" x14ac:dyDescent="0.2"/>
    <row r="704" hidden="1" x14ac:dyDescent="0.2"/>
    <row r="705" hidden="1" x14ac:dyDescent="0.2"/>
    <row r="706" hidden="1" x14ac:dyDescent="0.2"/>
    <row r="707" hidden="1" x14ac:dyDescent="0.2"/>
    <row r="708" hidden="1" x14ac:dyDescent="0.2"/>
    <row r="709" hidden="1" x14ac:dyDescent="0.2"/>
    <row r="710" hidden="1" x14ac:dyDescent="0.2"/>
    <row r="711" hidden="1" x14ac:dyDescent="0.2"/>
    <row r="712" hidden="1" x14ac:dyDescent="0.2"/>
    <row r="713" hidden="1" x14ac:dyDescent="0.2"/>
    <row r="714" hidden="1" x14ac:dyDescent="0.2"/>
    <row r="715" hidden="1" x14ac:dyDescent="0.2"/>
    <row r="716" hidden="1" x14ac:dyDescent="0.2"/>
    <row r="717" hidden="1" x14ac:dyDescent="0.2"/>
    <row r="718" hidden="1" x14ac:dyDescent="0.2"/>
    <row r="719" hidden="1" x14ac:dyDescent="0.2"/>
    <row r="720" hidden="1" x14ac:dyDescent="0.2"/>
    <row r="721" hidden="1" x14ac:dyDescent="0.2"/>
    <row r="722" hidden="1" x14ac:dyDescent="0.2"/>
    <row r="723" hidden="1" x14ac:dyDescent="0.2"/>
    <row r="724" hidden="1" x14ac:dyDescent="0.2"/>
    <row r="725" hidden="1" x14ac:dyDescent="0.2"/>
    <row r="726" hidden="1" x14ac:dyDescent="0.2"/>
    <row r="727" hidden="1" x14ac:dyDescent="0.2"/>
    <row r="728" hidden="1" x14ac:dyDescent="0.2"/>
    <row r="729" hidden="1" x14ac:dyDescent="0.2"/>
    <row r="730" hidden="1" x14ac:dyDescent="0.2"/>
    <row r="731" hidden="1" x14ac:dyDescent="0.2"/>
    <row r="732" hidden="1" x14ac:dyDescent="0.2"/>
    <row r="733" hidden="1" x14ac:dyDescent="0.2"/>
    <row r="734" hidden="1" x14ac:dyDescent="0.2"/>
    <row r="735" hidden="1" x14ac:dyDescent="0.2"/>
    <row r="736" hidden="1" x14ac:dyDescent="0.2"/>
    <row r="737" hidden="1" x14ac:dyDescent="0.2"/>
    <row r="738" hidden="1" x14ac:dyDescent="0.2"/>
    <row r="739" hidden="1" x14ac:dyDescent="0.2"/>
    <row r="740" hidden="1" x14ac:dyDescent="0.2"/>
    <row r="741" hidden="1" x14ac:dyDescent="0.2"/>
    <row r="742" hidden="1" x14ac:dyDescent="0.2"/>
    <row r="743" hidden="1" x14ac:dyDescent="0.2"/>
    <row r="744" hidden="1" x14ac:dyDescent="0.2"/>
    <row r="745" hidden="1" x14ac:dyDescent="0.2"/>
    <row r="746" hidden="1" x14ac:dyDescent="0.2"/>
    <row r="747" hidden="1" x14ac:dyDescent="0.2"/>
    <row r="748" hidden="1" x14ac:dyDescent="0.2"/>
    <row r="749" hidden="1" x14ac:dyDescent="0.2"/>
    <row r="750" hidden="1" x14ac:dyDescent="0.2"/>
    <row r="751" hidden="1" x14ac:dyDescent="0.2"/>
    <row r="752" hidden="1" x14ac:dyDescent="0.2"/>
    <row r="753" hidden="1" x14ac:dyDescent="0.2"/>
    <row r="754" hidden="1" x14ac:dyDescent="0.2"/>
    <row r="755" hidden="1" x14ac:dyDescent="0.2"/>
    <row r="756" hidden="1" x14ac:dyDescent="0.2"/>
    <row r="757" hidden="1" x14ac:dyDescent="0.2"/>
    <row r="758" hidden="1" x14ac:dyDescent="0.2"/>
    <row r="759" hidden="1" x14ac:dyDescent="0.2"/>
    <row r="760" hidden="1" x14ac:dyDescent="0.2"/>
    <row r="761" hidden="1" x14ac:dyDescent="0.2"/>
    <row r="762" hidden="1" x14ac:dyDescent="0.2"/>
    <row r="763" hidden="1" x14ac:dyDescent="0.2"/>
    <row r="764" hidden="1" x14ac:dyDescent="0.2"/>
    <row r="765" hidden="1" x14ac:dyDescent="0.2"/>
    <row r="766" hidden="1" x14ac:dyDescent="0.2"/>
    <row r="767" hidden="1" x14ac:dyDescent="0.2"/>
    <row r="768" hidden="1" x14ac:dyDescent="0.2"/>
    <row r="769" hidden="1" x14ac:dyDescent="0.2"/>
    <row r="770" hidden="1" x14ac:dyDescent="0.2"/>
    <row r="771" hidden="1" x14ac:dyDescent="0.2"/>
    <row r="772" hidden="1" x14ac:dyDescent="0.2"/>
    <row r="773" hidden="1" x14ac:dyDescent="0.2"/>
    <row r="774" hidden="1" x14ac:dyDescent="0.2"/>
    <row r="775" hidden="1" x14ac:dyDescent="0.2"/>
    <row r="776" hidden="1" x14ac:dyDescent="0.2"/>
    <row r="777" hidden="1" x14ac:dyDescent="0.2"/>
    <row r="778" hidden="1" x14ac:dyDescent="0.2"/>
    <row r="779" hidden="1" x14ac:dyDescent="0.2"/>
    <row r="780" hidden="1" x14ac:dyDescent="0.2"/>
    <row r="781" hidden="1" x14ac:dyDescent="0.2"/>
    <row r="782" hidden="1" x14ac:dyDescent="0.2"/>
    <row r="783" hidden="1" x14ac:dyDescent="0.2"/>
    <row r="784" hidden="1" x14ac:dyDescent="0.2"/>
    <row r="785" hidden="1" x14ac:dyDescent="0.2"/>
    <row r="786" hidden="1" x14ac:dyDescent="0.2"/>
    <row r="787" hidden="1" x14ac:dyDescent="0.2"/>
    <row r="788" hidden="1" x14ac:dyDescent="0.2"/>
    <row r="789" hidden="1" x14ac:dyDescent="0.2"/>
    <row r="790" hidden="1" x14ac:dyDescent="0.2"/>
    <row r="791" hidden="1" x14ac:dyDescent="0.2"/>
    <row r="792" hidden="1" x14ac:dyDescent="0.2"/>
    <row r="793" hidden="1" x14ac:dyDescent="0.2"/>
    <row r="794" hidden="1" x14ac:dyDescent="0.2"/>
    <row r="795" hidden="1" x14ac:dyDescent="0.2"/>
    <row r="796" hidden="1" x14ac:dyDescent="0.2"/>
    <row r="797" hidden="1" x14ac:dyDescent="0.2"/>
    <row r="798" hidden="1" x14ac:dyDescent="0.2"/>
    <row r="799" hidden="1" x14ac:dyDescent="0.2"/>
    <row r="800" hidden="1" x14ac:dyDescent="0.2"/>
    <row r="801" hidden="1" x14ac:dyDescent="0.2"/>
    <row r="802" hidden="1" x14ac:dyDescent="0.2"/>
    <row r="803" hidden="1" x14ac:dyDescent="0.2"/>
    <row r="804" hidden="1" x14ac:dyDescent="0.2"/>
    <row r="805" hidden="1" x14ac:dyDescent="0.2"/>
    <row r="806" hidden="1" x14ac:dyDescent="0.2"/>
    <row r="807" hidden="1" x14ac:dyDescent="0.2"/>
    <row r="808" hidden="1" x14ac:dyDescent="0.2"/>
    <row r="809" hidden="1" x14ac:dyDescent="0.2"/>
    <row r="810" hidden="1" x14ac:dyDescent="0.2"/>
    <row r="811" hidden="1" x14ac:dyDescent="0.2"/>
    <row r="812" hidden="1" x14ac:dyDescent="0.2"/>
    <row r="813" hidden="1" x14ac:dyDescent="0.2"/>
    <row r="814" hidden="1" x14ac:dyDescent="0.2"/>
    <row r="815" hidden="1" x14ac:dyDescent="0.2"/>
    <row r="816" hidden="1" x14ac:dyDescent="0.2"/>
    <row r="817" hidden="1" x14ac:dyDescent="0.2"/>
    <row r="818" hidden="1" x14ac:dyDescent="0.2"/>
    <row r="819" hidden="1" x14ac:dyDescent="0.2"/>
    <row r="820" hidden="1" x14ac:dyDescent="0.2"/>
    <row r="821" hidden="1" x14ac:dyDescent="0.2"/>
    <row r="822" hidden="1" x14ac:dyDescent="0.2"/>
    <row r="823" hidden="1" x14ac:dyDescent="0.2"/>
    <row r="824" hidden="1" x14ac:dyDescent="0.2"/>
    <row r="825" hidden="1" x14ac:dyDescent="0.2"/>
    <row r="826" hidden="1" x14ac:dyDescent="0.2"/>
    <row r="827" hidden="1" x14ac:dyDescent="0.2"/>
    <row r="828" hidden="1" x14ac:dyDescent="0.2"/>
    <row r="829" hidden="1" x14ac:dyDescent="0.2"/>
    <row r="830" hidden="1" x14ac:dyDescent="0.2"/>
    <row r="831" hidden="1" x14ac:dyDescent="0.2"/>
    <row r="832" hidden="1" x14ac:dyDescent="0.2"/>
    <row r="833" hidden="1" x14ac:dyDescent="0.2"/>
    <row r="834" hidden="1" x14ac:dyDescent="0.2"/>
    <row r="835" hidden="1" x14ac:dyDescent="0.2"/>
    <row r="836" hidden="1" x14ac:dyDescent="0.2"/>
    <row r="837" hidden="1" x14ac:dyDescent="0.2"/>
    <row r="838" hidden="1" x14ac:dyDescent="0.2"/>
    <row r="839" hidden="1" x14ac:dyDescent="0.2"/>
    <row r="840" hidden="1" x14ac:dyDescent="0.2"/>
    <row r="841" hidden="1" x14ac:dyDescent="0.2"/>
    <row r="842" hidden="1" x14ac:dyDescent="0.2"/>
    <row r="843" hidden="1" x14ac:dyDescent="0.2"/>
    <row r="844" hidden="1" x14ac:dyDescent="0.2"/>
    <row r="845" hidden="1" x14ac:dyDescent="0.2"/>
    <row r="846" hidden="1" x14ac:dyDescent="0.2"/>
    <row r="847" hidden="1" x14ac:dyDescent="0.2"/>
    <row r="848" hidden="1" x14ac:dyDescent="0.2"/>
    <row r="849" hidden="1" x14ac:dyDescent="0.2"/>
    <row r="850" hidden="1" x14ac:dyDescent="0.2"/>
    <row r="851" hidden="1" x14ac:dyDescent="0.2"/>
    <row r="852" hidden="1" x14ac:dyDescent="0.2"/>
    <row r="853" hidden="1" x14ac:dyDescent="0.2"/>
    <row r="854" hidden="1" x14ac:dyDescent="0.2"/>
    <row r="855" hidden="1" x14ac:dyDescent="0.2"/>
    <row r="856" hidden="1" x14ac:dyDescent="0.2"/>
    <row r="857" hidden="1" x14ac:dyDescent="0.2"/>
    <row r="858" hidden="1" x14ac:dyDescent="0.2"/>
    <row r="859" hidden="1" x14ac:dyDescent="0.2"/>
    <row r="860" hidden="1" x14ac:dyDescent="0.2"/>
    <row r="861" hidden="1" x14ac:dyDescent="0.2"/>
    <row r="862" hidden="1" x14ac:dyDescent="0.2"/>
    <row r="863" hidden="1" x14ac:dyDescent="0.2"/>
    <row r="864" hidden="1" x14ac:dyDescent="0.2"/>
    <row r="865" hidden="1" x14ac:dyDescent="0.2"/>
    <row r="866" hidden="1" x14ac:dyDescent="0.2"/>
    <row r="867" hidden="1" x14ac:dyDescent="0.2"/>
    <row r="868" hidden="1" x14ac:dyDescent="0.2"/>
    <row r="869" hidden="1" x14ac:dyDescent="0.2"/>
    <row r="870" hidden="1" x14ac:dyDescent="0.2"/>
    <row r="871" hidden="1" x14ac:dyDescent="0.2"/>
    <row r="872" hidden="1" x14ac:dyDescent="0.2"/>
    <row r="873" hidden="1" x14ac:dyDescent="0.2"/>
    <row r="874" hidden="1" x14ac:dyDescent="0.2"/>
    <row r="875" hidden="1" x14ac:dyDescent="0.2"/>
    <row r="876" hidden="1" x14ac:dyDescent="0.2"/>
    <row r="877" hidden="1" x14ac:dyDescent="0.2"/>
    <row r="878" hidden="1" x14ac:dyDescent="0.2"/>
    <row r="879" hidden="1" x14ac:dyDescent="0.2"/>
    <row r="880" hidden="1" x14ac:dyDescent="0.2"/>
    <row r="881" hidden="1" x14ac:dyDescent="0.2"/>
    <row r="882" hidden="1" x14ac:dyDescent="0.2"/>
    <row r="883" hidden="1" x14ac:dyDescent="0.2"/>
    <row r="884" hidden="1" x14ac:dyDescent="0.2"/>
    <row r="885" hidden="1" x14ac:dyDescent="0.2"/>
    <row r="886" hidden="1" x14ac:dyDescent="0.2"/>
    <row r="887" hidden="1" x14ac:dyDescent="0.2"/>
    <row r="888" hidden="1" x14ac:dyDescent="0.2"/>
    <row r="889" hidden="1" x14ac:dyDescent="0.2"/>
    <row r="890" hidden="1" x14ac:dyDescent="0.2"/>
    <row r="891" hidden="1" x14ac:dyDescent="0.2"/>
    <row r="892" hidden="1" x14ac:dyDescent="0.2"/>
    <row r="893" hidden="1" x14ac:dyDescent="0.2"/>
    <row r="894" hidden="1" x14ac:dyDescent="0.2"/>
    <row r="895" hidden="1" x14ac:dyDescent="0.2"/>
    <row r="896" hidden="1" x14ac:dyDescent="0.2"/>
    <row r="897" hidden="1" x14ac:dyDescent="0.2"/>
    <row r="898" hidden="1" x14ac:dyDescent="0.2"/>
    <row r="899" hidden="1" x14ac:dyDescent="0.2"/>
    <row r="900" hidden="1" x14ac:dyDescent="0.2"/>
    <row r="901" hidden="1" x14ac:dyDescent="0.2"/>
    <row r="902" hidden="1" x14ac:dyDescent="0.2"/>
    <row r="903" hidden="1" x14ac:dyDescent="0.2"/>
    <row r="904" hidden="1" x14ac:dyDescent="0.2"/>
    <row r="905" hidden="1" x14ac:dyDescent="0.2"/>
    <row r="906" hidden="1" x14ac:dyDescent="0.2"/>
    <row r="907" hidden="1" x14ac:dyDescent="0.2"/>
    <row r="908" hidden="1" x14ac:dyDescent="0.2"/>
    <row r="909" hidden="1" x14ac:dyDescent="0.2"/>
    <row r="910" hidden="1" x14ac:dyDescent="0.2"/>
    <row r="911" hidden="1" x14ac:dyDescent="0.2"/>
    <row r="912" hidden="1" x14ac:dyDescent="0.2"/>
    <row r="913" hidden="1" x14ac:dyDescent="0.2"/>
    <row r="914" hidden="1" x14ac:dyDescent="0.2"/>
    <row r="915" hidden="1" x14ac:dyDescent="0.2"/>
    <row r="916" hidden="1" x14ac:dyDescent="0.2"/>
    <row r="917" hidden="1" x14ac:dyDescent="0.2"/>
    <row r="918" hidden="1" x14ac:dyDescent="0.2"/>
    <row r="919" hidden="1" x14ac:dyDescent="0.2"/>
    <row r="920" hidden="1" x14ac:dyDescent="0.2"/>
    <row r="921" hidden="1" x14ac:dyDescent="0.2"/>
    <row r="922" hidden="1" x14ac:dyDescent="0.2"/>
    <row r="923" hidden="1" x14ac:dyDescent="0.2"/>
    <row r="924" hidden="1" x14ac:dyDescent="0.2"/>
    <row r="925" hidden="1" x14ac:dyDescent="0.2"/>
    <row r="926" hidden="1" x14ac:dyDescent="0.2"/>
    <row r="927" hidden="1" x14ac:dyDescent="0.2"/>
    <row r="928" hidden="1" x14ac:dyDescent="0.2"/>
    <row r="929" hidden="1" x14ac:dyDescent="0.2"/>
    <row r="930" hidden="1" x14ac:dyDescent="0.2"/>
    <row r="931" hidden="1" x14ac:dyDescent="0.2"/>
    <row r="932" hidden="1" x14ac:dyDescent="0.2"/>
    <row r="933" hidden="1" x14ac:dyDescent="0.2"/>
    <row r="934" hidden="1" x14ac:dyDescent="0.2"/>
    <row r="935" hidden="1" x14ac:dyDescent="0.2"/>
    <row r="936" hidden="1" x14ac:dyDescent="0.2"/>
    <row r="937" hidden="1" x14ac:dyDescent="0.2"/>
    <row r="938" hidden="1" x14ac:dyDescent="0.2"/>
    <row r="939" hidden="1" x14ac:dyDescent="0.2"/>
    <row r="940" hidden="1" x14ac:dyDescent="0.2"/>
    <row r="941" hidden="1" x14ac:dyDescent="0.2"/>
    <row r="942" hidden="1" x14ac:dyDescent="0.2"/>
    <row r="943" hidden="1" x14ac:dyDescent="0.2"/>
    <row r="944" hidden="1" x14ac:dyDescent="0.2"/>
    <row r="945" hidden="1" x14ac:dyDescent="0.2"/>
    <row r="946" hidden="1" x14ac:dyDescent="0.2"/>
    <row r="947" hidden="1" x14ac:dyDescent="0.2"/>
    <row r="948" hidden="1" x14ac:dyDescent="0.2"/>
    <row r="949" hidden="1" x14ac:dyDescent="0.2"/>
    <row r="950" hidden="1" x14ac:dyDescent="0.2"/>
    <row r="951" hidden="1" x14ac:dyDescent="0.2"/>
    <row r="952" hidden="1" x14ac:dyDescent="0.2"/>
    <row r="953" hidden="1" x14ac:dyDescent="0.2"/>
    <row r="954" hidden="1" x14ac:dyDescent="0.2"/>
    <row r="955" hidden="1" x14ac:dyDescent="0.2"/>
    <row r="956" hidden="1" x14ac:dyDescent="0.2"/>
    <row r="957" hidden="1" x14ac:dyDescent="0.2"/>
    <row r="958" hidden="1" x14ac:dyDescent="0.2"/>
    <row r="959" hidden="1" x14ac:dyDescent="0.2"/>
    <row r="960" hidden="1" x14ac:dyDescent="0.2"/>
    <row r="961" hidden="1" x14ac:dyDescent="0.2"/>
    <row r="962" hidden="1" x14ac:dyDescent="0.2"/>
    <row r="963" hidden="1" x14ac:dyDescent="0.2"/>
    <row r="964" hidden="1" x14ac:dyDescent="0.2"/>
    <row r="965" hidden="1" x14ac:dyDescent="0.2"/>
    <row r="966" hidden="1" x14ac:dyDescent="0.2"/>
    <row r="967" hidden="1" x14ac:dyDescent="0.2"/>
    <row r="968" hidden="1" x14ac:dyDescent="0.2"/>
    <row r="969" hidden="1" x14ac:dyDescent="0.2"/>
    <row r="970" hidden="1" x14ac:dyDescent="0.2"/>
    <row r="971" hidden="1" x14ac:dyDescent="0.2"/>
    <row r="972" hidden="1" x14ac:dyDescent="0.2"/>
    <row r="973" hidden="1" x14ac:dyDescent="0.2"/>
    <row r="974" hidden="1" x14ac:dyDescent="0.2"/>
    <row r="975" hidden="1" x14ac:dyDescent="0.2"/>
    <row r="976" hidden="1" x14ac:dyDescent="0.2"/>
    <row r="977" hidden="1" x14ac:dyDescent="0.2"/>
    <row r="978" hidden="1" x14ac:dyDescent="0.2"/>
    <row r="979" hidden="1" x14ac:dyDescent="0.2"/>
    <row r="980" hidden="1" x14ac:dyDescent="0.2"/>
    <row r="981" hidden="1" x14ac:dyDescent="0.2"/>
    <row r="982" hidden="1" x14ac:dyDescent="0.2"/>
    <row r="983" hidden="1" x14ac:dyDescent="0.2"/>
    <row r="984" hidden="1" x14ac:dyDescent="0.2"/>
    <row r="985" hidden="1" x14ac:dyDescent="0.2"/>
    <row r="986" hidden="1" x14ac:dyDescent="0.2"/>
    <row r="987" hidden="1" x14ac:dyDescent="0.2"/>
    <row r="988" hidden="1" x14ac:dyDescent="0.2"/>
    <row r="989" hidden="1" x14ac:dyDescent="0.2"/>
    <row r="990" hidden="1" x14ac:dyDescent="0.2"/>
    <row r="991" hidden="1" x14ac:dyDescent="0.2"/>
    <row r="992" hidden="1" x14ac:dyDescent="0.2"/>
    <row r="993" hidden="1" x14ac:dyDescent="0.2"/>
    <row r="994" hidden="1" x14ac:dyDescent="0.2"/>
    <row r="995" hidden="1" x14ac:dyDescent="0.2"/>
    <row r="996" hidden="1" x14ac:dyDescent="0.2"/>
    <row r="997" hidden="1" x14ac:dyDescent="0.2"/>
    <row r="998" hidden="1" x14ac:dyDescent="0.2"/>
    <row r="999" hidden="1" x14ac:dyDescent="0.2"/>
    <row r="1000" hidden="1" x14ac:dyDescent="0.2"/>
    <row r="1001" hidden="1" x14ac:dyDescent="0.2"/>
    <row r="1002" hidden="1" x14ac:dyDescent="0.2"/>
    <row r="1003" hidden="1" x14ac:dyDescent="0.2"/>
    <row r="1004" hidden="1" x14ac:dyDescent="0.2"/>
    <row r="1005" hidden="1" x14ac:dyDescent="0.2"/>
    <row r="1006" hidden="1" x14ac:dyDescent="0.2"/>
    <row r="1007" hidden="1" x14ac:dyDescent="0.2"/>
    <row r="1008" hidden="1" x14ac:dyDescent="0.2"/>
    <row r="1009" hidden="1" x14ac:dyDescent="0.2"/>
    <row r="1010" hidden="1" x14ac:dyDescent="0.2"/>
    <row r="1011" hidden="1" x14ac:dyDescent="0.2"/>
    <row r="1012" hidden="1" x14ac:dyDescent="0.2"/>
    <row r="1013" hidden="1" x14ac:dyDescent="0.2"/>
    <row r="1014" hidden="1" x14ac:dyDescent="0.2"/>
    <row r="1015" hidden="1" x14ac:dyDescent="0.2"/>
    <row r="1016" hidden="1" x14ac:dyDescent="0.2"/>
    <row r="1017" hidden="1" x14ac:dyDescent="0.2"/>
    <row r="1018" hidden="1" x14ac:dyDescent="0.2"/>
    <row r="1019" hidden="1" x14ac:dyDescent="0.2"/>
    <row r="1020" hidden="1" x14ac:dyDescent="0.2"/>
    <row r="1021" hidden="1" x14ac:dyDescent="0.2"/>
    <row r="1022" hidden="1" x14ac:dyDescent="0.2"/>
    <row r="1023" hidden="1" x14ac:dyDescent="0.2"/>
    <row r="1024" hidden="1" x14ac:dyDescent="0.2"/>
    <row r="1025" hidden="1" x14ac:dyDescent="0.2"/>
    <row r="1026" hidden="1" x14ac:dyDescent="0.2"/>
    <row r="1027" hidden="1" x14ac:dyDescent="0.2"/>
    <row r="1028" hidden="1" x14ac:dyDescent="0.2"/>
    <row r="1029" hidden="1" x14ac:dyDescent="0.2"/>
    <row r="1030" hidden="1" x14ac:dyDescent="0.2"/>
    <row r="1031" hidden="1" x14ac:dyDescent="0.2"/>
    <row r="1032" hidden="1" x14ac:dyDescent="0.2"/>
    <row r="1033" hidden="1" x14ac:dyDescent="0.2"/>
    <row r="1034" hidden="1" x14ac:dyDescent="0.2"/>
    <row r="1035" hidden="1" x14ac:dyDescent="0.2"/>
    <row r="1036" hidden="1" x14ac:dyDescent="0.2"/>
    <row r="1037" hidden="1" x14ac:dyDescent="0.2"/>
    <row r="1038" hidden="1" x14ac:dyDescent="0.2"/>
    <row r="1039" hidden="1" x14ac:dyDescent="0.2"/>
    <row r="1040" hidden="1" x14ac:dyDescent="0.2"/>
    <row r="1041" hidden="1" x14ac:dyDescent="0.2"/>
    <row r="1042" hidden="1" x14ac:dyDescent="0.2"/>
    <row r="1043" hidden="1" x14ac:dyDescent="0.2"/>
    <row r="1044" hidden="1" x14ac:dyDescent="0.2"/>
    <row r="1045" hidden="1" x14ac:dyDescent="0.2"/>
    <row r="1046" hidden="1" x14ac:dyDescent="0.2"/>
    <row r="1047" hidden="1" x14ac:dyDescent="0.2"/>
    <row r="1048" hidden="1" x14ac:dyDescent="0.2"/>
    <row r="1049" hidden="1" x14ac:dyDescent="0.2"/>
    <row r="1050" hidden="1" x14ac:dyDescent="0.2"/>
    <row r="1051" hidden="1" x14ac:dyDescent="0.2"/>
    <row r="1052" hidden="1" x14ac:dyDescent="0.2"/>
    <row r="1053" hidden="1" x14ac:dyDescent="0.2"/>
    <row r="1054" hidden="1" x14ac:dyDescent="0.2"/>
    <row r="1055" hidden="1" x14ac:dyDescent="0.2"/>
    <row r="1056" hidden="1" x14ac:dyDescent="0.2"/>
    <row r="1057" hidden="1" x14ac:dyDescent="0.2"/>
    <row r="1058" hidden="1" x14ac:dyDescent="0.2"/>
  </sheetData>
  <mergeCells count="1">
    <mergeCell ref="E6:L6"/>
  </mergeCells>
  <hyperlinks>
    <hyperlink ref="L1" location="Menu!A1" display="Menu" xr:uid="{00000000-0004-0000-0100-000000000000}"/>
  </hyperlink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1">
    <tabColor theme="8" tint="0.79998168889431442"/>
  </sheetPr>
  <dimension ref="A1:BN29"/>
  <sheetViews>
    <sheetView showGridLines="0" workbookViewId="0">
      <selection activeCell="E5" sqref="E5"/>
    </sheetView>
  </sheetViews>
  <sheetFormatPr defaultColWidth="0" defaultRowHeight="12.75" customHeight="1" zeroHeight="1" x14ac:dyDescent="0.2"/>
  <cols>
    <col min="1" max="1" width="3.625" style="31" customWidth="1"/>
    <col min="2" max="2" width="21.375" style="31" customWidth="1"/>
    <col min="3" max="13" width="8.625" style="31" customWidth="1"/>
    <col min="14" max="14" width="3.625" style="31" customWidth="1"/>
    <col min="15" max="16" width="9" style="31" hidden="1" customWidth="1"/>
    <col min="17" max="66" width="0" style="31" hidden="1" customWidth="1"/>
    <col min="67" max="16384" width="9" style="31" hidden="1"/>
  </cols>
  <sheetData>
    <row r="1" spans="1:16" ht="18" x14ac:dyDescent="0.25">
      <c r="A1" s="102" t="s">
        <v>481</v>
      </c>
      <c r="B1" s="29"/>
      <c r="C1" s="29"/>
      <c r="D1" s="29"/>
      <c r="E1" s="29"/>
      <c r="F1" s="29"/>
      <c r="G1" s="29"/>
      <c r="H1" s="30" t="s">
        <v>33</v>
      </c>
      <c r="I1" s="29"/>
      <c r="J1" s="29"/>
      <c r="K1" s="29"/>
      <c r="L1" s="29"/>
      <c r="M1" s="29"/>
      <c r="N1" s="29"/>
      <c r="O1" s="29"/>
      <c r="P1" s="29"/>
    </row>
    <row r="2" spans="1:16" ht="15.75" x14ac:dyDescent="0.25">
      <c r="A2" s="103" t="str">
        <f ca="1">RIGHT(CELL("filename", $A$1), LEN(CELL("filename", $A$1)) - SEARCH("]", CELL("filename", $A$1)))</f>
        <v>Inflation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3" spans="1:16" x14ac:dyDescent="0.2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</row>
    <row r="4" spans="1:16" x14ac:dyDescent="0.2">
      <c r="A4" s="33"/>
      <c r="B4" s="39" t="s">
        <v>43</v>
      </c>
      <c r="C4" s="48">
        <v>2021</v>
      </c>
      <c r="D4" s="82"/>
      <c r="E4" s="82"/>
      <c r="F4" s="82"/>
      <c r="G4" s="82"/>
      <c r="H4" s="82"/>
      <c r="I4" s="82"/>
      <c r="J4" s="82"/>
      <c r="K4" s="82"/>
      <c r="L4" s="82"/>
      <c r="M4" s="82"/>
      <c r="N4" s="25"/>
      <c r="O4" s="25"/>
      <c r="P4" s="25"/>
    </row>
    <row r="5" spans="1:16" x14ac:dyDescent="0.2">
      <c r="A5" s="33"/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25"/>
      <c r="P5" s="25"/>
    </row>
    <row r="6" spans="1:16" x14ac:dyDescent="0.2">
      <c r="A6" s="33"/>
      <c r="B6" s="78" t="str">
        <f>"Inflation/Escalation Rates and Conversion factor to" &amp; " " &amp;C4</f>
        <v>Inflation/Escalation Rates and Conversion factor to 2021</v>
      </c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25"/>
      <c r="P6" s="25"/>
    </row>
    <row r="7" spans="1:16" ht="18" customHeight="1" x14ac:dyDescent="0.2">
      <c r="A7" s="33"/>
      <c r="B7" s="74" t="s">
        <v>877</v>
      </c>
      <c r="C7" s="81" t="s">
        <v>878</v>
      </c>
      <c r="D7" s="81" t="s">
        <v>879</v>
      </c>
      <c r="E7" s="81" t="s">
        <v>880</v>
      </c>
      <c r="F7" s="81" t="s">
        <v>881</v>
      </c>
      <c r="G7" s="81" t="s">
        <v>882</v>
      </c>
      <c r="H7" s="81" t="s">
        <v>883</v>
      </c>
      <c r="I7" s="81" t="s">
        <v>884</v>
      </c>
      <c r="J7" s="81" t="s">
        <v>885</v>
      </c>
      <c r="K7" s="81" t="s">
        <v>886</v>
      </c>
      <c r="L7" s="81" t="s">
        <v>887</v>
      </c>
      <c r="M7" s="81" t="s">
        <v>888</v>
      </c>
      <c r="N7" s="82"/>
      <c r="O7" s="25"/>
      <c r="P7" s="25"/>
    </row>
    <row r="8" spans="1:16" x14ac:dyDescent="0.2">
      <c r="A8" s="33"/>
      <c r="B8" s="74" t="s">
        <v>44</v>
      </c>
      <c r="C8" s="81">
        <v>2011</v>
      </c>
      <c r="D8" s="81">
        <f>C8+1</f>
        <v>2012</v>
      </c>
      <c r="E8" s="81">
        <f t="shared" ref="E8:M8" si="0">D8+1</f>
        <v>2013</v>
      </c>
      <c r="F8" s="81">
        <f t="shared" si="0"/>
        <v>2014</v>
      </c>
      <c r="G8" s="81">
        <f t="shared" si="0"/>
        <v>2015</v>
      </c>
      <c r="H8" s="81">
        <f t="shared" si="0"/>
        <v>2016</v>
      </c>
      <c r="I8" s="81">
        <f t="shared" si="0"/>
        <v>2017</v>
      </c>
      <c r="J8" s="81">
        <f t="shared" si="0"/>
        <v>2018</v>
      </c>
      <c r="K8" s="81">
        <f t="shared" si="0"/>
        <v>2019</v>
      </c>
      <c r="L8" s="81">
        <f>K8+1</f>
        <v>2020</v>
      </c>
      <c r="M8" s="81">
        <f t="shared" si="0"/>
        <v>2021</v>
      </c>
      <c r="N8" s="82"/>
      <c r="O8" s="35"/>
      <c r="P8" s="35"/>
    </row>
    <row r="9" spans="1:16" x14ac:dyDescent="0.2">
      <c r="A9" s="33"/>
      <c r="B9" s="8" t="s">
        <v>45</v>
      </c>
      <c r="C9" s="201">
        <f>CHOOSE(C$20,C13,C17)</f>
        <v>2.9927760577915352E-2</v>
      </c>
      <c r="D9" s="201">
        <f t="shared" ref="D9:M9" si="1">CHOOSE(D$20,D13,D17)</f>
        <v>2.2044088176352838E-2</v>
      </c>
      <c r="E9" s="201">
        <f t="shared" si="1"/>
        <v>2.7450980392156765E-2</v>
      </c>
      <c r="F9" s="201">
        <f t="shared" si="1"/>
        <v>1.7175572519083859E-2</v>
      </c>
      <c r="G9" s="201">
        <f t="shared" si="1"/>
        <v>1.6885553470919357E-2</v>
      </c>
      <c r="H9" s="201">
        <f t="shared" si="1"/>
        <v>1.4760147601476037E-2</v>
      </c>
      <c r="I9" s="201">
        <f t="shared" si="1"/>
        <v>1.9090909090909047E-2</v>
      </c>
      <c r="J9" s="201">
        <f t="shared" si="1"/>
        <v>1.7841213202497874E-2</v>
      </c>
      <c r="K9" s="201">
        <f t="shared" si="1"/>
        <v>1.5929203539823078E-2</v>
      </c>
      <c r="L9" s="201">
        <f t="shared" si="1"/>
        <v>2.000000000000024E-2</v>
      </c>
      <c r="M9" s="201">
        <f t="shared" si="1"/>
        <v>2.1998043050963867E-2</v>
      </c>
      <c r="N9" s="82"/>
      <c r="O9" s="35"/>
      <c r="P9" s="35"/>
    </row>
    <row r="10" spans="1:16" x14ac:dyDescent="0.2">
      <c r="A10" s="33"/>
      <c r="B10" s="8" t="str">
        <f>"Conversion Factor to" &amp; " " &amp;C4</f>
        <v>Conversion Factor to 2021</v>
      </c>
      <c r="C10" s="160">
        <f t="shared" ref="C10:M10" si="2">CHOOSE(C$20,C14,C18)</f>
        <v>1.1991170626161898</v>
      </c>
      <c r="D10" s="160">
        <f t="shared" si="2"/>
        <v>1.1732537534225072</v>
      </c>
      <c r="E10" s="160">
        <f t="shared" si="2"/>
        <v>1.1419072790944249</v>
      </c>
      <c r="F10" s="160">
        <f t="shared" si="2"/>
        <v>1.122625542674444</v>
      </c>
      <c r="G10" s="160">
        <f t="shared" si="2"/>
        <v>1.1039841591244994</v>
      </c>
      <c r="H10" s="160">
        <f t="shared" si="2"/>
        <v>1.0879262077190521</v>
      </c>
      <c r="I10" s="160">
        <f t="shared" si="2"/>
        <v>1.0675457881275268</v>
      </c>
      <c r="J10" s="160">
        <f t="shared" si="2"/>
        <v>1.0488333290893579</v>
      </c>
      <c r="K10" s="160">
        <f t="shared" si="2"/>
        <v>1.0424380039119834</v>
      </c>
      <c r="L10" s="160">
        <f t="shared" si="2"/>
        <v>1.0219980430509639</v>
      </c>
      <c r="M10" s="160">
        <f t="shared" si="2"/>
        <v>1</v>
      </c>
      <c r="N10" s="82"/>
      <c r="O10" s="35"/>
      <c r="P10" s="35"/>
    </row>
    <row r="11" spans="1:16" x14ac:dyDescent="0.2">
      <c r="A11" s="33"/>
      <c r="B11" s="71"/>
      <c r="C11" s="71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82"/>
      <c r="O11" s="35"/>
      <c r="P11" s="35"/>
    </row>
    <row r="12" spans="1:16" x14ac:dyDescent="0.2">
      <c r="A12" s="33"/>
      <c r="B12" s="74" t="s">
        <v>894</v>
      </c>
      <c r="C12" s="81">
        <v>2011</v>
      </c>
      <c r="D12" s="81">
        <f>C12+1</f>
        <v>2012</v>
      </c>
      <c r="E12" s="81">
        <f t="shared" ref="E12:K12" si="3">D12+1</f>
        <v>2013</v>
      </c>
      <c r="F12" s="81">
        <f t="shared" si="3"/>
        <v>2014</v>
      </c>
      <c r="G12" s="81">
        <f t="shared" si="3"/>
        <v>2015</v>
      </c>
      <c r="H12" s="81">
        <f t="shared" si="3"/>
        <v>2016</v>
      </c>
      <c r="I12" s="81">
        <f t="shared" si="3"/>
        <v>2017</v>
      </c>
      <c r="J12" s="81">
        <f t="shared" si="3"/>
        <v>2018</v>
      </c>
      <c r="K12" s="81">
        <f t="shared" si="3"/>
        <v>2019</v>
      </c>
      <c r="L12" s="81">
        <f>K12+1</f>
        <v>2020</v>
      </c>
      <c r="M12" s="81">
        <f t="shared" ref="M12" si="4">L12+1</f>
        <v>2021</v>
      </c>
      <c r="N12" s="82"/>
      <c r="O12" s="35"/>
      <c r="P12" s="35"/>
    </row>
    <row r="13" spans="1:16" x14ac:dyDescent="0.2">
      <c r="A13" s="33"/>
      <c r="B13" s="8" t="s">
        <v>45</v>
      </c>
      <c r="C13" s="40">
        <v>3.5490605427975108E-2</v>
      </c>
      <c r="D13" s="40">
        <v>1.2096774193548487E-2</v>
      </c>
      <c r="E13" s="40">
        <v>2.3904382470119501E-2</v>
      </c>
      <c r="F13" s="40">
        <v>3.0155642023346418E-2</v>
      </c>
      <c r="G13" s="40">
        <v>1.5108593012275628E-2</v>
      </c>
      <c r="H13" s="40">
        <v>1.0232558139534831E-2</v>
      </c>
      <c r="I13" s="40">
        <v>1.9337016574585641E-2</v>
      </c>
      <c r="J13" s="40">
        <v>2.0776874435411097E-2</v>
      </c>
      <c r="K13" s="40">
        <v>1.5929203539823078E-2</v>
      </c>
      <c r="L13" s="40">
        <v>2.000000000000024E-2</v>
      </c>
      <c r="M13" s="40">
        <v>2.1998043050963867E-2</v>
      </c>
      <c r="N13" s="35"/>
      <c r="O13" s="35"/>
      <c r="P13" s="35"/>
    </row>
    <row r="14" spans="1:16" x14ac:dyDescent="0.2">
      <c r="A14" s="33"/>
      <c r="B14" s="8" t="s">
        <v>889</v>
      </c>
      <c r="C14" s="160">
        <f t="shared" ref="C14:K14" si="5">D14*(1+D13)</f>
        <v>1.2063697867852392</v>
      </c>
      <c r="D14" s="160">
        <f t="shared" si="5"/>
        <v>1.1919510243933837</v>
      </c>
      <c r="E14" s="160">
        <f t="shared" si="5"/>
        <v>1.1641233740184409</v>
      </c>
      <c r="F14" s="160">
        <f t="shared" si="5"/>
        <v>1.1300461081123296</v>
      </c>
      <c r="G14" s="160">
        <f t="shared" si="5"/>
        <v>1.1132268172008903</v>
      </c>
      <c r="H14" s="160">
        <f t="shared" si="5"/>
        <v>1.1019510391261116</v>
      </c>
      <c r="I14" s="160">
        <f t="shared" si="5"/>
        <v>1.0810468188716866</v>
      </c>
      <c r="J14" s="160">
        <f t="shared" si="5"/>
        <v>1.0590432110539443</v>
      </c>
      <c r="K14" s="160">
        <f t="shared" si="5"/>
        <v>1.0424380039119834</v>
      </c>
      <c r="L14" s="160">
        <f>M14*(1+M13)</f>
        <v>1.0219980430509639</v>
      </c>
      <c r="M14" s="124">
        <v>1</v>
      </c>
      <c r="N14" s="35"/>
      <c r="O14" s="35"/>
      <c r="P14" s="35"/>
    </row>
    <row r="15" spans="1:16" x14ac:dyDescent="0.2">
      <c r="A15" s="33"/>
      <c r="B15" s="71"/>
      <c r="C15" s="71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35"/>
      <c r="O15" s="35"/>
      <c r="P15" s="35"/>
    </row>
    <row r="16" spans="1:16" x14ac:dyDescent="0.2">
      <c r="A16" s="33"/>
      <c r="B16" s="74" t="s">
        <v>877</v>
      </c>
      <c r="C16" s="81">
        <v>2011</v>
      </c>
      <c r="D16" s="81">
        <f>C16+1</f>
        <v>2012</v>
      </c>
      <c r="E16" s="81">
        <f t="shared" ref="E16:K16" si="6">D16+1</f>
        <v>2013</v>
      </c>
      <c r="F16" s="81">
        <f t="shared" si="6"/>
        <v>2014</v>
      </c>
      <c r="G16" s="81">
        <f t="shared" si="6"/>
        <v>2015</v>
      </c>
      <c r="H16" s="81">
        <f t="shared" si="6"/>
        <v>2016</v>
      </c>
      <c r="I16" s="81">
        <f t="shared" si="6"/>
        <v>2017</v>
      </c>
      <c r="J16" s="81">
        <f t="shared" si="6"/>
        <v>2018</v>
      </c>
      <c r="K16" s="81">
        <f t="shared" si="6"/>
        <v>2019</v>
      </c>
      <c r="L16" s="81">
        <f>K16+1</f>
        <v>2020</v>
      </c>
      <c r="M16" s="81">
        <f t="shared" ref="M16" si="7">L16+1</f>
        <v>2021</v>
      </c>
      <c r="N16" s="35"/>
      <c r="O16" s="35"/>
      <c r="P16" s="35"/>
    </row>
    <row r="17" spans="1:16" x14ac:dyDescent="0.2">
      <c r="A17" s="33"/>
      <c r="B17" s="8" t="s">
        <v>45</v>
      </c>
      <c r="C17" s="40">
        <v>2.9927760577915352E-2</v>
      </c>
      <c r="D17" s="40">
        <v>2.2044088176352838E-2</v>
      </c>
      <c r="E17" s="40">
        <v>2.7450980392156765E-2</v>
      </c>
      <c r="F17" s="40">
        <v>1.7175572519083859E-2</v>
      </c>
      <c r="G17" s="40">
        <v>1.6885553470919357E-2</v>
      </c>
      <c r="H17" s="40">
        <v>1.4760147601476037E-2</v>
      </c>
      <c r="I17" s="40">
        <v>1.9090909090909047E-2</v>
      </c>
      <c r="J17" s="40">
        <v>1.7841213202497874E-2</v>
      </c>
      <c r="K17" s="40">
        <v>1.6146509135816611E-2</v>
      </c>
      <c r="L17" s="40">
        <v>2.000000000000024E-2</v>
      </c>
      <c r="M17" s="40">
        <v>2.4E-2</v>
      </c>
      <c r="N17" s="35"/>
      <c r="O17" s="35"/>
      <c r="P17" s="35"/>
    </row>
    <row r="18" spans="1:16" x14ac:dyDescent="0.2">
      <c r="A18" s="33"/>
      <c r="B18" s="8" t="s">
        <v>889</v>
      </c>
      <c r="C18" s="160">
        <f t="shared" ref="C18:J18" si="8">D18*(1+D17)</f>
        <v>1.1991170626161898</v>
      </c>
      <c r="D18" s="160">
        <f t="shared" si="8"/>
        <v>1.1732537534225072</v>
      </c>
      <c r="E18" s="160">
        <f t="shared" si="8"/>
        <v>1.1419072790944249</v>
      </c>
      <c r="F18" s="160">
        <f t="shared" si="8"/>
        <v>1.122625542674444</v>
      </c>
      <c r="G18" s="160">
        <f t="shared" si="8"/>
        <v>1.1039841591244994</v>
      </c>
      <c r="H18" s="160">
        <f t="shared" si="8"/>
        <v>1.0879262077190521</v>
      </c>
      <c r="I18" s="160">
        <f t="shared" si="8"/>
        <v>1.0675457881275268</v>
      </c>
      <c r="J18" s="160">
        <f t="shared" si="8"/>
        <v>1.0488333290893579</v>
      </c>
      <c r="K18" s="160">
        <f>L18*(1+L17)</f>
        <v>1.0321674282789592</v>
      </c>
      <c r="L18" s="160">
        <f>(1+M17)^0.5</f>
        <v>1.0119288512538813</v>
      </c>
      <c r="M18" s="124">
        <v>1</v>
      </c>
      <c r="N18" s="35"/>
      <c r="O18" s="35"/>
      <c r="P18" s="35"/>
    </row>
    <row r="19" spans="1:16" x14ac:dyDescent="0.2">
      <c r="A19" s="33"/>
      <c r="B19" s="71"/>
      <c r="C19" s="71"/>
      <c r="D19" s="55"/>
      <c r="E19" s="55"/>
      <c r="F19" s="55"/>
      <c r="G19" s="55"/>
      <c r="H19" s="55"/>
      <c r="I19" s="55"/>
      <c r="J19" s="55"/>
      <c r="K19" s="55"/>
      <c r="L19" s="55"/>
      <c r="M19" s="55"/>
    </row>
    <row r="20" spans="1:16" x14ac:dyDescent="0.2">
      <c r="A20" s="33"/>
      <c r="B20" s="8" t="s">
        <v>890</v>
      </c>
      <c r="C20" s="48">
        <v>2</v>
      </c>
      <c r="D20" s="48">
        <v>2</v>
      </c>
      <c r="E20" s="48">
        <v>2</v>
      </c>
      <c r="F20" s="48">
        <v>2</v>
      </c>
      <c r="G20" s="48">
        <v>2</v>
      </c>
      <c r="H20" s="48">
        <v>2</v>
      </c>
      <c r="I20" s="48">
        <v>2</v>
      </c>
      <c r="J20" s="48">
        <v>2</v>
      </c>
      <c r="K20" s="48">
        <v>1</v>
      </c>
      <c r="L20" s="48">
        <v>1</v>
      </c>
      <c r="M20" s="48">
        <v>1</v>
      </c>
    </row>
    <row r="21" spans="1:16" x14ac:dyDescent="0.2">
      <c r="A21" s="33"/>
      <c r="B21" s="33"/>
      <c r="C21" s="33"/>
      <c r="D21" s="37"/>
      <c r="E21" s="37"/>
      <c r="F21" s="37"/>
      <c r="G21" s="37"/>
      <c r="H21" s="37"/>
      <c r="I21" s="37"/>
      <c r="J21" s="37"/>
      <c r="K21" s="37"/>
      <c r="L21" s="37"/>
      <c r="M21" s="37"/>
    </row>
    <row r="22" spans="1:16" hidden="1" x14ac:dyDescent="0.2">
      <c r="A22" s="33"/>
      <c r="B22" s="33"/>
      <c r="C22" s="33"/>
      <c r="D22" s="37"/>
      <c r="E22" s="37"/>
      <c r="F22" s="37"/>
      <c r="G22" s="37"/>
      <c r="H22" s="37"/>
      <c r="I22" s="37"/>
      <c r="J22" s="37"/>
      <c r="K22" s="37"/>
      <c r="L22" s="37"/>
      <c r="M22" s="37"/>
    </row>
    <row r="23" spans="1:16" hidden="1" x14ac:dyDescent="0.2">
      <c r="A23" s="33"/>
      <c r="B23" s="33"/>
      <c r="C23" s="33"/>
      <c r="D23" s="37"/>
      <c r="E23" s="37"/>
      <c r="F23" s="37"/>
      <c r="G23" s="37"/>
      <c r="H23" s="37"/>
      <c r="I23" s="37"/>
      <c r="J23" s="37"/>
      <c r="K23" s="37"/>
      <c r="L23" s="37"/>
      <c r="M23" s="37"/>
    </row>
    <row r="24" spans="1:16" hidden="1" x14ac:dyDescent="0.2">
      <c r="A24" s="33"/>
      <c r="B24" s="33"/>
      <c r="C24" s="33"/>
      <c r="D24" s="37"/>
      <c r="E24" s="37"/>
      <c r="F24" s="37"/>
      <c r="G24" s="37"/>
      <c r="H24" s="37"/>
      <c r="I24" s="37"/>
      <c r="J24" s="37"/>
      <c r="K24" s="37"/>
      <c r="L24" s="37"/>
      <c r="M24" s="37"/>
    </row>
    <row r="25" spans="1:16" hidden="1" x14ac:dyDescent="0.2">
      <c r="A25" s="33"/>
      <c r="B25" s="33"/>
      <c r="C25" s="33"/>
      <c r="D25" s="37"/>
      <c r="E25" s="37"/>
      <c r="F25" s="37"/>
      <c r="G25" s="37"/>
      <c r="H25" s="37"/>
      <c r="I25" s="37"/>
      <c r="J25" s="37"/>
      <c r="K25" s="37"/>
      <c r="L25" s="37"/>
      <c r="M25" s="37"/>
    </row>
    <row r="26" spans="1:16" hidden="1" x14ac:dyDescent="0.2">
      <c r="A26" s="33"/>
      <c r="B26" s="33"/>
      <c r="C26" s="33"/>
      <c r="D26" s="37"/>
      <c r="E26" s="37"/>
      <c r="F26" s="37"/>
      <c r="G26" s="37"/>
      <c r="H26" s="37"/>
      <c r="I26" s="37"/>
      <c r="J26" s="37"/>
      <c r="K26" s="37"/>
      <c r="L26" s="37"/>
      <c r="M26" s="37"/>
    </row>
    <row r="27" spans="1:16" hidden="1" x14ac:dyDescent="0.2">
      <c r="A27" s="33"/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5"/>
    </row>
    <row r="28" spans="1:16" hidden="1" x14ac:dyDescent="0.2">
      <c r="A28" s="33"/>
      <c r="B28" s="33"/>
      <c r="C28" s="33"/>
      <c r="D28" s="33"/>
      <c r="E28" s="33"/>
      <c r="F28" s="33"/>
      <c r="G28" s="33"/>
      <c r="H28" s="33"/>
      <c r="I28" s="35"/>
      <c r="J28" s="35"/>
      <c r="K28" s="35"/>
      <c r="L28" s="35"/>
      <c r="M28" s="35"/>
    </row>
    <row r="29" spans="1:16" hidden="1" x14ac:dyDescent="0.2">
      <c r="A29" s="33"/>
      <c r="B29" s="33"/>
      <c r="C29" s="33"/>
      <c r="D29" s="33"/>
      <c r="E29" s="33"/>
      <c r="F29" s="33"/>
      <c r="G29" s="33"/>
      <c r="H29" s="33"/>
    </row>
  </sheetData>
  <dataValidations count="1">
    <dataValidation type="list" allowBlank="1" showInputMessage="1" showErrorMessage="1" sqref="C20:M20" xr:uid="{00000000-0002-0000-0200-000000000000}">
      <formula1>"1,2"</formula1>
    </dataValidation>
  </dataValidations>
  <hyperlinks>
    <hyperlink ref="H1" location="Menu!A1" display="Menu" xr:uid="{00000000-0004-0000-0200-000000000000}"/>
  </hyperlinks>
  <pageMargins left="0.7" right="0.7" top="0.75" bottom="0.75" header="0.3" footer="0.3"/>
  <pageSetup paperSize="9" orientation="portrait" r:id="rId1"/>
  <ignoredErrors>
    <ignoredError sqref="C9:M20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1">
    <tabColor theme="8" tint="0.79998168889431442"/>
  </sheetPr>
  <dimension ref="A1:T283"/>
  <sheetViews>
    <sheetView showGridLines="0" topLeftCell="A2" zoomScale="70" zoomScaleNormal="70" workbookViewId="0">
      <selection activeCell="A2" sqref="A2"/>
    </sheetView>
  </sheetViews>
  <sheetFormatPr defaultColWidth="0" defaultRowHeight="12.75" zeroHeight="1" x14ac:dyDescent="0.2"/>
  <cols>
    <col min="1" max="1" width="3.625" style="31" customWidth="1"/>
    <col min="2" max="2" width="31.125" style="31" customWidth="1"/>
    <col min="3" max="3" width="73.375" style="31" customWidth="1"/>
    <col min="4" max="7" width="10.75" style="31" customWidth="1"/>
    <col min="8" max="8" width="3.625" style="31" customWidth="1"/>
    <col min="9" max="17" width="9" style="31" hidden="1" customWidth="1"/>
    <col min="18" max="20" width="0" style="31" hidden="1" customWidth="1"/>
    <col min="21" max="16384" width="9" style="31" hidden="1"/>
  </cols>
  <sheetData>
    <row r="1" spans="1:9" ht="18" x14ac:dyDescent="0.25">
      <c r="A1" s="102" t="s">
        <v>481</v>
      </c>
      <c r="B1" s="102"/>
      <c r="C1" s="29"/>
      <c r="D1" s="29"/>
      <c r="E1" s="29"/>
      <c r="F1" s="29"/>
      <c r="G1" s="30" t="s">
        <v>33</v>
      </c>
      <c r="H1" s="29"/>
      <c r="I1" s="29"/>
    </row>
    <row r="2" spans="1:9" ht="15.75" x14ac:dyDescent="0.25">
      <c r="A2" s="103" t="str">
        <f ca="1">RIGHT(CELL("filename", $A$1), LEN(CELL("filename", $A$1)) - SEARCH("]", CELL("filename", $A$1)))</f>
        <v>Historical Expenditure</v>
      </c>
      <c r="B2" s="103"/>
      <c r="C2" s="32"/>
      <c r="D2" s="32"/>
      <c r="E2" s="32"/>
      <c r="F2" s="32"/>
      <c r="G2" s="83" t="str">
        <f>IF(ROUND(SUM(D102:G102),0)=ROUND(SUM(D226:G226),0),"OK","Check!")</f>
        <v>OK</v>
      </c>
      <c r="H2" s="32"/>
      <c r="I2" s="32"/>
    </row>
    <row r="3" spans="1:9" x14ac:dyDescent="0.2">
      <c r="A3" s="33"/>
      <c r="B3" s="33"/>
      <c r="C3" s="33"/>
      <c r="D3" s="33"/>
      <c r="E3" s="33"/>
      <c r="F3" s="33"/>
      <c r="G3" s="71"/>
      <c r="H3" s="33"/>
      <c r="I3" s="33"/>
    </row>
    <row r="4" spans="1:9" x14ac:dyDescent="0.2">
      <c r="A4" s="33"/>
      <c r="B4" s="34" t="s">
        <v>39</v>
      </c>
      <c r="C4" s="33"/>
      <c r="D4" s="71"/>
      <c r="E4" s="71"/>
      <c r="F4" s="71"/>
      <c r="G4" s="71"/>
      <c r="H4" s="33"/>
    </row>
    <row r="5" spans="1:9" x14ac:dyDescent="0.2">
      <c r="A5" s="33"/>
      <c r="B5" s="79"/>
      <c r="C5" s="33"/>
      <c r="D5" s="71"/>
      <c r="E5" s="71"/>
      <c r="F5" s="71"/>
      <c r="G5" s="71"/>
      <c r="H5" s="33"/>
    </row>
    <row r="6" spans="1:9" x14ac:dyDescent="0.2">
      <c r="A6" s="33"/>
      <c r="B6" s="52"/>
      <c r="C6" s="33"/>
      <c r="D6" s="71"/>
      <c r="E6" s="71"/>
      <c r="F6" s="71"/>
      <c r="G6" s="71"/>
      <c r="H6" s="33"/>
    </row>
    <row r="7" spans="1:9" x14ac:dyDescent="0.2">
      <c r="A7" s="33"/>
      <c r="B7" s="36"/>
      <c r="C7" s="33"/>
      <c r="D7" s="33"/>
      <c r="E7" s="33"/>
      <c r="F7" s="33"/>
      <c r="G7" s="71"/>
      <c r="H7" s="33"/>
    </row>
    <row r="8" spans="1:9" x14ac:dyDescent="0.2">
      <c r="A8" s="33"/>
      <c r="B8" s="36"/>
      <c r="C8" s="33"/>
      <c r="D8" s="216"/>
      <c r="E8" s="216"/>
      <c r="F8" s="216"/>
      <c r="G8" s="217"/>
      <c r="H8" s="35"/>
    </row>
    <row r="9" spans="1:9" x14ac:dyDescent="0.2">
      <c r="A9" s="33"/>
      <c r="B9" s="75" t="s">
        <v>521</v>
      </c>
      <c r="C9" s="38" t="s">
        <v>41</v>
      </c>
      <c r="D9" s="88" t="s">
        <v>623</v>
      </c>
      <c r="E9" s="88" t="s">
        <v>624</v>
      </c>
      <c r="F9" s="88" t="s">
        <v>625</v>
      </c>
      <c r="G9" s="128" t="s">
        <v>631</v>
      </c>
      <c r="H9" s="35"/>
    </row>
    <row r="10" spans="1:9" x14ac:dyDescent="0.2">
      <c r="A10" s="71"/>
      <c r="B10" s="72" t="s">
        <v>295</v>
      </c>
      <c r="C10" s="73" t="s">
        <v>296</v>
      </c>
      <c r="D10" s="57">
        <v>4609909.4615056096</v>
      </c>
      <c r="E10" s="57">
        <v>4736374.1900748517</v>
      </c>
      <c r="F10" s="57">
        <v>5701846.1418625815</v>
      </c>
      <c r="G10" s="195">
        <v>5895822.7379965372</v>
      </c>
      <c r="H10" s="84"/>
    </row>
    <row r="11" spans="1:9" x14ac:dyDescent="0.2">
      <c r="A11" s="71"/>
      <c r="B11" s="72" t="s">
        <v>577</v>
      </c>
      <c r="C11" s="73" t="s">
        <v>578</v>
      </c>
      <c r="D11" s="57">
        <v>0</v>
      </c>
      <c r="E11" s="57">
        <v>0</v>
      </c>
      <c r="F11" s="57">
        <v>0</v>
      </c>
      <c r="G11" s="57">
        <v>0</v>
      </c>
      <c r="H11" s="84"/>
    </row>
    <row r="12" spans="1:9" x14ac:dyDescent="0.2">
      <c r="A12" s="33"/>
      <c r="B12" s="72" t="s">
        <v>115</v>
      </c>
      <c r="C12" s="73" t="s">
        <v>130</v>
      </c>
      <c r="D12" s="195">
        <v>213960.53221265739</v>
      </c>
      <c r="E12" s="195">
        <v>334417.2739659067</v>
      </c>
      <c r="F12" s="195">
        <v>441633.68838176515</v>
      </c>
      <c r="G12" s="195">
        <v>472626.67812309525</v>
      </c>
      <c r="H12" s="35"/>
    </row>
    <row r="13" spans="1:9" x14ac:dyDescent="0.2">
      <c r="A13" s="33"/>
      <c r="B13" s="72" t="s">
        <v>116</v>
      </c>
      <c r="C13" s="73" t="s">
        <v>131</v>
      </c>
      <c r="D13" s="57">
        <v>1614900.7112240435</v>
      </c>
      <c r="E13" s="57">
        <v>1613157.0174994303</v>
      </c>
      <c r="F13" s="57">
        <v>1391469.1225382949</v>
      </c>
      <c r="G13" s="57">
        <v>2371743.7816133955</v>
      </c>
      <c r="H13" s="84"/>
    </row>
    <row r="14" spans="1:9" x14ac:dyDescent="0.2">
      <c r="A14" s="33"/>
      <c r="B14" s="72" t="s">
        <v>117</v>
      </c>
      <c r="C14" s="73" t="s">
        <v>132</v>
      </c>
      <c r="D14" s="57">
        <v>142997.34556052191</v>
      </c>
      <c r="E14" s="57">
        <v>108165.34213410382</v>
      </c>
      <c r="F14" s="57">
        <v>78143.17169830967</v>
      </c>
      <c r="G14" s="57">
        <v>125803.91026347835</v>
      </c>
      <c r="H14" s="84"/>
    </row>
    <row r="15" spans="1:9" x14ac:dyDescent="0.2">
      <c r="A15" s="33"/>
      <c r="B15" s="72" t="s">
        <v>118</v>
      </c>
      <c r="C15" s="73" t="s">
        <v>133</v>
      </c>
      <c r="D15" s="57">
        <v>0</v>
      </c>
      <c r="E15" s="57">
        <v>0</v>
      </c>
      <c r="F15" s="57">
        <v>0</v>
      </c>
      <c r="G15" s="57">
        <v>0</v>
      </c>
      <c r="H15" s="84"/>
    </row>
    <row r="16" spans="1:9" x14ac:dyDescent="0.2">
      <c r="A16" s="33"/>
      <c r="B16" s="72" t="s">
        <v>119</v>
      </c>
      <c r="C16" s="73" t="s">
        <v>134</v>
      </c>
      <c r="D16" s="57">
        <v>1701766.2684215866</v>
      </c>
      <c r="E16" s="57">
        <v>1122663.7332764831</v>
      </c>
      <c r="F16" s="57">
        <v>1035766.2563619153</v>
      </c>
      <c r="G16" s="57">
        <v>1149719.4619616366</v>
      </c>
      <c r="H16" s="84"/>
    </row>
    <row r="17" spans="1:8" x14ac:dyDescent="0.2">
      <c r="A17" s="71"/>
      <c r="B17" s="72" t="s">
        <v>120</v>
      </c>
      <c r="C17" s="73" t="s">
        <v>135</v>
      </c>
      <c r="D17" s="57">
        <v>6421.8108059971764</v>
      </c>
      <c r="E17" s="57">
        <v>3579.0432364856556</v>
      </c>
      <c r="F17" s="57">
        <v>0</v>
      </c>
      <c r="G17" s="57">
        <v>9428.7934959349586</v>
      </c>
      <c r="H17" s="84"/>
    </row>
    <row r="18" spans="1:8" x14ac:dyDescent="0.2">
      <c r="A18" s="71"/>
      <c r="B18" s="72" t="s">
        <v>121</v>
      </c>
      <c r="C18" s="73" t="s">
        <v>136</v>
      </c>
      <c r="D18" s="57">
        <v>0</v>
      </c>
      <c r="E18" s="57">
        <v>0</v>
      </c>
      <c r="F18" s="57">
        <v>0</v>
      </c>
      <c r="G18" s="57">
        <v>0</v>
      </c>
      <c r="H18" s="84"/>
    </row>
    <row r="19" spans="1:8" x14ac:dyDescent="0.2">
      <c r="A19" s="71"/>
      <c r="B19" s="72" t="s">
        <v>122</v>
      </c>
      <c r="C19" s="73" t="s">
        <v>137</v>
      </c>
      <c r="D19" s="57">
        <v>653.76720892186324</v>
      </c>
      <c r="E19" s="57">
        <v>0</v>
      </c>
      <c r="F19" s="57">
        <v>0</v>
      </c>
      <c r="G19" s="195">
        <v>0</v>
      </c>
      <c r="H19" s="84"/>
    </row>
    <row r="20" spans="1:8" x14ac:dyDescent="0.2">
      <c r="A20" s="71"/>
      <c r="B20" s="72" t="s">
        <v>123</v>
      </c>
      <c r="C20" s="73" t="s">
        <v>138</v>
      </c>
      <c r="D20" s="57">
        <v>1093605.6889738548</v>
      </c>
      <c r="E20" s="57">
        <v>726950.20280072023</v>
      </c>
      <c r="F20" s="57">
        <v>435310.60061163688</v>
      </c>
      <c r="G20" s="57">
        <v>153560.36067526863</v>
      </c>
      <c r="H20" s="84"/>
    </row>
    <row r="21" spans="1:8" x14ac:dyDescent="0.2">
      <c r="A21" s="71"/>
      <c r="B21" s="72" t="s">
        <v>124</v>
      </c>
      <c r="C21" s="73" t="s">
        <v>139</v>
      </c>
      <c r="D21" s="57">
        <v>0</v>
      </c>
      <c r="E21" s="57">
        <v>7228.5207202658457</v>
      </c>
      <c r="F21" s="57">
        <v>41040.386170295402</v>
      </c>
      <c r="G21" s="195">
        <v>127523.16355301059</v>
      </c>
      <c r="H21" s="84"/>
    </row>
    <row r="22" spans="1:8" x14ac:dyDescent="0.2">
      <c r="A22" s="71"/>
      <c r="B22" s="72" t="s">
        <v>125</v>
      </c>
      <c r="C22" s="73" t="s">
        <v>140</v>
      </c>
      <c r="D22" s="57">
        <v>0</v>
      </c>
      <c r="E22" s="57">
        <v>13549.65504485049</v>
      </c>
      <c r="F22" s="195">
        <v>47378.977057981945</v>
      </c>
      <c r="G22" s="195">
        <v>104899.8911188225</v>
      </c>
      <c r="H22" s="84"/>
    </row>
    <row r="23" spans="1:8" x14ac:dyDescent="0.2">
      <c r="A23" s="71"/>
      <c r="B23" s="72" t="s">
        <v>126</v>
      </c>
      <c r="C23" s="73" t="s">
        <v>141</v>
      </c>
      <c r="D23" s="57">
        <v>0</v>
      </c>
      <c r="E23" s="57">
        <v>19796.679199292725</v>
      </c>
      <c r="F23" s="57">
        <v>54882.858732901557</v>
      </c>
      <c r="G23" s="57">
        <v>105825.46571247064</v>
      </c>
      <c r="H23" s="84"/>
    </row>
    <row r="24" spans="1:8" x14ac:dyDescent="0.2">
      <c r="A24" s="71"/>
      <c r="B24" s="72" t="s">
        <v>127</v>
      </c>
      <c r="C24" s="73" t="s">
        <v>142</v>
      </c>
      <c r="D24" s="57">
        <v>369890.6611477788</v>
      </c>
      <c r="E24" s="57">
        <v>463608.64069643093</v>
      </c>
      <c r="F24" s="57">
        <v>473910.4533740175</v>
      </c>
      <c r="G24" s="57">
        <v>417167.34193040291</v>
      </c>
      <c r="H24" s="84"/>
    </row>
    <row r="25" spans="1:8" x14ac:dyDescent="0.2">
      <c r="A25" s="71"/>
      <c r="B25" s="72" t="s">
        <v>128</v>
      </c>
      <c r="C25" s="73" t="s">
        <v>143</v>
      </c>
      <c r="D25" s="57">
        <v>0</v>
      </c>
      <c r="E25" s="57">
        <v>12007.23712876147</v>
      </c>
      <c r="F25" s="57">
        <v>37462.00584808088</v>
      </c>
      <c r="G25" s="57">
        <v>132148.93999303214</v>
      </c>
      <c r="H25" s="84"/>
    </row>
    <row r="26" spans="1:8" x14ac:dyDescent="0.2">
      <c r="A26" s="71"/>
      <c r="B26" s="72" t="s">
        <v>129</v>
      </c>
      <c r="C26" s="73" t="s">
        <v>144</v>
      </c>
      <c r="D26" s="57">
        <v>0</v>
      </c>
      <c r="E26" s="57">
        <v>0</v>
      </c>
      <c r="F26" s="57">
        <v>3334.804466856433</v>
      </c>
      <c r="G26" s="57">
        <v>13527.404466856431</v>
      </c>
      <c r="H26" s="84"/>
    </row>
    <row r="27" spans="1:8" x14ac:dyDescent="0.2">
      <c r="A27" s="71"/>
      <c r="B27" s="72" t="s">
        <v>361</v>
      </c>
      <c r="C27" s="73" t="s">
        <v>362</v>
      </c>
      <c r="D27" s="57">
        <v>5763189.5424266672</v>
      </c>
      <c r="E27" s="57">
        <v>8133505.046575347</v>
      </c>
      <c r="F27" s="57">
        <v>6526914.4441540511</v>
      </c>
      <c r="G27" s="57">
        <v>10856464.198212367</v>
      </c>
      <c r="H27" s="84"/>
    </row>
    <row r="28" spans="1:8" x14ac:dyDescent="0.2">
      <c r="A28" s="71"/>
      <c r="B28" s="72" t="s">
        <v>363</v>
      </c>
      <c r="C28" s="73" t="s">
        <v>480</v>
      </c>
      <c r="D28" s="57">
        <v>0</v>
      </c>
      <c r="E28" s="57">
        <v>0</v>
      </c>
      <c r="F28" s="57">
        <v>89065.781229849483</v>
      </c>
      <c r="G28" s="57">
        <v>180969.05637498622</v>
      </c>
      <c r="H28" s="84"/>
    </row>
    <row r="29" spans="1:8" x14ac:dyDescent="0.2">
      <c r="A29" s="71"/>
      <c r="B29" s="72" t="s">
        <v>365</v>
      </c>
      <c r="C29" s="73" t="s">
        <v>366</v>
      </c>
      <c r="D29" s="57">
        <v>0</v>
      </c>
      <c r="E29" s="57">
        <v>0</v>
      </c>
      <c r="F29" s="57">
        <v>110602.01459984752</v>
      </c>
      <c r="G29" s="57">
        <v>221492.86500635161</v>
      </c>
      <c r="H29" s="84"/>
    </row>
    <row r="30" spans="1:8" x14ac:dyDescent="0.2">
      <c r="A30" s="71"/>
      <c r="B30" s="72" t="s">
        <v>367</v>
      </c>
      <c r="C30" s="73" t="s">
        <v>368</v>
      </c>
      <c r="D30" s="57">
        <v>0</v>
      </c>
      <c r="E30" s="57">
        <v>0</v>
      </c>
      <c r="F30" s="57">
        <v>37021.870012805201</v>
      </c>
      <c r="G30" s="57">
        <v>108674.46567676183</v>
      </c>
      <c r="H30" s="84"/>
    </row>
    <row r="31" spans="1:8" x14ac:dyDescent="0.2">
      <c r="A31" s="71"/>
      <c r="B31" s="72" t="s">
        <v>369</v>
      </c>
      <c r="C31" s="73" t="s">
        <v>370</v>
      </c>
      <c r="D31" s="57">
        <v>0</v>
      </c>
      <c r="E31" s="57">
        <v>0</v>
      </c>
      <c r="F31" s="57">
        <v>0</v>
      </c>
      <c r="G31" s="57">
        <v>0</v>
      </c>
      <c r="H31" s="84"/>
    </row>
    <row r="32" spans="1:8" x14ac:dyDescent="0.2">
      <c r="A32" s="71"/>
      <c r="B32" s="72" t="s">
        <v>371</v>
      </c>
      <c r="C32" s="73" t="s">
        <v>372</v>
      </c>
      <c r="D32" s="57">
        <v>0</v>
      </c>
      <c r="E32" s="57">
        <v>0</v>
      </c>
      <c r="F32" s="57">
        <v>5555.0199257257564</v>
      </c>
      <c r="G32" s="57">
        <v>11110.039851451513</v>
      </c>
      <c r="H32" s="84"/>
    </row>
    <row r="33" spans="1:8" x14ac:dyDescent="0.2">
      <c r="A33" s="71"/>
      <c r="B33" s="72" t="s">
        <v>373</v>
      </c>
      <c r="C33" s="73" t="s">
        <v>374</v>
      </c>
      <c r="D33" s="57">
        <v>0</v>
      </c>
      <c r="E33" s="57">
        <v>0</v>
      </c>
      <c r="F33" s="57">
        <v>14035.388591620558</v>
      </c>
      <c r="G33" s="57">
        <v>28070.777183241116</v>
      </c>
      <c r="H33" s="84"/>
    </row>
    <row r="34" spans="1:8" x14ac:dyDescent="0.2">
      <c r="A34" s="71"/>
      <c r="B34" s="72" t="s">
        <v>375</v>
      </c>
      <c r="C34" s="73" t="s">
        <v>376</v>
      </c>
      <c r="D34" s="57">
        <v>697709.3448274018</v>
      </c>
      <c r="E34" s="57">
        <v>883866.0092601754</v>
      </c>
      <c r="F34" s="57">
        <v>898348.78544316976</v>
      </c>
      <c r="G34" s="57">
        <v>848047.72521755728</v>
      </c>
      <c r="H34" s="84"/>
    </row>
    <row r="35" spans="1:8" x14ac:dyDescent="0.2">
      <c r="A35" s="71"/>
      <c r="B35" s="72" t="s">
        <v>377</v>
      </c>
      <c r="C35" s="73" t="s">
        <v>378</v>
      </c>
      <c r="D35" s="57">
        <v>253518.09161420618</v>
      </c>
      <c r="E35" s="57">
        <v>226908.82316330023</v>
      </c>
      <c r="F35" s="57">
        <v>162216.11870575362</v>
      </c>
      <c r="G35" s="57">
        <v>235688.3422249885</v>
      </c>
      <c r="H35" s="84"/>
    </row>
    <row r="36" spans="1:8" x14ac:dyDescent="0.2">
      <c r="A36" s="71"/>
      <c r="B36" s="72" t="s">
        <v>379</v>
      </c>
      <c r="C36" s="73" t="s">
        <v>380</v>
      </c>
      <c r="D36" s="57">
        <v>134023.94013717808</v>
      </c>
      <c r="E36" s="57">
        <v>212378.71288624837</v>
      </c>
      <c r="F36" s="57">
        <v>122898.73308982834</v>
      </c>
      <c r="G36" s="57">
        <v>61776.317477932025</v>
      </c>
      <c r="H36" s="84"/>
    </row>
    <row r="37" spans="1:8" x14ac:dyDescent="0.2">
      <c r="A37" s="71"/>
      <c r="B37" s="72" t="s">
        <v>381</v>
      </c>
      <c r="C37" s="73" t="s">
        <v>382</v>
      </c>
      <c r="D37" s="57">
        <v>53301.911285902141</v>
      </c>
      <c r="E37" s="57">
        <v>32618.340185502002</v>
      </c>
      <c r="F37" s="57">
        <v>33730.717964272037</v>
      </c>
      <c r="G37" s="57">
        <v>400828.47151528171</v>
      </c>
      <c r="H37" s="84"/>
    </row>
    <row r="38" spans="1:8" x14ac:dyDescent="0.2">
      <c r="A38" s="71"/>
      <c r="B38" s="72" t="s">
        <v>383</v>
      </c>
      <c r="C38" s="73" t="s">
        <v>384</v>
      </c>
      <c r="D38" s="57">
        <v>203931.80208872896</v>
      </c>
      <c r="E38" s="57">
        <v>147395.09767335319</v>
      </c>
      <c r="F38" s="57">
        <v>166995.70633152951</v>
      </c>
      <c r="G38" s="57">
        <v>238650.78420250322</v>
      </c>
      <c r="H38" s="84"/>
    </row>
    <row r="39" spans="1:8" x14ac:dyDescent="0.2">
      <c r="A39" s="71"/>
      <c r="B39" s="72" t="s">
        <v>385</v>
      </c>
      <c r="C39" s="73" t="s">
        <v>386</v>
      </c>
      <c r="D39" s="57">
        <v>1163744.1748527258</v>
      </c>
      <c r="E39" s="57">
        <v>1309294.9328705361</v>
      </c>
      <c r="F39" s="57">
        <v>1550303.529756343</v>
      </c>
      <c r="G39" s="57">
        <v>1536172.6429135478</v>
      </c>
      <c r="H39" s="84"/>
    </row>
    <row r="40" spans="1:8" x14ac:dyDescent="0.2">
      <c r="A40" s="71"/>
      <c r="B40" s="72" t="s">
        <v>387</v>
      </c>
      <c r="C40" s="73" t="s">
        <v>388</v>
      </c>
      <c r="D40" s="57">
        <v>679197.32610077248</v>
      </c>
      <c r="E40" s="57">
        <v>700309.29451729485</v>
      </c>
      <c r="F40" s="57">
        <v>871118.41682878591</v>
      </c>
      <c r="G40" s="57">
        <v>1049552.0923424035</v>
      </c>
      <c r="H40" s="84"/>
    </row>
    <row r="41" spans="1:8" x14ac:dyDescent="0.2">
      <c r="A41" s="71"/>
      <c r="B41" s="72" t="s">
        <v>389</v>
      </c>
      <c r="C41" s="73" t="s">
        <v>390</v>
      </c>
      <c r="D41" s="57">
        <v>698831.80134090292</v>
      </c>
      <c r="E41" s="57">
        <v>663542.60464798752</v>
      </c>
      <c r="F41" s="57">
        <v>576814.06937460962</v>
      </c>
      <c r="G41" s="57">
        <v>479544.01171403914</v>
      </c>
      <c r="H41" s="84"/>
    </row>
    <row r="42" spans="1:8" x14ac:dyDescent="0.2">
      <c r="A42" s="71"/>
      <c r="B42" s="72" t="s">
        <v>393</v>
      </c>
      <c r="C42" s="73" t="s">
        <v>394</v>
      </c>
      <c r="D42" s="57">
        <v>0</v>
      </c>
      <c r="E42" s="57">
        <v>0</v>
      </c>
      <c r="F42" s="57">
        <v>0</v>
      </c>
      <c r="G42" s="57">
        <v>0</v>
      </c>
      <c r="H42" s="84"/>
    </row>
    <row r="43" spans="1:8" x14ac:dyDescent="0.2">
      <c r="A43" s="71"/>
      <c r="B43" s="72" t="s">
        <v>395</v>
      </c>
      <c r="C43" s="73" t="s">
        <v>396</v>
      </c>
      <c r="D43" s="57">
        <v>2032133.1300833602</v>
      </c>
      <c r="E43" s="57">
        <v>1616524.9278080869</v>
      </c>
      <c r="F43" s="57">
        <v>1441214.5106530746</v>
      </c>
      <c r="G43" s="57">
        <v>1289168.0360871926</v>
      </c>
      <c r="H43" s="84"/>
    </row>
    <row r="44" spans="1:8" x14ac:dyDescent="0.2">
      <c r="A44" s="71"/>
      <c r="B44" s="72" t="s">
        <v>297</v>
      </c>
      <c r="C44" s="73" t="s">
        <v>298</v>
      </c>
      <c r="D44" s="57">
        <v>635781.29074832168</v>
      </c>
      <c r="E44" s="57">
        <v>725974.32601827476</v>
      </c>
      <c r="F44" s="57">
        <v>660376.76446411549</v>
      </c>
      <c r="G44" s="57">
        <v>594130.19316374243</v>
      </c>
      <c r="H44" s="84"/>
    </row>
    <row r="45" spans="1:8" x14ac:dyDescent="0.2">
      <c r="A45" s="71"/>
      <c r="B45" s="72" t="s">
        <v>299</v>
      </c>
      <c r="C45" s="73" t="s">
        <v>300</v>
      </c>
      <c r="D45" s="57">
        <v>393269.75742067955</v>
      </c>
      <c r="E45" s="57">
        <v>420335.73854862421</v>
      </c>
      <c r="F45" s="57">
        <v>344553.85132016684</v>
      </c>
      <c r="G45" s="57">
        <v>206029.57303709304</v>
      </c>
      <c r="H45" s="84"/>
    </row>
    <row r="46" spans="1:8" x14ac:dyDescent="0.2">
      <c r="A46" s="71"/>
      <c r="B46" s="72" t="s">
        <v>301</v>
      </c>
      <c r="C46" s="73" t="s">
        <v>302</v>
      </c>
      <c r="D46" s="57">
        <v>426631.93533364899</v>
      </c>
      <c r="E46" s="57">
        <v>425489.61203959829</v>
      </c>
      <c r="F46" s="57">
        <v>522707.35549267195</v>
      </c>
      <c r="G46" s="57">
        <v>623491.3962676517</v>
      </c>
      <c r="H46" s="84"/>
    </row>
    <row r="47" spans="1:8" x14ac:dyDescent="0.2">
      <c r="A47" s="71"/>
      <c r="B47" s="72" t="s">
        <v>303</v>
      </c>
      <c r="C47" s="73" t="s">
        <v>304</v>
      </c>
      <c r="D47" s="57">
        <v>2100572.3501900099</v>
      </c>
      <c r="E47" s="57">
        <v>1877091.4931043</v>
      </c>
      <c r="F47" s="57">
        <v>1206512.2166658314</v>
      </c>
      <c r="G47" s="57">
        <v>1291219.3548341203</v>
      </c>
      <c r="H47" s="84"/>
    </row>
    <row r="48" spans="1:8" x14ac:dyDescent="0.2">
      <c r="A48" s="71"/>
      <c r="B48" s="72" t="s">
        <v>305</v>
      </c>
      <c r="C48" s="73" t="s">
        <v>306</v>
      </c>
      <c r="D48" s="57">
        <v>1571003.525468702</v>
      </c>
      <c r="E48" s="57">
        <v>1032190.7077246644</v>
      </c>
      <c r="F48" s="57">
        <v>1055043.8350297818</v>
      </c>
      <c r="G48" s="57">
        <v>1265021.3014859508</v>
      </c>
      <c r="H48" s="84"/>
    </row>
    <row r="49" spans="1:8" x14ac:dyDescent="0.2">
      <c r="A49" s="71"/>
      <c r="B49" s="72" t="s">
        <v>273</v>
      </c>
      <c r="C49" s="73" t="s">
        <v>274</v>
      </c>
      <c r="D49" s="57">
        <v>45072.839636861114</v>
      </c>
      <c r="E49" s="57">
        <v>33580.573015091752</v>
      </c>
      <c r="F49" s="57">
        <v>3327.0838599162903</v>
      </c>
      <c r="G49" s="57">
        <v>12457.683468834692</v>
      </c>
      <c r="H49" s="84"/>
    </row>
    <row r="50" spans="1:8" x14ac:dyDescent="0.2">
      <c r="A50" s="71"/>
      <c r="B50" s="72" t="s">
        <v>285</v>
      </c>
      <c r="C50" s="73" t="s">
        <v>286</v>
      </c>
      <c r="D50" s="57">
        <v>219580.37547123741</v>
      </c>
      <c r="E50" s="57">
        <v>216745.92123300448</v>
      </c>
      <c r="F50" s="57">
        <v>386741.91076314502</v>
      </c>
      <c r="G50" s="57">
        <v>638491.01880065561</v>
      </c>
      <c r="H50" s="84"/>
    </row>
    <row r="51" spans="1:8" x14ac:dyDescent="0.2">
      <c r="A51" s="71"/>
      <c r="B51" s="72" t="s">
        <v>287</v>
      </c>
      <c r="C51" s="73" t="s">
        <v>288</v>
      </c>
      <c r="D51" s="57">
        <v>0</v>
      </c>
      <c r="E51" s="57">
        <v>0</v>
      </c>
      <c r="F51" s="57">
        <v>38217.495604123134</v>
      </c>
      <c r="G51" s="57">
        <v>76434.991208246269</v>
      </c>
      <c r="H51" s="84"/>
    </row>
    <row r="52" spans="1:8" x14ac:dyDescent="0.2">
      <c r="A52" s="71"/>
      <c r="B52" s="72" t="s">
        <v>289</v>
      </c>
      <c r="C52" s="73" t="s">
        <v>290</v>
      </c>
      <c r="D52" s="57">
        <v>220705.21482321288</v>
      </c>
      <c r="E52" s="57">
        <v>6410.5863873820726</v>
      </c>
      <c r="F52" s="57">
        <v>254398.01515645496</v>
      </c>
      <c r="G52" s="57">
        <v>302758.33142857353</v>
      </c>
      <c r="H52" s="84"/>
    </row>
    <row r="53" spans="1:8" x14ac:dyDescent="0.2">
      <c r="A53" s="71"/>
      <c r="B53" s="72" t="s">
        <v>313</v>
      </c>
      <c r="C53" s="73" t="s">
        <v>314</v>
      </c>
      <c r="D53" s="57">
        <v>1236295.0099113882</v>
      </c>
      <c r="E53" s="57">
        <v>1285219.3002435763</v>
      </c>
      <c r="F53" s="57">
        <v>1264920.9460263299</v>
      </c>
      <c r="G53" s="57">
        <v>1199363.8276940226</v>
      </c>
      <c r="H53" s="84"/>
    </row>
    <row r="54" spans="1:8" x14ac:dyDescent="0.2">
      <c r="A54" s="71"/>
      <c r="B54" s="72" t="s">
        <v>315</v>
      </c>
      <c r="C54" s="73" t="s">
        <v>316</v>
      </c>
      <c r="D54" s="57">
        <v>371786.84583401651</v>
      </c>
      <c r="E54" s="57">
        <v>159124.85936376656</v>
      </c>
      <c r="F54" s="57">
        <v>319160.94852361921</v>
      </c>
      <c r="G54" s="57">
        <v>457934.41470592213</v>
      </c>
      <c r="H54" s="84"/>
    </row>
    <row r="55" spans="1:8" x14ac:dyDescent="0.2">
      <c r="A55" s="71"/>
      <c r="B55" s="72" t="s">
        <v>317</v>
      </c>
      <c r="C55" s="73" t="s">
        <v>318</v>
      </c>
      <c r="D55" s="57">
        <v>147541.48739013195</v>
      </c>
      <c r="E55" s="57">
        <v>161315.80155364115</v>
      </c>
      <c r="F55" s="57">
        <v>112848.04293679178</v>
      </c>
      <c r="G55" s="57">
        <v>107062.53006891583</v>
      </c>
      <c r="H55" s="84"/>
    </row>
    <row r="56" spans="1:8" x14ac:dyDescent="0.2">
      <c r="A56" s="71"/>
      <c r="B56" s="72" t="s">
        <v>319</v>
      </c>
      <c r="C56" s="73" t="s">
        <v>320</v>
      </c>
      <c r="D56" s="57">
        <v>289895.76690030366</v>
      </c>
      <c r="E56" s="57">
        <v>222771.13089392643</v>
      </c>
      <c r="F56" s="57">
        <v>160971.28814948603</v>
      </c>
      <c r="G56" s="57">
        <v>102678.17982102549</v>
      </c>
      <c r="H56" s="84"/>
    </row>
    <row r="57" spans="1:8" x14ac:dyDescent="0.2">
      <c r="A57" s="71"/>
      <c r="B57" s="72" t="s">
        <v>321</v>
      </c>
      <c r="C57" s="73" t="s">
        <v>322</v>
      </c>
      <c r="D57" s="57">
        <v>4229375.3263628744</v>
      </c>
      <c r="E57" s="57">
        <v>2156980.3443563348</v>
      </c>
      <c r="F57" s="57">
        <v>2024260.5958596165</v>
      </c>
      <c r="G57" s="57">
        <v>1970564.1278965492</v>
      </c>
      <c r="H57" s="84"/>
    </row>
    <row r="58" spans="1:8" x14ac:dyDescent="0.2">
      <c r="A58" s="71"/>
      <c r="B58" s="72" t="s">
        <v>323</v>
      </c>
      <c r="C58" s="73" t="s">
        <v>324</v>
      </c>
      <c r="D58" s="57">
        <v>34382.865582312792</v>
      </c>
      <c r="E58" s="57">
        <v>39285.864116030352</v>
      </c>
      <c r="F58" s="57">
        <v>21042.811284379255</v>
      </c>
      <c r="G58" s="57">
        <v>15701.50834259425</v>
      </c>
      <c r="H58" s="84"/>
    </row>
    <row r="59" spans="1:8" x14ac:dyDescent="0.2">
      <c r="A59" s="71"/>
      <c r="B59" s="72" t="s">
        <v>333</v>
      </c>
      <c r="C59" s="73" t="s">
        <v>334</v>
      </c>
      <c r="D59" s="57">
        <v>0</v>
      </c>
      <c r="E59" s="57">
        <v>0</v>
      </c>
      <c r="F59" s="57">
        <v>67886.450672456791</v>
      </c>
      <c r="G59" s="57">
        <v>117207.36774562753</v>
      </c>
      <c r="H59" s="84"/>
    </row>
    <row r="60" spans="1:8" x14ac:dyDescent="0.2">
      <c r="A60" s="71"/>
      <c r="B60" s="72" t="s">
        <v>335</v>
      </c>
      <c r="C60" s="73" t="s">
        <v>336</v>
      </c>
      <c r="D60" s="57">
        <v>219774.85842442373</v>
      </c>
      <c r="E60" s="57">
        <v>125381.92207901296</v>
      </c>
      <c r="F60" s="57">
        <v>113806.24521841075</v>
      </c>
      <c r="G60" s="57">
        <v>119294.14656919059</v>
      </c>
      <c r="H60" s="84"/>
    </row>
    <row r="61" spans="1:8" x14ac:dyDescent="0.2">
      <c r="A61" s="71"/>
      <c r="B61" s="72" t="s">
        <v>337</v>
      </c>
      <c r="C61" s="73" t="s">
        <v>338</v>
      </c>
      <c r="D61" s="57">
        <v>0</v>
      </c>
      <c r="E61" s="57">
        <v>0</v>
      </c>
      <c r="F61" s="57">
        <v>4430.7621511240231</v>
      </c>
      <c r="G61" s="57">
        <v>18060.215809660611</v>
      </c>
      <c r="H61" s="84"/>
    </row>
    <row r="62" spans="1:8" x14ac:dyDescent="0.2">
      <c r="A62" s="71"/>
      <c r="B62" s="72" t="s">
        <v>343</v>
      </c>
      <c r="C62" s="73" t="s">
        <v>344</v>
      </c>
      <c r="D62" s="57">
        <v>5749257.5575783756</v>
      </c>
      <c r="E62" s="57">
        <v>4953283.2411069591</v>
      </c>
      <c r="F62" s="57">
        <v>3819342.5837326404</v>
      </c>
      <c r="G62" s="57">
        <v>3423459.8991021458</v>
      </c>
      <c r="H62" s="84"/>
    </row>
    <row r="63" spans="1:8" x14ac:dyDescent="0.2">
      <c r="A63" s="71"/>
      <c r="B63" s="72" t="s">
        <v>345</v>
      </c>
      <c r="C63" s="73" t="s">
        <v>346</v>
      </c>
      <c r="D63" s="57">
        <v>3003900.3375440734</v>
      </c>
      <c r="E63" s="57">
        <v>2859633.062047224</v>
      </c>
      <c r="F63" s="57">
        <v>3062707.3658025283</v>
      </c>
      <c r="G63" s="57">
        <v>2780359.4210517937</v>
      </c>
      <c r="H63" s="84"/>
    </row>
    <row r="64" spans="1:8" x14ac:dyDescent="0.2">
      <c r="A64" s="71"/>
      <c r="B64" s="72" t="s">
        <v>347</v>
      </c>
      <c r="C64" s="73" t="s">
        <v>348</v>
      </c>
      <c r="D64" s="57">
        <v>899429.04712297278</v>
      </c>
      <c r="E64" s="57">
        <v>731955.20023737801</v>
      </c>
      <c r="F64" s="57">
        <v>730414.98567633121</v>
      </c>
      <c r="G64" s="57">
        <v>746249.46708761505</v>
      </c>
      <c r="H64" s="84"/>
    </row>
    <row r="65" spans="1:8" x14ac:dyDescent="0.2">
      <c r="A65" s="71"/>
      <c r="B65" s="72" t="s">
        <v>349</v>
      </c>
      <c r="C65" s="73" t="s">
        <v>350</v>
      </c>
      <c r="D65" s="57">
        <v>1766.3740784510726</v>
      </c>
      <c r="E65" s="57">
        <v>18689.233471033633</v>
      </c>
      <c r="F65" s="57">
        <v>65982.732254930277</v>
      </c>
      <c r="G65" s="57">
        <v>91044.058228201393</v>
      </c>
      <c r="H65" s="84"/>
    </row>
    <row r="66" spans="1:8" x14ac:dyDescent="0.2">
      <c r="A66" s="71"/>
      <c r="B66" s="72" t="s">
        <v>351</v>
      </c>
      <c r="C66" s="73" t="s">
        <v>352</v>
      </c>
      <c r="D66" s="57">
        <v>456978.69401950296</v>
      </c>
      <c r="E66" s="57">
        <v>397799.95137658948</v>
      </c>
      <c r="F66" s="57">
        <v>519834.56971696281</v>
      </c>
      <c r="G66" s="57">
        <v>550584.40988641884</v>
      </c>
      <c r="H66" s="84"/>
    </row>
    <row r="67" spans="1:8" x14ac:dyDescent="0.2">
      <c r="A67" s="71"/>
      <c r="B67" s="72" t="s">
        <v>353</v>
      </c>
      <c r="C67" s="73" t="s">
        <v>354</v>
      </c>
      <c r="D67" s="57">
        <v>636607.93655109173</v>
      </c>
      <c r="E67" s="57">
        <v>506207.18016721576</v>
      </c>
      <c r="F67" s="57">
        <v>773424.15360039892</v>
      </c>
      <c r="G67" s="57">
        <v>832770.49581212772</v>
      </c>
      <c r="H67" s="84"/>
    </row>
    <row r="68" spans="1:8" x14ac:dyDescent="0.2">
      <c r="A68" s="71"/>
      <c r="B68" s="72" t="s">
        <v>355</v>
      </c>
      <c r="C68" s="73" t="s">
        <v>356</v>
      </c>
      <c r="D68" s="57">
        <v>0</v>
      </c>
      <c r="E68" s="57">
        <v>0</v>
      </c>
      <c r="F68" s="57">
        <v>10872.970055857935</v>
      </c>
      <c r="G68" s="57">
        <v>18604.619920356581</v>
      </c>
      <c r="H68" s="84"/>
    </row>
    <row r="69" spans="1:8" x14ac:dyDescent="0.2">
      <c r="A69" s="71"/>
      <c r="B69" s="72" t="s">
        <v>357</v>
      </c>
      <c r="C69" s="73" t="s">
        <v>358</v>
      </c>
      <c r="D69" s="57">
        <v>0</v>
      </c>
      <c r="E69" s="57">
        <v>0</v>
      </c>
      <c r="F69" s="57">
        <v>2018.3462538836773</v>
      </c>
      <c r="G69" s="57">
        <v>20019.644356864708</v>
      </c>
      <c r="H69" s="84"/>
    </row>
    <row r="70" spans="1:8" x14ac:dyDescent="0.2">
      <c r="A70" s="71"/>
      <c r="B70" s="72" t="s">
        <v>359</v>
      </c>
      <c r="C70" s="73" t="s">
        <v>360</v>
      </c>
      <c r="D70" s="57">
        <v>51075.97692531308</v>
      </c>
      <c r="E70" s="57">
        <v>52944.758119219259</v>
      </c>
      <c r="F70" s="57">
        <v>90147.862494190558</v>
      </c>
      <c r="G70" s="57">
        <v>84273.112090756607</v>
      </c>
      <c r="H70" s="84"/>
    </row>
    <row r="71" spans="1:8" x14ac:dyDescent="0.2">
      <c r="A71" s="71"/>
      <c r="B71" s="72" t="s">
        <v>399</v>
      </c>
      <c r="C71" s="73" t="s">
        <v>400</v>
      </c>
      <c r="D71" s="57">
        <v>130379.45960535604</v>
      </c>
      <c r="E71" s="57">
        <v>106372.38860743807</v>
      </c>
      <c r="F71" s="57">
        <v>51641.199275260165</v>
      </c>
      <c r="G71" s="57">
        <v>32284.38177821882</v>
      </c>
      <c r="H71" s="84"/>
    </row>
    <row r="72" spans="1:8" x14ac:dyDescent="0.2">
      <c r="A72" s="71"/>
      <c r="B72" s="72" t="s">
        <v>401</v>
      </c>
      <c r="C72" s="73" t="s">
        <v>402</v>
      </c>
      <c r="D72" s="57">
        <v>11804049.779649816</v>
      </c>
      <c r="E72" s="57">
        <v>6004669.1124027595</v>
      </c>
      <c r="F72" s="57">
        <v>2204687.4810425146</v>
      </c>
      <c r="G72" s="57">
        <v>2688330.7147182403</v>
      </c>
      <c r="H72" s="84"/>
    </row>
    <row r="73" spans="1:8" x14ac:dyDescent="0.2">
      <c r="A73" s="71"/>
      <c r="B73" s="72" t="s">
        <v>403</v>
      </c>
      <c r="C73" s="73" t="s">
        <v>404</v>
      </c>
      <c r="D73" s="57">
        <v>834697.52164046979</v>
      </c>
      <c r="E73" s="57">
        <v>585808.8687815778</v>
      </c>
      <c r="F73" s="57">
        <v>402613.1559742291</v>
      </c>
      <c r="G73" s="57">
        <v>380682.17234290554</v>
      </c>
      <c r="H73" s="84"/>
    </row>
    <row r="74" spans="1:8" x14ac:dyDescent="0.2">
      <c r="A74" s="71"/>
      <c r="B74" s="72" t="s">
        <v>405</v>
      </c>
      <c r="C74" s="73" t="s">
        <v>406</v>
      </c>
      <c r="D74" s="57">
        <v>0</v>
      </c>
      <c r="E74" s="57">
        <v>0</v>
      </c>
      <c r="F74" s="57">
        <v>0</v>
      </c>
      <c r="G74" s="57">
        <v>0</v>
      </c>
      <c r="H74" s="84"/>
    </row>
    <row r="75" spans="1:8" x14ac:dyDescent="0.2">
      <c r="A75" s="71"/>
      <c r="B75" s="72" t="s">
        <v>407</v>
      </c>
      <c r="C75" s="73" t="s">
        <v>408</v>
      </c>
      <c r="D75" s="57">
        <v>349.25674413607373</v>
      </c>
      <c r="E75" s="57">
        <v>0</v>
      </c>
      <c r="F75" s="57">
        <v>0</v>
      </c>
      <c r="G75" s="57">
        <v>0</v>
      </c>
      <c r="H75" s="84"/>
    </row>
    <row r="76" spans="1:8" x14ac:dyDescent="0.2">
      <c r="A76" s="71"/>
      <c r="B76" s="72" t="s">
        <v>409</v>
      </c>
      <c r="C76" s="73" t="s">
        <v>410</v>
      </c>
      <c r="D76" s="57">
        <v>11599655.700634558</v>
      </c>
      <c r="E76" s="57">
        <v>6422504.2060379973</v>
      </c>
      <c r="F76" s="57">
        <v>4514253.6246086918</v>
      </c>
      <c r="G76" s="57">
        <v>3038883.0787552223</v>
      </c>
      <c r="H76" s="84"/>
    </row>
    <row r="77" spans="1:8" x14ac:dyDescent="0.2">
      <c r="A77" s="71"/>
      <c r="B77" s="72" t="s">
        <v>411</v>
      </c>
      <c r="C77" s="73" t="s">
        <v>412</v>
      </c>
      <c r="D77" s="57">
        <v>0</v>
      </c>
      <c r="E77" s="57">
        <v>0</v>
      </c>
      <c r="F77" s="57">
        <v>0</v>
      </c>
      <c r="G77" s="57">
        <v>0</v>
      </c>
      <c r="H77" s="84"/>
    </row>
    <row r="78" spans="1:8" x14ac:dyDescent="0.2">
      <c r="A78" s="71"/>
      <c r="B78" s="72" t="s">
        <v>413</v>
      </c>
      <c r="C78" s="73" t="s">
        <v>414</v>
      </c>
      <c r="D78" s="57">
        <v>0</v>
      </c>
      <c r="E78" s="57">
        <v>0</v>
      </c>
      <c r="F78" s="57">
        <v>304631.76856134721</v>
      </c>
      <c r="G78" s="57">
        <v>487977.91273478896</v>
      </c>
      <c r="H78" s="84"/>
    </row>
    <row r="79" spans="1:8" x14ac:dyDescent="0.2">
      <c r="A79" s="71"/>
      <c r="B79" s="72" t="s">
        <v>415</v>
      </c>
      <c r="C79" s="73" t="s">
        <v>416</v>
      </c>
      <c r="D79" s="57">
        <v>58220.90589989892</v>
      </c>
      <c r="E79" s="57">
        <v>24961.917043488735</v>
      </c>
      <c r="F79" s="57">
        <v>43425.874549774824</v>
      </c>
      <c r="G79" s="57">
        <v>43953.844320427321</v>
      </c>
      <c r="H79" s="84"/>
    </row>
    <row r="80" spans="1:8" x14ac:dyDescent="0.2">
      <c r="A80" s="71"/>
      <c r="B80" s="72" t="s">
        <v>417</v>
      </c>
      <c r="C80" s="73" t="s">
        <v>418</v>
      </c>
      <c r="D80" s="57">
        <v>0</v>
      </c>
      <c r="E80" s="57">
        <v>0</v>
      </c>
      <c r="F80" s="57">
        <v>19121.797035900749</v>
      </c>
      <c r="G80" s="57">
        <v>75081.601913949547</v>
      </c>
      <c r="H80" s="84"/>
    </row>
    <row r="81" spans="1:8" x14ac:dyDescent="0.2">
      <c r="A81" s="71"/>
      <c r="B81" s="72" t="s">
        <v>419</v>
      </c>
      <c r="C81" s="73" t="s">
        <v>420</v>
      </c>
      <c r="D81" s="57">
        <v>0</v>
      </c>
      <c r="E81" s="57">
        <v>13471.95195308415</v>
      </c>
      <c r="F81" s="57">
        <v>14533.895771139954</v>
      </c>
      <c r="G81" s="57">
        <v>79049.117451356768</v>
      </c>
      <c r="H81" s="84"/>
    </row>
    <row r="82" spans="1:8" x14ac:dyDescent="0.2">
      <c r="A82" s="71"/>
      <c r="B82" s="72" t="s">
        <v>421</v>
      </c>
      <c r="C82" s="73" t="s">
        <v>422</v>
      </c>
      <c r="D82" s="57">
        <v>902823.96071655327</v>
      </c>
      <c r="E82" s="57">
        <v>630403.3923701595</v>
      </c>
      <c r="F82" s="57">
        <v>234249.68066751637</v>
      </c>
      <c r="G82" s="57">
        <v>136358.23385385424</v>
      </c>
      <c r="H82" s="84"/>
    </row>
    <row r="83" spans="1:8" x14ac:dyDescent="0.2">
      <c r="A83" s="71"/>
      <c r="B83" s="72" t="s">
        <v>423</v>
      </c>
      <c r="C83" s="73" t="s">
        <v>424</v>
      </c>
      <c r="D83" s="57">
        <v>119811.27304088676</v>
      </c>
      <c r="E83" s="57">
        <v>118216.37198345111</v>
      </c>
      <c r="F83" s="57">
        <v>147759.27148238031</v>
      </c>
      <c r="G83" s="57">
        <v>108528.05371893854</v>
      </c>
      <c r="H83" s="84"/>
    </row>
    <row r="84" spans="1:8" x14ac:dyDescent="0.2">
      <c r="A84" s="71"/>
      <c r="B84" s="72" t="s">
        <v>425</v>
      </c>
      <c r="C84" s="73" t="s">
        <v>426</v>
      </c>
      <c r="D84" s="57">
        <v>118761.13273099434</v>
      </c>
      <c r="E84" s="57">
        <v>38720.486179737069</v>
      </c>
      <c r="F84" s="57">
        <v>28906.30064780762</v>
      </c>
      <c r="G84" s="57">
        <v>23168.549148337399</v>
      </c>
      <c r="H84" s="84"/>
    </row>
    <row r="85" spans="1:8" x14ac:dyDescent="0.2">
      <c r="A85" s="71"/>
      <c r="B85" s="72" t="s">
        <v>427</v>
      </c>
      <c r="C85" s="73" t="s">
        <v>428</v>
      </c>
      <c r="D85" s="57">
        <v>0</v>
      </c>
      <c r="E85" s="57">
        <v>0</v>
      </c>
      <c r="F85" s="57">
        <v>0</v>
      </c>
      <c r="G85" s="57">
        <v>0</v>
      </c>
      <c r="H85" s="84"/>
    </row>
    <row r="86" spans="1:8" x14ac:dyDescent="0.2">
      <c r="A86" s="71"/>
      <c r="B86" s="72" t="s">
        <v>429</v>
      </c>
      <c r="C86" s="73" t="s">
        <v>430</v>
      </c>
      <c r="D86" s="57">
        <v>488511.67018130101</v>
      </c>
      <c r="E86" s="57">
        <v>518396.93695704523</v>
      </c>
      <c r="F86" s="57">
        <v>433096.47806589375</v>
      </c>
      <c r="G86" s="57">
        <v>373747.33766641794</v>
      </c>
      <c r="H86" s="84"/>
    </row>
    <row r="87" spans="1:8" x14ac:dyDescent="0.2">
      <c r="A87" s="71"/>
      <c r="B87" s="72" t="s">
        <v>525</v>
      </c>
      <c r="C87" s="73" t="s">
        <v>526</v>
      </c>
      <c r="D87" s="57">
        <v>0</v>
      </c>
      <c r="E87" s="57">
        <v>0</v>
      </c>
      <c r="F87" s="57">
        <v>1923012.8079836078</v>
      </c>
      <c r="G87" s="57">
        <v>3153068.2139456673</v>
      </c>
      <c r="H87" s="84"/>
    </row>
    <row r="88" spans="1:8" x14ac:dyDescent="0.2">
      <c r="A88" s="71"/>
      <c r="B88" s="72" t="s">
        <v>391</v>
      </c>
      <c r="C88" s="73" t="s">
        <v>527</v>
      </c>
      <c r="D88" s="57">
        <v>2798546.8132951688</v>
      </c>
      <c r="E88" s="57">
        <v>2633339.028535285</v>
      </c>
      <c r="F88" s="57">
        <v>965145.40319868352</v>
      </c>
      <c r="G88" s="57">
        <v>59116.05341603233</v>
      </c>
      <c r="H88" s="84"/>
    </row>
    <row r="89" spans="1:8" x14ac:dyDescent="0.2">
      <c r="A89" s="71"/>
      <c r="B89" s="72" t="s">
        <v>325</v>
      </c>
      <c r="C89" s="73" t="s">
        <v>326</v>
      </c>
      <c r="D89" s="57">
        <v>6218593.4798475718</v>
      </c>
      <c r="E89" s="57">
        <v>8945278.9516120534</v>
      </c>
      <c r="F89" s="57">
        <v>3719530.0579804275</v>
      </c>
      <c r="G89" s="57">
        <v>31864.198902506858</v>
      </c>
      <c r="H89" s="84"/>
    </row>
    <row r="90" spans="1:8" x14ac:dyDescent="0.2">
      <c r="A90" s="71"/>
      <c r="B90" s="72" t="s">
        <v>327</v>
      </c>
      <c r="C90" s="73" t="s">
        <v>328</v>
      </c>
      <c r="D90" s="57">
        <v>7627.8454187556235</v>
      </c>
      <c r="E90" s="57">
        <v>8682.7395193331249</v>
      </c>
      <c r="F90" s="57">
        <v>24194.197460578216</v>
      </c>
      <c r="G90" s="57">
        <v>16259.291251063625</v>
      </c>
      <c r="H90" s="84"/>
    </row>
    <row r="91" spans="1:8" x14ac:dyDescent="0.2">
      <c r="A91" s="71"/>
      <c r="B91" s="72" t="s">
        <v>329</v>
      </c>
      <c r="C91" s="73" t="s">
        <v>330</v>
      </c>
      <c r="D91" s="57">
        <v>365614.45746655093</v>
      </c>
      <c r="E91" s="57">
        <v>224272.20939166611</v>
      </c>
      <c r="F91" s="57">
        <v>393885.13169516111</v>
      </c>
      <c r="G91" s="57">
        <v>338048.50776021183</v>
      </c>
      <c r="H91" s="84"/>
    </row>
    <row r="92" spans="1:8" x14ac:dyDescent="0.2">
      <c r="A92" s="71"/>
      <c r="B92" s="72" t="s">
        <v>331</v>
      </c>
      <c r="C92" s="73" t="s">
        <v>332</v>
      </c>
      <c r="D92" s="57">
        <v>9424.8789714432769</v>
      </c>
      <c r="E92" s="57">
        <v>34975.383274867541</v>
      </c>
      <c r="F92" s="57">
        <v>52521.599026165808</v>
      </c>
      <c r="G92" s="57">
        <v>25087.915490322717</v>
      </c>
      <c r="H92" s="84"/>
    </row>
    <row r="93" spans="1:8" x14ac:dyDescent="0.2">
      <c r="A93" s="71"/>
      <c r="B93" s="72" t="s">
        <v>397</v>
      </c>
      <c r="C93" s="73" t="s">
        <v>398</v>
      </c>
      <c r="D93" s="57">
        <v>1246923.9126475602</v>
      </c>
      <c r="E93" s="57">
        <v>1275207.6406898724</v>
      </c>
      <c r="F93" s="57">
        <v>838823.01349946042</v>
      </c>
      <c r="G93" s="57">
        <v>1009656.2456814791</v>
      </c>
      <c r="H93" s="84"/>
    </row>
    <row r="94" spans="1:8" x14ac:dyDescent="0.2">
      <c r="A94" s="71"/>
      <c r="B94" s="72" t="s">
        <v>477</v>
      </c>
      <c r="C94" s="73" t="s">
        <v>579</v>
      </c>
      <c r="D94" s="57">
        <v>1041129.0815586438</v>
      </c>
      <c r="E94" s="57">
        <v>0</v>
      </c>
      <c r="F94" s="57">
        <v>0</v>
      </c>
      <c r="G94" s="57">
        <v>86970.169286359538</v>
      </c>
      <c r="H94" s="84"/>
    </row>
    <row r="95" spans="1:8" x14ac:dyDescent="0.2">
      <c r="A95" s="71"/>
      <c r="B95" s="72" t="s">
        <v>461</v>
      </c>
      <c r="C95" s="73" t="s">
        <v>462</v>
      </c>
      <c r="D95" s="57">
        <v>0</v>
      </c>
      <c r="E95" s="57">
        <v>0</v>
      </c>
      <c r="F95" s="57">
        <v>164750.49947936268</v>
      </c>
      <c r="G95" s="57">
        <v>329500.99895872537</v>
      </c>
      <c r="H95" s="84"/>
    </row>
    <row r="96" spans="1:8" x14ac:dyDescent="0.2">
      <c r="A96" s="71"/>
      <c r="B96" s="72" t="s">
        <v>271</v>
      </c>
      <c r="C96" s="73" t="s">
        <v>589</v>
      </c>
      <c r="D96" s="57">
        <v>0</v>
      </c>
      <c r="E96" s="57">
        <v>0</v>
      </c>
      <c r="F96" s="57">
        <v>51497.46918236155</v>
      </c>
      <c r="G96" s="57">
        <v>102994.9383647231</v>
      </c>
      <c r="H96" s="84"/>
    </row>
    <row r="97" spans="1:8" x14ac:dyDescent="0.2">
      <c r="A97" s="71"/>
      <c r="B97" s="72" t="s">
        <v>275</v>
      </c>
      <c r="C97" s="73" t="s">
        <v>276</v>
      </c>
      <c r="D97" s="57">
        <v>530494.00491468108</v>
      </c>
      <c r="E97" s="57">
        <v>539989.02664290997</v>
      </c>
      <c r="F97" s="57">
        <v>549484.04837113887</v>
      </c>
      <c r="G97" s="57">
        <v>558979.07009936764</v>
      </c>
      <c r="H97" s="84"/>
    </row>
    <row r="98" spans="1:8" x14ac:dyDescent="0.2">
      <c r="A98" s="71"/>
      <c r="B98" s="72" t="s">
        <v>277</v>
      </c>
      <c r="C98" s="73" t="s">
        <v>278</v>
      </c>
      <c r="D98" s="57">
        <v>2380.5481283720615</v>
      </c>
      <c r="E98" s="57">
        <v>1941.9562048225666</v>
      </c>
      <c r="F98" s="57">
        <v>1503.3642812730718</v>
      </c>
      <c r="G98" s="57">
        <v>1064.7723577235772</v>
      </c>
      <c r="H98" s="84"/>
    </row>
    <row r="99" spans="1:8" x14ac:dyDescent="0.2">
      <c r="A99" s="71"/>
      <c r="B99" s="72" t="s">
        <v>281</v>
      </c>
      <c r="C99" s="73" t="s">
        <v>282</v>
      </c>
      <c r="D99" s="57">
        <v>296504.47569313273</v>
      </c>
      <c r="E99" s="57">
        <v>329946.8788270388</v>
      </c>
      <c r="F99" s="57">
        <v>363389.28196094488</v>
      </c>
      <c r="G99" s="57">
        <v>396831.68509485101</v>
      </c>
      <c r="H99" s="84"/>
    </row>
    <row r="100" spans="1:8" x14ac:dyDescent="0.2">
      <c r="A100" s="71"/>
      <c r="B100" s="72" t="s">
        <v>475</v>
      </c>
      <c r="C100" s="73" t="s">
        <v>476</v>
      </c>
      <c r="D100" s="57">
        <v>0</v>
      </c>
      <c r="E100" s="57">
        <v>0</v>
      </c>
      <c r="F100" s="57">
        <v>0</v>
      </c>
      <c r="G100" s="57">
        <v>0</v>
      </c>
      <c r="H100" s="84"/>
    </row>
    <row r="101" spans="1:8" x14ac:dyDescent="0.2">
      <c r="A101" s="71"/>
      <c r="B101" s="72" t="s">
        <v>875</v>
      </c>
      <c r="C101" s="73" t="s">
        <v>482</v>
      </c>
      <c r="D101" s="57">
        <v>6697842.8241790235</v>
      </c>
      <c r="E101" s="57">
        <v>223177.48877420963</v>
      </c>
      <c r="F101" s="57">
        <v>78259.177813793765</v>
      </c>
      <c r="G101" s="57">
        <v>2110201.752134949</v>
      </c>
      <c r="H101" s="84"/>
    </row>
    <row r="102" spans="1:8" x14ac:dyDescent="0.2">
      <c r="A102" s="84"/>
      <c r="B102" s="84"/>
      <c r="C102" s="85" t="s">
        <v>40</v>
      </c>
      <c r="D102" s="86">
        <f>SUM(D10:D101)</f>
        <v>89646715.668101624</v>
      </c>
      <c r="E102" s="86">
        <f>SUM(E10:E101)</f>
        <v>70176589.06835705</v>
      </c>
      <c r="F102" s="86">
        <f>SUM(F10:F101)</f>
        <v>57509882.342147447</v>
      </c>
      <c r="G102" s="86">
        <f>SUM(G10:G101)</f>
        <v>61978961.857935824</v>
      </c>
      <c r="H102" s="84"/>
    </row>
    <row r="103" spans="1:8" x14ac:dyDescent="0.2">
      <c r="A103" s="33"/>
      <c r="B103" s="33"/>
      <c r="C103" s="33" t="s">
        <v>876</v>
      </c>
      <c r="D103" s="182">
        <f>D102-D226</f>
        <v>0</v>
      </c>
      <c r="E103" s="182">
        <f t="shared" ref="E103:G103" si="0">E102-E226</f>
        <v>0</v>
      </c>
      <c r="F103" s="182">
        <f t="shared" si="0"/>
        <v>0</v>
      </c>
      <c r="G103" s="182">
        <f t="shared" si="0"/>
        <v>0</v>
      </c>
      <c r="H103" s="55"/>
    </row>
    <row r="104" spans="1:8" x14ac:dyDescent="0.2">
      <c r="A104" s="33"/>
      <c r="B104" s="47"/>
      <c r="C104" s="47"/>
      <c r="D104" s="130"/>
      <c r="E104" s="130"/>
      <c r="F104" s="130"/>
      <c r="G104" s="130"/>
      <c r="H104" s="55"/>
    </row>
    <row r="105" spans="1:8" x14ac:dyDescent="0.2">
      <c r="A105" s="33"/>
      <c r="B105" s="47"/>
      <c r="C105" s="47"/>
      <c r="D105" s="130"/>
      <c r="E105" s="130"/>
      <c r="F105" s="130"/>
      <c r="G105" s="84"/>
      <c r="H105" s="55"/>
    </row>
    <row r="106" spans="1:8" x14ac:dyDescent="0.2">
      <c r="A106" s="33"/>
      <c r="B106" s="49" t="s">
        <v>113</v>
      </c>
      <c r="C106" s="47"/>
      <c r="D106" s="47"/>
      <c r="E106" s="47"/>
      <c r="F106" s="47"/>
      <c r="G106" s="84"/>
      <c r="H106" s="37"/>
    </row>
    <row r="107" spans="1:8" x14ac:dyDescent="0.2">
      <c r="A107" s="33"/>
      <c r="B107" s="51" t="s">
        <v>49</v>
      </c>
      <c r="C107" s="47"/>
      <c r="D107" s="47"/>
      <c r="E107" s="47"/>
      <c r="F107" s="47"/>
      <c r="G107" s="84"/>
      <c r="H107" s="37"/>
    </row>
    <row r="108" spans="1:8" x14ac:dyDescent="0.2">
      <c r="A108" s="33"/>
      <c r="B108" s="52"/>
      <c r="C108" s="47"/>
      <c r="D108" s="47"/>
      <c r="E108" s="47"/>
      <c r="F108" s="47"/>
      <c r="G108" s="84"/>
      <c r="H108" s="37"/>
    </row>
    <row r="109" spans="1:8" x14ac:dyDescent="0.2">
      <c r="A109" s="33"/>
      <c r="B109" s="47"/>
      <c r="C109" s="47"/>
      <c r="D109" s="47"/>
      <c r="E109" s="47"/>
      <c r="F109" s="47"/>
      <c r="G109" s="84"/>
      <c r="H109" s="37"/>
    </row>
    <row r="110" spans="1:8" x14ac:dyDescent="0.2">
      <c r="A110" s="33"/>
      <c r="B110" s="54"/>
      <c r="C110" s="54"/>
      <c r="D110" s="216"/>
      <c r="E110" s="216"/>
      <c r="F110" s="216"/>
      <c r="G110" s="217"/>
      <c r="H110" s="37"/>
    </row>
    <row r="111" spans="1:8" x14ac:dyDescent="0.2">
      <c r="A111" s="33"/>
      <c r="B111" s="61" t="s">
        <v>50</v>
      </c>
      <c r="C111" s="53" t="s">
        <v>51</v>
      </c>
      <c r="D111" s="88" t="s">
        <v>623</v>
      </c>
      <c r="E111" s="88" t="s">
        <v>624</v>
      </c>
      <c r="F111" s="88" t="s">
        <v>625</v>
      </c>
      <c r="G111" s="128" t="s">
        <v>631</v>
      </c>
      <c r="H111" s="37"/>
    </row>
    <row r="112" spans="1:8" x14ac:dyDescent="0.2">
      <c r="A112" s="71"/>
      <c r="B112" s="92" t="s">
        <v>483</v>
      </c>
      <c r="C112" s="90" t="s">
        <v>484</v>
      </c>
      <c r="D112" s="57">
        <v>1155221.2727986728</v>
      </c>
      <c r="E112" s="57">
        <v>982081.25193646038</v>
      </c>
      <c r="F112" s="57">
        <v>1465225.1160961934</v>
      </c>
      <c r="G112" s="132">
        <v>1579087.4174204499</v>
      </c>
      <c r="H112" s="55"/>
    </row>
    <row r="113" spans="1:8" x14ac:dyDescent="0.2">
      <c r="A113" s="71"/>
      <c r="B113" s="219" t="s">
        <v>485</v>
      </c>
      <c r="C113" s="90" t="s">
        <v>486</v>
      </c>
      <c r="D113" s="57">
        <v>3027599.563102602</v>
      </c>
      <c r="E113" s="57">
        <v>2952903.2072251039</v>
      </c>
      <c r="F113" s="57">
        <v>3146718.1568270996</v>
      </c>
      <c r="G113" s="132">
        <v>3391248.88935355</v>
      </c>
      <c r="H113" s="55"/>
    </row>
    <row r="114" spans="1:8" x14ac:dyDescent="0.2">
      <c r="A114" s="71"/>
      <c r="B114" s="219"/>
      <c r="C114" s="90" t="s">
        <v>487</v>
      </c>
      <c r="D114" s="57">
        <v>1298155.6916052678</v>
      </c>
      <c r="E114" s="57">
        <v>1207391.3030172237</v>
      </c>
      <c r="F114" s="57">
        <v>1061863.0589784863</v>
      </c>
      <c r="G114" s="132">
        <v>1144380.1891165746</v>
      </c>
      <c r="H114" s="55"/>
    </row>
    <row r="115" spans="1:8" x14ac:dyDescent="0.2">
      <c r="A115" s="71"/>
      <c r="B115" s="219"/>
      <c r="C115" s="90" t="s">
        <v>488</v>
      </c>
      <c r="D115" s="57">
        <v>5166261.2942342758</v>
      </c>
      <c r="E115" s="57">
        <v>4380468.5420587528</v>
      </c>
      <c r="F115" s="57">
        <v>2789896.0327659799</v>
      </c>
      <c r="G115" s="132">
        <v>3006698.2014269303</v>
      </c>
      <c r="H115" s="55"/>
    </row>
    <row r="116" spans="1:8" x14ac:dyDescent="0.2">
      <c r="A116" s="71"/>
      <c r="B116" s="93"/>
      <c r="C116" s="90" t="s">
        <v>489</v>
      </c>
      <c r="D116" s="57">
        <v>869852.44057450281</v>
      </c>
      <c r="E116" s="57">
        <v>644098.493556879</v>
      </c>
      <c r="F116" s="57">
        <v>671795.38775415113</v>
      </c>
      <c r="G116" s="132">
        <v>724000.45032672503</v>
      </c>
      <c r="H116" s="55"/>
    </row>
    <row r="117" spans="1:8" x14ac:dyDescent="0.2">
      <c r="A117" s="71"/>
      <c r="B117" s="93"/>
      <c r="C117" s="90" t="s">
        <v>490</v>
      </c>
      <c r="D117" s="57">
        <v>0</v>
      </c>
      <c r="E117" s="57">
        <v>0</v>
      </c>
      <c r="F117" s="57">
        <v>0</v>
      </c>
      <c r="G117" s="132">
        <v>0</v>
      </c>
      <c r="H117" s="55"/>
    </row>
    <row r="118" spans="1:8" x14ac:dyDescent="0.2">
      <c r="A118" s="71"/>
      <c r="B118" s="93"/>
      <c r="C118" s="90" t="s">
        <v>491</v>
      </c>
      <c r="D118" s="57">
        <v>0</v>
      </c>
      <c r="E118" s="57">
        <v>0</v>
      </c>
      <c r="F118" s="57">
        <v>0</v>
      </c>
      <c r="G118" s="132">
        <v>0</v>
      </c>
      <c r="H118" s="55"/>
    </row>
    <row r="119" spans="1:8" x14ac:dyDescent="0.2">
      <c r="A119" s="71"/>
      <c r="B119" s="93"/>
      <c r="C119" s="90" t="s">
        <v>492</v>
      </c>
      <c r="D119" s="57">
        <v>0</v>
      </c>
      <c r="E119" s="57">
        <v>0</v>
      </c>
      <c r="F119" s="57">
        <v>0</v>
      </c>
      <c r="G119" s="132">
        <v>0</v>
      </c>
      <c r="H119" s="55"/>
    </row>
    <row r="120" spans="1:8" x14ac:dyDescent="0.2">
      <c r="A120" s="71"/>
      <c r="B120" s="93"/>
      <c r="C120" s="90" t="s">
        <v>493</v>
      </c>
      <c r="D120" s="57">
        <v>0</v>
      </c>
      <c r="E120" s="57">
        <v>0</v>
      </c>
      <c r="F120" s="57">
        <v>0</v>
      </c>
      <c r="G120" s="132">
        <v>0</v>
      </c>
      <c r="H120" s="55"/>
    </row>
    <row r="121" spans="1:8" x14ac:dyDescent="0.2">
      <c r="A121" s="71"/>
      <c r="B121" s="93"/>
      <c r="C121" s="90" t="s">
        <v>494</v>
      </c>
      <c r="D121" s="57">
        <v>0</v>
      </c>
      <c r="E121" s="57">
        <v>0</v>
      </c>
      <c r="F121" s="57">
        <v>0</v>
      </c>
      <c r="G121" s="132">
        <v>0</v>
      </c>
      <c r="H121" s="55"/>
    </row>
    <row r="122" spans="1:8" x14ac:dyDescent="0.2">
      <c r="A122" s="71"/>
      <c r="B122" s="93"/>
      <c r="C122" s="90" t="s">
        <v>495</v>
      </c>
      <c r="D122" s="57">
        <v>0</v>
      </c>
      <c r="E122" s="57">
        <v>0</v>
      </c>
      <c r="F122" s="57">
        <v>0</v>
      </c>
      <c r="G122" s="132">
        <v>0</v>
      </c>
      <c r="H122" s="55"/>
    </row>
    <row r="123" spans="1:8" x14ac:dyDescent="0.2">
      <c r="A123" s="71"/>
      <c r="B123" s="93"/>
      <c r="C123" s="90" t="s">
        <v>496</v>
      </c>
      <c r="D123" s="57">
        <v>0</v>
      </c>
      <c r="E123" s="57">
        <v>0</v>
      </c>
      <c r="F123" s="57">
        <v>0</v>
      </c>
      <c r="G123" s="132">
        <v>0</v>
      </c>
      <c r="H123" s="55"/>
    </row>
    <row r="124" spans="1:8" x14ac:dyDescent="0.2">
      <c r="A124" s="71"/>
      <c r="B124" s="93"/>
      <c r="C124" s="90" t="s">
        <v>497</v>
      </c>
      <c r="D124" s="57">
        <v>0</v>
      </c>
      <c r="E124" s="57">
        <v>0</v>
      </c>
      <c r="F124" s="57">
        <v>0</v>
      </c>
      <c r="G124" s="132">
        <v>0</v>
      </c>
      <c r="H124" s="55"/>
    </row>
    <row r="125" spans="1:8" x14ac:dyDescent="0.2">
      <c r="A125" s="71"/>
      <c r="B125" s="93"/>
      <c r="C125" s="90" t="s">
        <v>498</v>
      </c>
      <c r="D125" s="57">
        <v>0</v>
      </c>
      <c r="E125" s="57">
        <v>0</v>
      </c>
      <c r="F125" s="57">
        <v>0</v>
      </c>
      <c r="G125" s="132">
        <v>0</v>
      </c>
      <c r="H125" s="55"/>
    </row>
    <row r="126" spans="1:8" x14ac:dyDescent="0.2">
      <c r="A126" s="71"/>
      <c r="B126" s="93"/>
      <c r="C126" s="90" t="s">
        <v>499</v>
      </c>
      <c r="D126" s="57">
        <v>0</v>
      </c>
      <c r="E126" s="57">
        <v>0</v>
      </c>
      <c r="F126" s="57">
        <v>0</v>
      </c>
      <c r="G126" s="132">
        <v>0</v>
      </c>
      <c r="H126" s="55"/>
    </row>
    <row r="127" spans="1:8" x14ac:dyDescent="0.2">
      <c r="A127" s="71"/>
      <c r="B127" s="93"/>
      <c r="C127" s="90" t="s">
        <v>500</v>
      </c>
      <c r="D127" s="57">
        <v>0</v>
      </c>
      <c r="E127" s="57">
        <v>0</v>
      </c>
      <c r="F127" s="57">
        <v>0</v>
      </c>
      <c r="G127" s="132">
        <v>0</v>
      </c>
      <c r="H127" s="55"/>
    </row>
    <row r="128" spans="1:8" x14ac:dyDescent="0.2">
      <c r="A128" s="71"/>
      <c r="B128" s="93"/>
      <c r="C128" s="90" t="s">
        <v>501</v>
      </c>
      <c r="D128" s="57">
        <v>0</v>
      </c>
      <c r="E128" s="57">
        <v>0</v>
      </c>
      <c r="F128" s="57">
        <v>0</v>
      </c>
      <c r="G128" s="132">
        <v>0</v>
      </c>
      <c r="H128" s="55"/>
    </row>
    <row r="129" spans="1:8" x14ac:dyDescent="0.2">
      <c r="A129" s="71"/>
      <c r="B129" s="93"/>
      <c r="C129" s="90" t="s">
        <v>502</v>
      </c>
      <c r="D129" s="57">
        <v>0</v>
      </c>
      <c r="E129" s="57">
        <v>0</v>
      </c>
      <c r="F129" s="57">
        <v>0</v>
      </c>
      <c r="G129" s="132">
        <v>0</v>
      </c>
      <c r="H129" s="55"/>
    </row>
    <row r="130" spans="1:8" x14ac:dyDescent="0.2">
      <c r="A130" s="71"/>
      <c r="B130" s="93"/>
      <c r="C130" s="90" t="s">
        <v>503</v>
      </c>
      <c r="D130" s="57">
        <v>0</v>
      </c>
      <c r="E130" s="57">
        <v>0</v>
      </c>
      <c r="F130" s="57">
        <v>0</v>
      </c>
      <c r="G130" s="132">
        <v>0</v>
      </c>
      <c r="H130" s="55"/>
    </row>
    <row r="131" spans="1:8" x14ac:dyDescent="0.2">
      <c r="A131" s="71"/>
      <c r="B131" s="93"/>
      <c r="C131" s="90" t="s">
        <v>48</v>
      </c>
      <c r="D131" s="57">
        <v>0</v>
      </c>
      <c r="E131" s="57">
        <v>0</v>
      </c>
      <c r="F131" s="57">
        <v>0</v>
      </c>
      <c r="G131" s="132">
        <v>0</v>
      </c>
      <c r="H131" s="55"/>
    </row>
    <row r="132" spans="1:8" x14ac:dyDescent="0.2">
      <c r="A132" s="71"/>
      <c r="B132" s="92" t="s">
        <v>504</v>
      </c>
      <c r="C132" s="90" t="s">
        <v>53</v>
      </c>
      <c r="D132" s="57">
        <v>12185921.223781932</v>
      </c>
      <c r="E132" s="57">
        <v>6684153.7365628164</v>
      </c>
      <c r="F132" s="57">
        <v>6641504.3429505732</v>
      </c>
      <c r="G132" s="132">
        <v>7157614.0932107847</v>
      </c>
      <c r="H132" s="55"/>
    </row>
    <row r="133" spans="1:8" x14ac:dyDescent="0.2">
      <c r="A133" s="71"/>
      <c r="B133" s="104" t="s">
        <v>505</v>
      </c>
      <c r="C133" s="90" t="s">
        <v>55</v>
      </c>
      <c r="D133" s="57">
        <v>2982281.4853171296</v>
      </c>
      <c r="E133" s="57">
        <v>1622870.5752081545</v>
      </c>
      <c r="F133" s="57">
        <v>549651.65018560039</v>
      </c>
      <c r="G133" s="132">
        <v>592364.95145875355</v>
      </c>
      <c r="H133" s="55"/>
    </row>
    <row r="134" spans="1:8" x14ac:dyDescent="0.2">
      <c r="A134" s="71"/>
      <c r="B134" s="93"/>
      <c r="C134" s="90" t="s">
        <v>506</v>
      </c>
      <c r="D134" s="57">
        <v>10086643.8569571</v>
      </c>
      <c r="E134" s="57">
        <v>5262759.3203344308</v>
      </c>
      <c r="F134" s="57">
        <v>2327910.7160388678</v>
      </c>
      <c r="G134" s="132">
        <v>2508812.1137106381</v>
      </c>
      <c r="H134" s="55"/>
    </row>
    <row r="135" spans="1:8" x14ac:dyDescent="0.2">
      <c r="A135" s="71"/>
      <c r="B135" s="93"/>
      <c r="C135" s="90" t="s">
        <v>507</v>
      </c>
      <c r="D135" s="57">
        <v>1041547.6683958054</v>
      </c>
      <c r="E135" s="57">
        <v>769614.23294590018</v>
      </c>
      <c r="F135" s="57">
        <v>306607.63568336738</v>
      </c>
      <c r="G135" s="132">
        <v>330434.04339299706</v>
      </c>
      <c r="H135" s="55"/>
    </row>
    <row r="136" spans="1:8" x14ac:dyDescent="0.2">
      <c r="A136" s="71"/>
      <c r="B136" s="93"/>
      <c r="C136" s="90" t="s">
        <v>59</v>
      </c>
      <c r="D136" s="57">
        <v>0</v>
      </c>
      <c r="E136" s="57">
        <v>0</v>
      </c>
      <c r="F136" s="57">
        <v>0</v>
      </c>
      <c r="G136" s="132">
        <v>0</v>
      </c>
      <c r="H136" s="55"/>
    </row>
    <row r="137" spans="1:8" x14ac:dyDescent="0.2">
      <c r="A137" s="71"/>
      <c r="B137" s="93"/>
      <c r="C137" s="90" t="s">
        <v>508</v>
      </c>
      <c r="D137" s="57">
        <v>0</v>
      </c>
      <c r="E137" s="57">
        <v>0</v>
      </c>
      <c r="F137" s="57">
        <v>0</v>
      </c>
      <c r="G137" s="132">
        <v>0</v>
      </c>
      <c r="H137" s="55"/>
    </row>
    <row r="138" spans="1:8" x14ac:dyDescent="0.2">
      <c r="A138" s="71"/>
      <c r="B138" s="94"/>
      <c r="C138" s="90" t="s">
        <v>48</v>
      </c>
      <c r="D138" s="57">
        <v>128343.59455937617</v>
      </c>
      <c r="E138" s="57">
        <v>14014.805062023981</v>
      </c>
      <c r="F138" s="57">
        <v>0</v>
      </c>
      <c r="G138" s="132">
        <v>0</v>
      </c>
      <c r="H138" s="55"/>
    </row>
    <row r="139" spans="1:8" x14ac:dyDescent="0.2">
      <c r="A139" s="71"/>
      <c r="B139" s="105" t="s">
        <v>509</v>
      </c>
      <c r="C139" s="89" t="s">
        <v>53</v>
      </c>
      <c r="D139" s="57">
        <v>311968.95097079477</v>
      </c>
      <c r="E139" s="57">
        <v>203139.49736564246</v>
      </c>
      <c r="F139" s="57">
        <v>129565.75106623855</v>
      </c>
      <c r="G139" s="132">
        <v>139634.27529991619</v>
      </c>
      <c r="H139" s="55"/>
    </row>
    <row r="140" spans="1:8" x14ac:dyDescent="0.2">
      <c r="A140" s="71"/>
      <c r="B140" s="219" t="s">
        <v>510</v>
      </c>
      <c r="C140" s="89" t="s">
        <v>55</v>
      </c>
      <c r="D140" s="57">
        <v>167152.37613553368</v>
      </c>
      <c r="E140" s="57">
        <v>220862.8254173086</v>
      </c>
      <c r="F140" s="57">
        <v>300848.63943922665</v>
      </c>
      <c r="G140" s="132">
        <v>324227.51689669775</v>
      </c>
      <c r="H140" s="55"/>
    </row>
    <row r="141" spans="1:8" x14ac:dyDescent="0.2">
      <c r="A141" s="71"/>
      <c r="B141" s="219"/>
      <c r="C141" s="89" t="s">
        <v>511</v>
      </c>
      <c r="D141" s="57">
        <v>19602.341492963009</v>
      </c>
      <c r="E141" s="57">
        <v>11512.890357496786</v>
      </c>
      <c r="F141" s="57">
        <v>5670.1100259205059</v>
      </c>
      <c r="G141" s="132">
        <v>6110.7329508353851</v>
      </c>
      <c r="H141" s="55"/>
    </row>
    <row r="142" spans="1:8" x14ac:dyDescent="0.2">
      <c r="A142" s="71"/>
      <c r="B142" s="106"/>
      <c r="C142" s="89" t="s">
        <v>512</v>
      </c>
      <c r="D142" s="57">
        <v>4873.6520370366088</v>
      </c>
      <c r="E142" s="57">
        <v>39625.778159525886</v>
      </c>
      <c r="F142" s="57">
        <v>36788.766881430252</v>
      </c>
      <c r="G142" s="132">
        <v>39647.613357637005</v>
      </c>
      <c r="H142" s="55"/>
    </row>
    <row r="143" spans="1:8" x14ac:dyDescent="0.2">
      <c r="A143" s="71"/>
      <c r="B143" s="107"/>
      <c r="C143" s="89" t="s">
        <v>513</v>
      </c>
      <c r="D143" s="57">
        <v>5766906.7140976414</v>
      </c>
      <c r="E143" s="57">
        <v>9012987.9224029332</v>
      </c>
      <c r="F143" s="57">
        <v>5277724.2024909994</v>
      </c>
      <c r="G143" s="132">
        <v>5687854.9167742906</v>
      </c>
      <c r="H143" s="55"/>
    </row>
    <row r="144" spans="1:8" x14ac:dyDescent="0.2">
      <c r="A144" s="71"/>
      <c r="B144" s="106"/>
      <c r="C144" s="89" t="s">
        <v>507</v>
      </c>
      <c r="D144" s="57">
        <v>17189.0212598748</v>
      </c>
      <c r="E144" s="57">
        <v>91846.874565007165</v>
      </c>
      <c r="F144" s="57">
        <v>86284.045387212478</v>
      </c>
      <c r="G144" s="132">
        <v>92989.158388230411</v>
      </c>
      <c r="H144" s="55"/>
    </row>
    <row r="145" spans="1:8" x14ac:dyDescent="0.2">
      <c r="A145" s="71"/>
      <c r="B145" s="106"/>
      <c r="C145" s="89" t="s">
        <v>59</v>
      </c>
      <c r="D145" s="57">
        <v>0</v>
      </c>
      <c r="E145" s="57">
        <v>0</v>
      </c>
      <c r="F145" s="57">
        <v>0</v>
      </c>
      <c r="G145" s="132">
        <v>0</v>
      </c>
      <c r="H145" s="55"/>
    </row>
    <row r="146" spans="1:8" x14ac:dyDescent="0.2">
      <c r="A146" s="71"/>
      <c r="B146" s="106"/>
      <c r="C146" s="89" t="s">
        <v>508</v>
      </c>
      <c r="D146" s="57">
        <v>0</v>
      </c>
      <c r="E146" s="57">
        <v>0</v>
      </c>
      <c r="F146" s="57">
        <v>0</v>
      </c>
      <c r="G146" s="132">
        <v>0</v>
      </c>
      <c r="H146" s="55"/>
    </row>
    <row r="147" spans="1:8" x14ac:dyDescent="0.2">
      <c r="A147" s="71"/>
      <c r="B147" s="108"/>
      <c r="C147" s="89" t="s">
        <v>48</v>
      </c>
      <c r="D147" s="57">
        <v>2737783.5006232364</v>
      </c>
      <c r="E147" s="57">
        <v>1181320.7911257397</v>
      </c>
      <c r="F147" s="57">
        <v>350695.98500000068</v>
      </c>
      <c r="G147" s="132">
        <v>377948.48803084239</v>
      </c>
      <c r="H147" s="55"/>
    </row>
    <row r="148" spans="1:8" x14ac:dyDescent="0.2">
      <c r="A148" s="33"/>
      <c r="B148" s="62" t="s">
        <v>52</v>
      </c>
      <c r="C148" s="60" t="s">
        <v>53</v>
      </c>
      <c r="D148" s="57">
        <v>958593.79616521462</v>
      </c>
      <c r="E148" s="57">
        <v>573219.94295799837</v>
      </c>
      <c r="F148" s="57">
        <v>418474.99011768308</v>
      </c>
      <c r="G148" s="132">
        <v>450994.58379513456</v>
      </c>
      <c r="H148" s="55"/>
    </row>
    <row r="149" spans="1:8" x14ac:dyDescent="0.2">
      <c r="A149" s="33"/>
      <c r="B149" s="63" t="s">
        <v>54</v>
      </c>
      <c r="C149" s="60" t="s">
        <v>55</v>
      </c>
      <c r="D149" s="57">
        <v>1216755.3548865058</v>
      </c>
      <c r="E149" s="57">
        <v>1663527.6120610733</v>
      </c>
      <c r="F149" s="57">
        <v>1190382.0081496011</v>
      </c>
      <c r="G149" s="132">
        <v>1282886.3157907519</v>
      </c>
      <c r="H149" s="55"/>
    </row>
    <row r="150" spans="1:8" x14ac:dyDescent="0.2">
      <c r="A150" s="33"/>
      <c r="B150" s="63"/>
      <c r="C150" s="60" t="s">
        <v>56</v>
      </c>
      <c r="D150" s="57">
        <v>1517894.7951786481</v>
      </c>
      <c r="E150" s="57">
        <v>3048487.9276544154</v>
      </c>
      <c r="F150" s="57">
        <v>3898560.2285079984</v>
      </c>
      <c r="G150" s="132">
        <v>4201516.4327067239</v>
      </c>
      <c r="H150" s="55"/>
    </row>
    <row r="151" spans="1:8" x14ac:dyDescent="0.2">
      <c r="A151" s="33"/>
      <c r="B151" s="63"/>
      <c r="C151" s="60" t="s">
        <v>57</v>
      </c>
      <c r="D151" s="57">
        <v>0</v>
      </c>
      <c r="E151" s="57">
        <v>0</v>
      </c>
      <c r="F151" s="57">
        <v>0</v>
      </c>
      <c r="G151" s="132">
        <v>0</v>
      </c>
      <c r="H151" s="55"/>
    </row>
    <row r="152" spans="1:8" x14ac:dyDescent="0.2">
      <c r="A152" s="35"/>
      <c r="B152" s="63"/>
      <c r="C152" s="60" t="s">
        <v>58</v>
      </c>
      <c r="D152" s="57">
        <v>0</v>
      </c>
      <c r="E152" s="57">
        <v>33656.315736186778</v>
      </c>
      <c r="F152" s="57">
        <v>33656.315736186778</v>
      </c>
      <c r="G152" s="132">
        <v>36271.740166002804</v>
      </c>
      <c r="H152" s="55"/>
    </row>
    <row r="153" spans="1:8" x14ac:dyDescent="0.2">
      <c r="A153" s="35"/>
      <c r="B153" s="63"/>
      <c r="C153" s="60" t="s">
        <v>59</v>
      </c>
      <c r="D153" s="57">
        <v>0</v>
      </c>
      <c r="E153" s="57">
        <v>0</v>
      </c>
      <c r="F153" s="57">
        <v>0</v>
      </c>
      <c r="G153" s="132">
        <v>0</v>
      </c>
      <c r="H153" s="55"/>
    </row>
    <row r="154" spans="1:8" x14ac:dyDescent="0.2">
      <c r="A154" s="35"/>
      <c r="B154" s="63"/>
      <c r="C154" s="60" t="s">
        <v>60</v>
      </c>
      <c r="D154" s="57">
        <v>0</v>
      </c>
      <c r="E154" s="57">
        <v>0</v>
      </c>
      <c r="F154" s="57">
        <v>0</v>
      </c>
      <c r="G154" s="132">
        <v>0</v>
      </c>
      <c r="H154" s="55"/>
    </row>
    <row r="155" spans="1:8" x14ac:dyDescent="0.2">
      <c r="A155" s="35"/>
      <c r="B155" s="63"/>
      <c r="C155" s="60" t="s">
        <v>48</v>
      </c>
      <c r="D155" s="57">
        <v>5249740.0484643877</v>
      </c>
      <c r="E155" s="57">
        <v>3601638.3002671199</v>
      </c>
      <c r="F155" s="57">
        <v>1661635.3129479112</v>
      </c>
      <c r="G155" s="132">
        <v>1790760.6047651714</v>
      </c>
      <c r="H155" s="84"/>
    </row>
    <row r="156" spans="1:8" x14ac:dyDescent="0.2">
      <c r="A156" s="84"/>
      <c r="B156" s="92" t="s">
        <v>514</v>
      </c>
      <c r="C156" s="126" t="s">
        <v>515</v>
      </c>
      <c r="D156" s="57">
        <v>5238635.659509372</v>
      </c>
      <c r="E156" s="57">
        <v>3311499.1418708107</v>
      </c>
      <c r="F156" s="57">
        <v>3403041.2337627253</v>
      </c>
      <c r="G156" s="132">
        <v>3667490.7726908592</v>
      </c>
      <c r="H156" s="84"/>
    </row>
    <row r="157" spans="1:8" ht="12.75" customHeight="1" x14ac:dyDescent="0.2">
      <c r="A157" s="84"/>
      <c r="B157" s="125" t="s">
        <v>516</v>
      </c>
      <c r="C157" s="90" t="s">
        <v>517</v>
      </c>
      <c r="D157" s="57">
        <v>683787.08281879453</v>
      </c>
      <c r="E157" s="57">
        <v>346093.07258470799</v>
      </c>
      <c r="F157" s="57">
        <v>253728.63392202579</v>
      </c>
      <c r="G157" s="132">
        <v>273445.82676348742</v>
      </c>
      <c r="H157" s="84"/>
    </row>
    <row r="158" spans="1:8" x14ac:dyDescent="0.2">
      <c r="A158" s="84"/>
      <c r="B158" s="125"/>
      <c r="C158" s="90" t="s">
        <v>518</v>
      </c>
      <c r="D158" s="57">
        <v>384159.81828592869</v>
      </c>
      <c r="E158" s="57">
        <v>399087.15177207731</v>
      </c>
      <c r="F158" s="57">
        <v>251345.37224462672</v>
      </c>
      <c r="G158" s="132">
        <v>270877.36237814568</v>
      </c>
      <c r="H158" s="84"/>
    </row>
    <row r="159" spans="1:8" x14ac:dyDescent="0.2">
      <c r="A159" s="84"/>
      <c r="B159" s="93"/>
      <c r="C159" s="90" t="s">
        <v>519</v>
      </c>
      <c r="D159" s="57">
        <v>43435.414016319279</v>
      </c>
      <c r="E159" s="57">
        <v>39090.277241318952</v>
      </c>
      <c r="F159" s="57">
        <v>53153.097457468517</v>
      </c>
      <c r="G159" s="132">
        <v>57283.612238121867</v>
      </c>
      <c r="H159" s="84"/>
    </row>
    <row r="160" spans="1:8" x14ac:dyDescent="0.2">
      <c r="A160" s="84"/>
      <c r="B160" s="111"/>
      <c r="C160" s="90" t="s">
        <v>520</v>
      </c>
      <c r="D160" s="57">
        <v>0</v>
      </c>
      <c r="E160" s="57">
        <v>0</v>
      </c>
      <c r="F160" s="57">
        <v>0</v>
      </c>
      <c r="G160" s="132">
        <v>0</v>
      </c>
      <c r="H160" s="84"/>
    </row>
    <row r="161" spans="1:8" x14ac:dyDescent="0.2">
      <c r="A161" s="84"/>
      <c r="B161" s="109"/>
      <c r="C161" s="90" t="s">
        <v>48</v>
      </c>
      <c r="D161" s="57">
        <v>45656.449646680652</v>
      </c>
      <c r="E161" s="57">
        <v>30416.211923535622</v>
      </c>
      <c r="F161" s="57">
        <v>0</v>
      </c>
      <c r="G161" s="132">
        <v>0</v>
      </c>
      <c r="H161" s="84"/>
    </row>
    <row r="162" spans="1:8" x14ac:dyDescent="0.2">
      <c r="A162" s="35"/>
      <c r="B162" s="93" t="s">
        <v>61</v>
      </c>
      <c r="C162" s="60" t="s">
        <v>62</v>
      </c>
      <c r="D162" s="57">
        <v>141437.86069730148</v>
      </c>
      <c r="E162" s="57">
        <v>102207.67253190905</v>
      </c>
      <c r="F162" s="57">
        <v>76324.568870748233</v>
      </c>
      <c r="G162" s="132">
        <v>82255.733279367705</v>
      </c>
      <c r="H162" s="84"/>
    </row>
    <row r="163" spans="1:8" x14ac:dyDescent="0.2">
      <c r="A163" s="50"/>
      <c r="B163" s="220" t="s">
        <v>63</v>
      </c>
      <c r="C163" s="60" t="s">
        <v>64</v>
      </c>
      <c r="D163" s="57">
        <v>16155.597520736967</v>
      </c>
      <c r="E163" s="57">
        <v>10911.261718113588</v>
      </c>
      <c r="F163" s="57">
        <v>127.81156279838689</v>
      </c>
      <c r="G163" s="132">
        <v>137.74376947175287</v>
      </c>
      <c r="H163" s="55"/>
    </row>
    <row r="164" spans="1:8" x14ac:dyDescent="0.2">
      <c r="A164" s="50"/>
      <c r="B164" s="220"/>
      <c r="C164" s="64" t="s">
        <v>65</v>
      </c>
      <c r="D164" s="57">
        <v>0</v>
      </c>
      <c r="E164" s="57">
        <v>0</v>
      </c>
      <c r="F164" s="57">
        <v>0</v>
      </c>
      <c r="G164" s="132">
        <v>0</v>
      </c>
      <c r="H164" s="54"/>
    </row>
    <row r="165" spans="1:8" x14ac:dyDescent="0.2">
      <c r="A165" s="50"/>
      <c r="B165" s="220"/>
      <c r="C165" s="64" t="s">
        <v>66</v>
      </c>
      <c r="D165" s="57">
        <v>64994.377143961858</v>
      </c>
      <c r="E165" s="57">
        <v>32418.894303735244</v>
      </c>
      <c r="F165" s="57">
        <v>23015.630141314872</v>
      </c>
      <c r="G165" s="132">
        <v>24804.169380459323</v>
      </c>
      <c r="H165" s="55"/>
    </row>
    <row r="166" spans="1:8" x14ac:dyDescent="0.2">
      <c r="A166" s="50"/>
      <c r="B166" s="220"/>
      <c r="C166" s="60" t="s">
        <v>67</v>
      </c>
      <c r="D166" s="57">
        <v>817303.74902251875</v>
      </c>
      <c r="E166" s="57">
        <v>954259.1634479838</v>
      </c>
      <c r="F166" s="57">
        <v>951543.46406251716</v>
      </c>
      <c r="G166" s="132">
        <v>1025487.6842632171</v>
      </c>
      <c r="H166" s="54"/>
    </row>
    <row r="167" spans="1:8" x14ac:dyDescent="0.2">
      <c r="A167" s="50"/>
      <c r="B167" s="220"/>
      <c r="C167" s="60" t="s">
        <v>68</v>
      </c>
      <c r="D167" s="57">
        <v>0</v>
      </c>
      <c r="E167" s="57">
        <v>0</v>
      </c>
      <c r="F167" s="57">
        <v>0</v>
      </c>
      <c r="G167" s="132">
        <v>0</v>
      </c>
      <c r="H167" s="54"/>
    </row>
    <row r="168" spans="1:8" x14ac:dyDescent="0.2">
      <c r="A168" s="50"/>
      <c r="B168" s="65"/>
      <c r="C168" s="60" t="s">
        <v>69</v>
      </c>
      <c r="D168" s="57">
        <v>0</v>
      </c>
      <c r="E168" s="57">
        <v>0</v>
      </c>
      <c r="F168" s="57">
        <v>0</v>
      </c>
      <c r="G168" s="132">
        <v>0</v>
      </c>
      <c r="H168" s="54"/>
    </row>
    <row r="169" spans="1:8" x14ac:dyDescent="0.2">
      <c r="A169" s="50"/>
      <c r="B169" s="65"/>
      <c r="C169" s="60" t="s">
        <v>70</v>
      </c>
      <c r="D169" s="57">
        <v>0</v>
      </c>
      <c r="E169" s="57">
        <v>0</v>
      </c>
      <c r="F169" s="57">
        <v>0</v>
      </c>
      <c r="G169" s="132">
        <v>0</v>
      </c>
      <c r="H169" s="54"/>
    </row>
    <row r="170" spans="1:8" x14ac:dyDescent="0.2">
      <c r="A170" s="50"/>
      <c r="B170" s="65"/>
      <c r="C170" s="60" t="s">
        <v>71</v>
      </c>
      <c r="D170" s="57">
        <v>0</v>
      </c>
      <c r="E170" s="57">
        <v>0</v>
      </c>
      <c r="F170" s="57">
        <v>0</v>
      </c>
      <c r="G170" s="132">
        <v>0</v>
      </c>
      <c r="H170" s="54"/>
    </row>
    <row r="171" spans="1:8" x14ac:dyDescent="0.2">
      <c r="A171" s="50"/>
      <c r="B171" s="65"/>
      <c r="C171" s="60" t="s">
        <v>72</v>
      </c>
      <c r="D171" s="57">
        <v>0</v>
      </c>
      <c r="E171" s="57">
        <v>7056.6474443902152</v>
      </c>
      <c r="F171" s="57">
        <v>7056.6474443902152</v>
      </c>
      <c r="G171" s="132">
        <v>7605.0178680374256</v>
      </c>
      <c r="H171" s="54"/>
    </row>
    <row r="172" spans="1:8" x14ac:dyDescent="0.2">
      <c r="A172" s="50"/>
      <c r="B172" s="65"/>
      <c r="C172" s="60" t="s">
        <v>73</v>
      </c>
      <c r="D172" s="57">
        <v>748186.33508658258</v>
      </c>
      <c r="E172" s="57">
        <v>1054007.8021486145</v>
      </c>
      <c r="F172" s="57">
        <v>1287978.720451626</v>
      </c>
      <c r="G172" s="132">
        <v>1388067.2457957857</v>
      </c>
      <c r="H172" s="54"/>
    </row>
    <row r="173" spans="1:8" x14ac:dyDescent="0.2">
      <c r="A173" s="50"/>
      <c r="B173" s="65"/>
      <c r="C173" s="60" t="s">
        <v>74</v>
      </c>
      <c r="D173" s="57">
        <v>63867.737961907769</v>
      </c>
      <c r="E173" s="57">
        <v>118511.19191773837</v>
      </c>
      <c r="F173" s="57">
        <v>224188.07003349729</v>
      </c>
      <c r="G173" s="132">
        <v>241609.67255930448</v>
      </c>
      <c r="H173" s="54"/>
    </row>
    <row r="174" spans="1:8" x14ac:dyDescent="0.2">
      <c r="A174" s="50"/>
      <c r="B174" s="65"/>
      <c r="C174" s="60" t="s">
        <v>75</v>
      </c>
      <c r="D174" s="57">
        <v>0</v>
      </c>
      <c r="E174" s="57">
        <v>0</v>
      </c>
      <c r="F174" s="57">
        <v>0</v>
      </c>
      <c r="G174" s="132">
        <v>0</v>
      </c>
      <c r="H174" s="54"/>
    </row>
    <row r="175" spans="1:8" x14ac:dyDescent="0.2">
      <c r="A175" s="50"/>
      <c r="B175" s="65"/>
      <c r="C175" s="60" t="s">
        <v>76</v>
      </c>
      <c r="D175" s="57">
        <v>0</v>
      </c>
      <c r="E175" s="57">
        <v>0</v>
      </c>
      <c r="F175" s="57">
        <v>0</v>
      </c>
      <c r="G175" s="132">
        <v>0</v>
      </c>
      <c r="H175" s="54"/>
    </row>
    <row r="176" spans="1:8" x14ac:dyDescent="0.2">
      <c r="A176" s="50"/>
      <c r="B176" s="65"/>
      <c r="C176" s="60" t="s">
        <v>77</v>
      </c>
      <c r="D176" s="57">
        <v>0</v>
      </c>
      <c r="E176" s="57">
        <v>0</v>
      </c>
      <c r="F176" s="57">
        <v>0</v>
      </c>
      <c r="G176" s="132">
        <v>0</v>
      </c>
      <c r="H176" s="54"/>
    </row>
    <row r="177" spans="1:8" x14ac:dyDescent="0.2">
      <c r="A177" s="50"/>
      <c r="B177" s="65"/>
      <c r="C177" s="60" t="s">
        <v>78</v>
      </c>
      <c r="D177" s="57">
        <v>0</v>
      </c>
      <c r="E177" s="57">
        <v>0</v>
      </c>
      <c r="F177" s="57">
        <v>0</v>
      </c>
      <c r="G177" s="132">
        <v>0</v>
      </c>
      <c r="H177" s="54"/>
    </row>
    <row r="178" spans="1:8" x14ac:dyDescent="0.2">
      <c r="A178" s="50"/>
      <c r="B178" s="65"/>
      <c r="C178" s="60" t="s">
        <v>79</v>
      </c>
      <c r="D178" s="57">
        <v>119162.98098878632</v>
      </c>
      <c r="E178" s="57">
        <v>68396.397573094669</v>
      </c>
      <c r="F178" s="57">
        <v>12430.776389171275</v>
      </c>
      <c r="G178" s="132">
        <v>13396.76911709374</v>
      </c>
      <c r="H178" s="54"/>
    </row>
    <row r="179" spans="1:8" x14ac:dyDescent="0.2">
      <c r="A179" s="50"/>
      <c r="B179" s="65"/>
      <c r="C179" s="60" t="s">
        <v>80</v>
      </c>
      <c r="D179" s="57">
        <v>172283.24019114379</v>
      </c>
      <c r="E179" s="57">
        <v>159591.59433722089</v>
      </c>
      <c r="F179" s="57">
        <v>0</v>
      </c>
      <c r="G179" s="132">
        <v>0</v>
      </c>
      <c r="H179" s="54"/>
    </row>
    <row r="180" spans="1:8" x14ac:dyDescent="0.2">
      <c r="A180" s="50"/>
      <c r="B180" s="65"/>
      <c r="C180" s="60" t="s">
        <v>81</v>
      </c>
      <c r="D180" s="57">
        <v>387763.9393048588</v>
      </c>
      <c r="E180" s="57">
        <v>48207.159497601846</v>
      </c>
      <c r="F180" s="57">
        <v>154311.73596016533</v>
      </c>
      <c r="G180" s="132">
        <v>166303.2648964001</v>
      </c>
      <c r="H180" s="54"/>
    </row>
    <row r="181" spans="1:8" x14ac:dyDescent="0.2">
      <c r="A181" s="50"/>
      <c r="B181" s="65"/>
      <c r="C181" s="60" t="s">
        <v>82</v>
      </c>
      <c r="D181" s="57">
        <v>0</v>
      </c>
      <c r="E181" s="57">
        <v>0</v>
      </c>
      <c r="F181" s="57">
        <v>0</v>
      </c>
      <c r="G181" s="132">
        <v>0</v>
      </c>
      <c r="H181" s="54"/>
    </row>
    <row r="182" spans="1:8" x14ac:dyDescent="0.2">
      <c r="A182" s="50"/>
      <c r="B182" s="65"/>
      <c r="C182" s="60" t="s">
        <v>83</v>
      </c>
      <c r="D182" s="57">
        <v>0</v>
      </c>
      <c r="E182" s="57">
        <v>0</v>
      </c>
      <c r="F182" s="57">
        <v>0</v>
      </c>
      <c r="G182" s="132">
        <v>0</v>
      </c>
      <c r="H182" s="54"/>
    </row>
    <row r="183" spans="1:8" x14ac:dyDescent="0.2">
      <c r="A183" s="50"/>
      <c r="B183" s="65"/>
      <c r="C183" s="60" t="s">
        <v>84</v>
      </c>
      <c r="D183" s="57">
        <v>0</v>
      </c>
      <c r="E183" s="57">
        <v>0</v>
      </c>
      <c r="F183" s="57">
        <v>0</v>
      </c>
      <c r="G183" s="132">
        <v>0</v>
      </c>
      <c r="H183" s="54"/>
    </row>
    <row r="184" spans="1:8" x14ac:dyDescent="0.2">
      <c r="A184" s="50"/>
      <c r="B184" s="65"/>
      <c r="C184" s="60" t="s">
        <v>85</v>
      </c>
      <c r="D184" s="57">
        <v>1187120.9457672911</v>
      </c>
      <c r="E184" s="57">
        <v>2643599.7147630518</v>
      </c>
      <c r="F184" s="57">
        <v>1651945.700798898</v>
      </c>
      <c r="G184" s="132">
        <v>1780318.0151206825</v>
      </c>
      <c r="H184" s="68"/>
    </row>
    <row r="185" spans="1:8" x14ac:dyDescent="0.2">
      <c r="A185" s="50"/>
      <c r="B185" s="65"/>
      <c r="C185" s="60" t="s">
        <v>86</v>
      </c>
      <c r="D185" s="57">
        <v>0</v>
      </c>
      <c r="E185" s="57">
        <v>0</v>
      </c>
      <c r="F185" s="57">
        <v>0</v>
      </c>
      <c r="G185" s="132">
        <v>0</v>
      </c>
      <c r="H185" s="54"/>
    </row>
    <row r="186" spans="1:8" x14ac:dyDescent="0.2">
      <c r="A186" s="50"/>
      <c r="B186" s="65"/>
      <c r="C186" s="60" t="s">
        <v>87</v>
      </c>
      <c r="D186" s="57">
        <v>0</v>
      </c>
      <c r="E186" s="57">
        <v>0</v>
      </c>
      <c r="F186" s="57">
        <v>0</v>
      </c>
      <c r="G186" s="132">
        <v>0</v>
      </c>
      <c r="H186" s="54"/>
    </row>
    <row r="187" spans="1:8" x14ac:dyDescent="0.2">
      <c r="A187" s="50"/>
      <c r="B187" s="65"/>
      <c r="C187" s="60" t="s">
        <v>88</v>
      </c>
      <c r="D187" s="57">
        <v>0</v>
      </c>
      <c r="E187" s="57">
        <v>0</v>
      </c>
      <c r="F187" s="57">
        <v>0</v>
      </c>
      <c r="G187" s="132">
        <v>0</v>
      </c>
      <c r="H187" s="54"/>
    </row>
    <row r="188" spans="1:8" x14ac:dyDescent="0.2">
      <c r="A188" s="50"/>
      <c r="B188" s="65"/>
      <c r="C188" s="60" t="s">
        <v>89</v>
      </c>
      <c r="D188" s="57">
        <v>0</v>
      </c>
      <c r="E188" s="57">
        <v>0</v>
      </c>
      <c r="F188" s="57">
        <v>0</v>
      </c>
      <c r="G188" s="132">
        <v>0</v>
      </c>
      <c r="H188" s="54"/>
    </row>
    <row r="189" spans="1:8" x14ac:dyDescent="0.2">
      <c r="A189" s="50"/>
      <c r="B189" s="65"/>
      <c r="C189" s="60" t="s">
        <v>90</v>
      </c>
      <c r="D189" s="57">
        <v>0</v>
      </c>
      <c r="E189" s="57">
        <v>0</v>
      </c>
      <c r="F189" s="57">
        <v>0</v>
      </c>
      <c r="G189" s="132">
        <v>0</v>
      </c>
      <c r="H189" s="54"/>
    </row>
    <row r="190" spans="1:8" x14ac:dyDescent="0.2">
      <c r="A190" s="50"/>
      <c r="B190" s="66"/>
      <c r="C190" s="60" t="s">
        <v>48</v>
      </c>
      <c r="D190" s="57">
        <v>532560.11301525519</v>
      </c>
      <c r="E190" s="57">
        <v>923820.10906717193</v>
      </c>
      <c r="F190" s="57">
        <v>1041847.5288787647</v>
      </c>
      <c r="G190" s="132">
        <v>1122809.2568507672</v>
      </c>
      <c r="H190" s="54"/>
    </row>
    <row r="191" spans="1:8" x14ac:dyDescent="0.2">
      <c r="A191" s="50"/>
      <c r="B191" s="67" t="s">
        <v>91</v>
      </c>
      <c r="C191" s="59" t="s">
        <v>92</v>
      </c>
      <c r="D191" s="57">
        <v>112792.49254634557</v>
      </c>
      <c r="E191" s="57">
        <v>1339293.8794603487</v>
      </c>
      <c r="F191" s="57">
        <v>2353001.3930659946</v>
      </c>
      <c r="G191" s="132">
        <v>2535852.5813854323</v>
      </c>
      <c r="H191" s="54"/>
    </row>
    <row r="192" spans="1:8" x14ac:dyDescent="0.2">
      <c r="A192" s="50"/>
      <c r="B192" s="219" t="s">
        <v>93</v>
      </c>
      <c r="C192" s="59" t="s">
        <v>94</v>
      </c>
      <c r="D192" s="57">
        <v>3451846.5897039245</v>
      </c>
      <c r="E192" s="57">
        <v>2318065.1576721631</v>
      </c>
      <c r="F192" s="57">
        <v>1536367.8367418996</v>
      </c>
      <c r="G192" s="132">
        <v>1655758.6222602918</v>
      </c>
      <c r="H192" s="54"/>
    </row>
    <row r="193" spans="1:8" x14ac:dyDescent="0.2">
      <c r="A193" s="50"/>
      <c r="B193" s="219"/>
      <c r="C193" s="59" t="s">
        <v>95</v>
      </c>
      <c r="D193" s="57">
        <v>822211.91779967677</v>
      </c>
      <c r="E193" s="57">
        <v>817854.47421611496</v>
      </c>
      <c r="F193" s="57">
        <v>242031.70103672275</v>
      </c>
      <c r="G193" s="132">
        <v>260839.92795743601</v>
      </c>
      <c r="H193" s="54"/>
    </row>
    <row r="194" spans="1:8" x14ac:dyDescent="0.2">
      <c r="A194" s="50"/>
      <c r="B194" s="219"/>
      <c r="C194" s="59" t="s">
        <v>96</v>
      </c>
      <c r="D194" s="57">
        <v>3535526.975779498</v>
      </c>
      <c r="E194" s="57">
        <v>2871411.0781917865</v>
      </c>
      <c r="F194" s="57">
        <v>2006864.5643808981</v>
      </c>
      <c r="G194" s="132">
        <v>2162817.5406411742</v>
      </c>
      <c r="H194" s="54"/>
    </row>
    <row r="195" spans="1:8" x14ac:dyDescent="0.2">
      <c r="A195" s="50"/>
      <c r="B195" s="219"/>
      <c r="C195" s="59" t="s">
        <v>97</v>
      </c>
      <c r="D195" s="57">
        <v>149291.54647676001</v>
      </c>
      <c r="E195" s="57">
        <v>328507.2996244781</v>
      </c>
      <c r="F195" s="57">
        <v>343499.48499018839</v>
      </c>
      <c r="G195" s="132">
        <v>370192.74968720984</v>
      </c>
      <c r="H195" s="54"/>
    </row>
    <row r="196" spans="1:8" x14ac:dyDescent="0.2">
      <c r="A196" s="50"/>
      <c r="B196" s="219"/>
      <c r="C196" s="59" t="s">
        <v>98</v>
      </c>
      <c r="D196" s="57">
        <v>0</v>
      </c>
      <c r="E196" s="57">
        <v>0</v>
      </c>
      <c r="F196" s="57">
        <v>0</v>
      </c>
      <c r="G196" s="132">
        <v>0</v>
      </c>
      <c r="H196" s="54"/>
    </row>
    <row r="197" spans="1:8" x14ac:dyDescent="0.2">
      <c r="A197" s="50"/>
      <c r="B197" s="219"/>
      <c r="C197" s="59" t="s">
        <v>99</v>
      </c>
      <c r="D197" s="57">
        <v>0</v>
      </c>
      <c r="E197" s="57">
        <v>0</v>
      </c>
      <c r="F197" s="57">
        <v>0</v>
      </c>
      <c r="G197" s="132">
        <v>0</v>
      </c>
      <c r="H197" s="54"/>
    </row>
    <row r="198" spans="1:8" x14ac:dyDescent="0.2">
      <c r="A198" s="50"/>
      <c r="B198" s="219"/>
      <c r="C198" s="59" t="s">
        <v>100</v>
      </c>
      <c r="D198" s="57">
        <v>116963.71959404091</v>
      </c>
      <c r="E198" s="57">
        <v>201849.85646199758</v>
      </c>
      <c r="F198" s="57">
        <v>779017.65381426981</v>
      </c>
      <c r="G198" s="132">
        <v>839554.93362274149</v>
      </c>
      <c r="H198" s="54"/>
    </row>
    <row r="199" spans="1:8" x14ac:dyDescent="0.2">
      <c r="A199" s="50"/>
      <c r="B199" s="219"/>
      <c r="C199" s="59" t="s">
        <v>101</v>
      </c>
      <c r="D199" s="57">
        <v>60937.238969366474</v>
      </c>
      <c r="E199" s="57">
        <v>136836.61328698485</v>
      </c>
      <c r="F199" s="57">
        <v>76486.823951260521</v>
      </c>
      <c r="G199" s="132">
        <v>82430.597164264895</v>
      </c>
      <c r="H199" s="68"/>
    </row>
    <row r="200" spans="1:8" x14ac:dyDescent="0.2">
      <c r="A200" s="50"/>
      <c r="B200" s="219"/>
      <c r="C200" s="59" t="s">
        <v>102</v>
      </c>
      <c r="D200" s="57">
        <v>0</v>
      </c>
      <c r="E200" s="57">
        <v>0</v>
      </c>
      <c r="F200" s="57">
        <v>0</v>
      </c>
      <c r="G200" s="132">
        <v>0</v>
      </c>
      <c r="H200" s="54"/>
    </row>
    <row r="201" spans="1:8" x14ac:dyDescent="0.2">
      <c r="A201" s="50"/>
      <c r="B201" s="219"/>
      <c r="C201" s="59" t="s">
        <v>103</v>
      </c>
      <c r="D201" s="57">
        <v>0</v>
      </c>
      <c r="E201" s="57">
        <v>0</v>
      </c>
      <c r="F201" s="57">
        <v>0</v>
      </c>
      <c r="G201" s="132">
        <v>0</v>
      </c>
      <c r="H201" s="54"/>
    </row>
    <row r="202" spans="1:8" x14ac:dyDescent="0.2">
      <c r="A202" s="50"/>
      <c r="B202" s="219"/>
      <c r="C202" s="59" t="s">
        <v>104</v>
      </c>
      <c r="D202" s="57">
        <v>0</v>
      </c>
      <c r="E202" s="57">
        <v>0</v>
      </c>
      <c r="F202" s="57">
        <v>0</v>
      </c>
      <c r="G202" s="132">
        <v>0</v>
      </c>
      <c r="H202" s="54"/>
    </row>
    <row r="203" spans="1:8" x14ac:dyDescent="0.2">
      <c r="A203" s="50"/>
      <c r="B203" s="219"/>
      <c r="C203" s="59" t="s">
        <v>105</v>
      </c>
      <c r="D203" s="57">
        <v>0</v>
      </c>
      <c r="E203" s="57">
        <v>0</v>
      </c>
      <c r="F203" s="57">
        <v>0</v>
      </c>
      <c r="G203" s="132">
        <v>0</v>
      </c>
      <c r="H203" s="54"/>
    </row>
    <row r="204" spans="1:8" x14ac:dyDescent="0.2">
      <c r="A204" s="50"/>
      <c r="B204" s="219"/>
      <c r="C204" s="59" t="s">
        <v>106</v>
      </c>
      <c r="D204" s="57">
        <v>0</v>
      </c>
      <c r="E204" s="57">
        <v>0</v>
      </c>
      <c r="F204" s="57">
        <v>0</v>
      </c>
      <c r="G204" s="132">
        <v>0</v>
      </c>
      <c r="H204" s="54"/>
    </row>
    <row r="205" spans="1:8" x14ac:dyDescent="0.2">
      <c r="A205" s="50"/>
      <c r="B205" s="219"/>
      <c r="C205" s="59" t="s">
        <v>107</v>
      </c>
      <c r="D205" s="57">
        <v>0</v>
      </c>
      <c r="E205" s="57">
        <v>0</v>
      </c>
      <c r="F205" s="57">
        <v>0</v>
      </c>
      <c r="G205" s="132">
        <v>0</v>
      </c>
      <c r="H205" s="84"/>
    </row>
    <row r="206" spans="1:8" x14ac:dyDescent="0.2">
      <c r="A206" s="50"/>
      <c r="B206" s="219"/>
      <c r="C206" s="59" t="s">
        <v>108</v>
      </c>
      <c r="D206" s="57">
        <v>0</v>
      </c>
      <c r="E206" s="57">
        <v>0</v>
      </c>
      <c r="F206" s="57">
        <v>0</v>
      </c>
      <c r="G206" s="132">
        <v>0</v>
      </c>
      <c r="H206" s="84"/>
    </row>
    <row r="207" spans="1:8" x14ac:dyDescent="0.2">
      <c r="A207" s="50"/>
      <c r="B207" s="219"/>
      <c r="C207" s="59" t="s">
        <v>109</v>
      </c>
      <c r="D207" s="57">
        <v>0</v>
      </c>
      <c r="E207" s="57">
        <v>0</v>
      </c>
      <c r="F207" s="57">
        <v>0</v>
      </c>
      <c r="G207" s="132">
        <v>0</v>
      </c>
      <c r="H207" s="84"/>
    </row>
    <row r="208" spans="1:8" x14ac:dyDescent="0.2">
      <c r="A208" s="50"/>
      <c r="B208" s="219"/>
      <c r="C208" s="59" t="s">
        <v>110</v>
      </c>
      <c r="D208" s="57">
        <v>0</v>
      </c>
      <c r="E208" s="57">
        <v>0</v>
      </c>
      <c r="F208" s="57">
        <v>0</v>
      </c>
      <c r="G208" s="132">
        <v>0</v>
      </c>
      <c r="H208" s="54"/>
    </row>
    <row r="209" spans="1:8" x14ac:dyDescent="0.2">
      <c r="A209" s="50"/>
      <c r="B209" s="219"/>
      <c r="C209" s="59" t="s">
        <v>48</v>
      </c>
      <c r="D209" s="57">
        <v>523742.56289024279</v>
      </c>
      <c r="E209" s="57">
        <v>335560.14371548127</v>
      </c>
      <c r="F209" s="57">
        <v>325088.18298644852</v>
      </c>
      <c r="G209" s="132">
        <v>350350.70970778813</v>
      </c>
      <c r="H209" s="50"/>
    </row>
    <row r="210" spans="1:8" x14ac:dyDescent="0.2">
      <c r="A210" s="71"/>
      <c r="B210" s="218" t="s">
        <v>533</v>
      </c>
      <c r="C210" s="90" t="s">
        <v>534</v>
      </c>
      <c r="D210" s="57">
        <v>3535575.8180890065</v>
      </c>
      <c r="E210" s="57">
        <v>4410018.2522079945</v>
      </c>
      <c r="F210" s="57">
        <v>4530877.0612834487</v>
      </c>
      <c r="G210" s="132">
        <v>4882970.4587741513</v>
      </c>
      <c r="H210" s="71"/>
    </row>
    <row r="211" spans="1:8" x14ac:dyDescent="0.2">
      <c r="A211" s="71"/>
      <c r="B211" s="219"/>
      <c r="C211" s="90" t="s">
        <v>535</v>
      </c>
      <c r="D211" s="57">
        <v>709487.3979919675</v>
      </c>
      <c r="E211" s="57">
        <v>840715.01376698329</v>
      </c>
      <c r="F211" s="57">
        <v>505921.86480983812</v>
      </c>
      <c r="G211" s="132">
        <v>545236.93468182196</v>
      </c>
      <c r="H211" s="71"/>
    </row>
    <row r="212" spans="1:8" x14ac:dyDescent="0.2">
      <c r="A212" s="71"/>
      <c r="B212" s="93" t="s">
        <v>536</v>
      </c>
      <c r="C212" s="90" t="s">
        <v>537</v>
      </c>
      <c r="D212" s="57">
        <v>10381.437863962605</v>
      </c>
      <c r="E212" s="57">
        <v>107573.60067007835</v>
      </c>
      <c r="F212" s="57">
        <v>355990.08364917099</v>
      </c>
      <c r="G212" s="132">
        <v>383653.98984872049</v>
      </c>
      <c r="H212" s="71"/>
    </row>
    <row r="213" spans="1:8" x14ac:dyDescent="0.2">
      <c r="A213" s="84"/>
      <c r="B213" s="93"/>
      <c r="C213" s="90" t="s">
        <v>538</v>
      </c>
      <c r="D213" s="57">
        <v>0</v>
      </c>
      <c r="E213" s="57">
        <v>0</v>
      </c>
      <c r="F213" s="57">
        <v>0</v>
      </c>
      <c r="G213" s="132">
        <v>0</v>
      </c>
      <c r="H213" s="84"/>
    </row>
    <row r="214" spans="1:8" x14ac:dyDescent="0.2">
      <c r="A214" s="84"/>
      <c r="B214" s="93"/>
      <c r="C214" s="90" t="s">
        <v>539</v>
      </c>
      <c r="D214" s="57">
        <v>32273.292487304952</v>
      </c>
      <c r="E214" s="57">
        <v>143146.48730499728</v>
      </c>
      <c r="F214" s="57">
        <v>110873.19481769232</v>
      </c>
      <c r="G214" s="132">
        <v>119489.12487405798</v>
      </c>
      <c r="H214" s="84"/>
    </row>
    <row r="215" spans="1:8" x14ac:dyDescent="0.2">
      <c r="A215" s="84"/>
      <c r="B215" s="93"/>
      <c r="C215" s="90" t="s">
        <v>540</v>
      </c>
      <c r="D215" s="57">
        <v>0</v>
      </c>
      <c r="E215" s="57">
        <v>436948.24263844173</v>
      </c>
      <c r="F215" s="57">
        <v>436948.24263844173</v>
      </c>
      <c r="G215" s="132">
        <v>470903.38845177373</v>
      </c>
      <c r="H215" s="84"/>
    </row>
    <row r="216" spans="1:8" x14ac:dyDescent="0.2">
      <c r="A216" s="84"/>
      <c r="B216" s="93"/>
      <c r="C216" s="90" t="s">
        <v>541</v>
      </c>
      <c r="D216" s="57">
        <v>0</v>
      </c>
      <c r="E216" s="57">
        <v>0</v>
      </c>
      <c r="F216" s="57">
        <v>0</v>
      </c>
      <c r="G216" s="132">
        <v>0</v>
      </c>
      <c r="H216" s="84"/>
    </row>
    <row r="217" spans="1:8" x14ac:dyDescent="0.2">
      <c r="A217" s="84"/>
      <c r="B217" s="93"/>
      <c r="C217" s="90" t="s">
        <v>48</v>
      </c>
      <c r="D217" s="57">
        <v>419438.97088577412</v>
      </c>
      <c r="E217" s="57">
        <v>269540.24225646496</v>
      </c>
      <c r="F217" s="57">
        <v>16286.894640961322</v>
      </c>
      <c r="G217" s="132">
        <v>17552.545416991157</v>
      </c>
      <c r="H217" s="84"/>
    </row>
    <row r="218" spans="1:8" x14ac:dyDescent="0.2">
      <c r="A218" s="50"/>
      <c r="B218" s="96" t="s">
        <v>111</v>
      </c>
      <c r="C218" s="110" t="s">
        <v>629</v>
      </c>
      <c r="D218" s="57">
        <v>0</v>
      </c>
      <c r="E218" s="57">
        <v>0</v>
      </c>
      <c r="F218" s="57">
        <v>0</v>
      </c>
      <c r="G218" s="132">
        <v>0</v>
      </c>
      <c r="H218" s="50"/>
    </row>
    <row r="219" spans="1:8" x14ac:dyDescent="0.2">
      <c r="A219" s="50"/>
      <c r="B219" s="93" t="s">
        <v>112</v>
      </c>
      <c r="C219" s="110" t="s">
        <v>630</v>
      </c>
      <c r="D219" s="57">
        <v>748035.41813091445</v>
      </c>
      <c r="E219" s="57">
        <v>539080.5809303401</v>
      </c>
      <c r="F219" s="57">
        <v>1066064.8436979104</v>
      </c>
      <c r="G219" s="132">
        <v>1148908.4935445178</v>
      </c>
      <c r="H219" s="68"/>
    </row>
    <row r="220" spans="1:8" x14ac:dyDescent="0.2">
      <c r="A220" s="84"/>
      <c r="B220" s="93"/>
      <c r="C220" s="110" t="s">
        <v>529</v>
      </c>
      <c r="D220" s="57">
        <v>132234.84946633322</v>
      </c>
      <c r="E220" s="57">
        <v>106571.67788461616</v>
      </c>
      <c r="F220" s="57">
        <v>452774.65094500838</v>
      </c>
      <c r="G220" s="132">
        <v>487959.66324894776</v>
      </c>
      <c r="H220" s="68"/>
    </row>
    <row r="221" spans="1:8" x14ac:dyDescent="0.2">
      <c r="A221" s="84"/>
      <c r="B221" s="93"/>
      <c r="C221" s="110" t="s">
        <v>530</v>
      </c>
      <c r="D221" s="57">
        <v>84635.096988465695</v>
      </c>
      <c r="E221" s="57">
        <v>60044.715323880424</v>
      </c>
      <c r="F221" s="57">
        <v>0</v>
      </c>
      <c r="G221" s="132">
        <v>0</v>
      </c>
      <c r="H221" s="68"/>
    </row>
    <row r="222" spans="1:8" x14ac:dyDescent="0.2">
      <c r="A222" s="84"/>
      <c r="B222" s="93"/>
      <c r="C222" s="110" t="s">
        <v>531</v>
      </c>
      <c r="D222" s="57">
        <v>129947.15404229406</v>
      </c>
      <c r="E222" s="57">
        <v>122923.80528018753</v>
      </c>
      <c r="F222" s="57">
        <v>198369.89751521961</v>
      </c>
      <c r="G222" s="132">
        <v>213785.1758887695</v>
      </c>
      <c r="H222" s="68"/>
    </row>
    <row r="223" spans="1:8" x14ac:dyDescent="0.2">
      <c r="A223" s="84"/>
      <c r="B223" s="93"/>
      <c r="C223" s="110" t="s">
        <v>532</v>
      </c>
      <c r="D223" s="57">
        <v>42548.076173281253</v>
      </c>
      <c r="E223" s="57">
        <v>103221.28905452325</v>
      </c>
      <c r="F223" s="57">
        <v>212590.20959384961</v>
      </c>
      <c r="G223" s="132">
        <v>229110.54509550543</v>
      </c>
      <c r="H223" s="68"/>
    </row>
    <row r="224" spans="1:8" x14ac:dyDescent="0.2">
      <c r="A224" s="50"/>
      <c r="B224" s="93"/>
      <c r="C224" s="110" t="s">
        <v>628</v>
      </c>
      <c r="D224" s="57">
        <v>70155.101047247284</v>
      </c>
      <c r="E224" s="57">
        <v>63279.949762579548</v>
      </c>
      <c r="F224" s="57">
        <v>29227.709319154568</v>
      </c>
      <c r="G224" s="132">
        <v>31498.9877793423</v>
      </c>
      <c r="H224" s="68"/>
    </row>
    <row r="225" spans="1:8" x14ac:dyDescent="0.2">
      <c r="A225" s="84"/>
      <c r="B225" s="94"/>
      <c r="C225" s="127" t="s">
        <v>575</v>
      </c>
      <c r="D225" s="57">
        <v>8401890.0675592273</v>
      </c>
      <c r="E225" s="57">
        <v>172791.09852531913</v>
      </c>
      <c r="F225" s="57">
        <v>188102.60325760991</v>
      </c>
      <c r="G225" s="132">
        <v>202720.01259403909</v>
      </c>
      <c r="H225" s="68"/>
    </row>
    <row r="226" spans="1:8" x14ac:dyDescent="0.2">
      <c r="A226" s="54"/>
      <c r="B226" s="54"/>
      <c r="C226" s="56" t="s">
        <v>40</v>
      </c>
      <c r="D226" s="86">
        <f t="shared" ref="D226:E226" si="1">SUM(D112:D225)</f>
        <v>89646715.668101624</v>
      </c>
      <c r="E226" s="86">
        <f t="shared" si="1"/>
        <v>70176589.06835705</v>
      </c>
      <c r="F226" s="86">
        <f>SUM(F112:F225)</f>
        <v>57509882.342147447</v>
      </c>
      <c r="G226" s="86">
        <f>SUM(G112:G225)</f>
        <v>61978961.857935824</v>
      </c>
      <c r="H226" s="54"/>
    </row>
    <row r="227" spans="1:8" x14ac:dyDescent="0.2">
      <c r="A227" s="54"/>
      <c r="B227" s="54"/>
      <c r="C227" s="54"/>
      <c r="D227" s="130"/>
      <c r="E227" s="130"/>
      <c r="F227" s="130"/>
      <c r="G227" s="130"/>
      <c r="H227" s="54"/>
    </row>
    <row r="228" spans="1:8" x14ac:dyDescent="0.2">
      <c r="A228" s="54"/>
      <c r="B228" s="54"/>
      <c r="C228" s="54"/>
      <c r="D228" s="130"/>
      <c r="E228" s="130"/>
      <c r="F228" s="130"/>
      <c r="G228" s="130"/>
      <c r="H228" s="54"/>
    </row>
    <row r="229" spans="1:8" ht="15.75" x14ac:dyDescent="0.25">
      <c r="A229" s="26"/>
      <c r="B229" s="26" t="s">
        <v>567</v>
      </c>
      <c r="C229" s="26"/>
      <c r="D229" s="26"/>
      <c r="E229" s="26"/>
      <c r="F229" s="26"/>
      <c r="G229" s="26"/>
      <c r="H229" s="26"/>
    </row>
    <row r="230" spans="1:8" x14ac:dyDescent="0.2">
      <c r="A230" s="54"/>
      <c r="B230" s="54"/>
      <c r="C230" s="54"/>
      <c r="D230" s="54"/>
      <c r="E230" s="54"/>
      <c r="F230" s="54"/>
      <c r="G230" s="84"/>
      <c r="H230" s="54"/>
    </row>
    <row r="231" spans="1:8" hidden="1" x14ac:dyDescent="0.2">
      <c r="A231" s="54"/>
      <c r="B231" s="54"/>
      <c r="C231" s="54"/>
      <c r="D231" s="54"/>
      <c r="E231" s="54"/>
      <c r="F231" s="54"/>
      <c r="G231" s="84"/>
      <c r="H231" s="54"/>
    </row>
    <row r="232" spans="1:8" hidden="1" x14ac:dyDescent="0.2">
      <c r="A232" s="54"/>
      <c r="B232" s="54"/>
      <c r="C232" s="54"/>
      <c r="D232" s="54"/>
      <c r="E232" s="54"/>
      <c r="F232" s="54"/>
      <c r="G232" s="84"/>
      <c r="H232" s="54"/>
    </row>
    <row r="233" spans="1:8" hidden="1" x14ac:dyDescent="0.2">
      <c r="A233" s="54"/>
      <c r="B233" s="54"/>
      <c r="C233" s="54"/>
      <c r="D233" s="54"/>
      <c r="E233" s="54"/>
      <c r="F233" s="54"/>
      <c r="G233" s="84"/>
      <c r="H233" s="54"/>
    </row>
    <row r="234" spans="1:8" hidden="1" x14ac:dyDescent="0.2">
      <c r="A234" s="84"/>
      <c r="B234" s="84"/>
      <c r="C234" s="84"/>
      <c r="D234" s="84"/>
      <c r="E234" s="84"/>
      <c r="F234" s="84"/>
      <c r="G234" s="84"/>
      <c r="H234" s="84"/>
    </row>
    <row r="235" spans="1:8" hidden="1" x14ac:dyDescent="0.2">
      <c r="A235" s="84"/>
      <c r="B235" s="84"/>
      <c r="C235" s="84"/>
      <c r="D235" s="84"/>
      <c r="E235" s="84"/>
      <c r="F235" s="84"/>
      <c r="G235" s="84"/>
      <c r="H235" s="84"/>
    </row>
    <row r="236" spans="1:8" hidden="1" x14ac:dyDescent="0.2">
      <c r="A236" s="84"/>
      <c r="B236" s="84"/>
      <c r="C236" s="84"/>
      <c r="D236" s="84"/>
      <c r="E236" s="84"/>
      <c r="F236" s="84"/>
      <c r="G236" s="84"/>
      <c r="H236" s="84"/>
    </row>
    <row r="237" spans="1:8" hidden="1" x14ac:dyDescent="0.2">
      <c r="A237" s="84"/>
      <c r="B237" s="84"/>
      <c r="C237" s="84"/>
      <c r="D237" s="84"/>
      <c r="E237" s="84"/>
      <c r="F237" s="84"/>
      <c r="G237" s="84"/>
      <c r="H237" s="84"/>
    </row>
    <row r="238" spans="1:8" hidden="1" x14ac:dyDescent="0.2">
      <c r="A238" s="84"/>
      <c r="B238" s="84"/>
      <c r="C238" s="84"/>
      <c r="D238" s="84"/>
      <c r="E238" s="84"/>
      <c r="F238" s="84"/>
      <c r="G238" s="84"/>
      <c r="H238" s="84"/>
    </row>
    <row r="239" spans="1:8" hidden="1" x14ac:dyDescent="0.2">
      <c r="A239" s="84"/>
      <c r="B239" s="84"/>
      <c r="C239" s="84"/>
      <c r="D239" s="84"/>
      <c r="E239" s="84"/>
      <c r="F239" s="84"/>
      <c r="G239" s="84"/>
      <c r="H239" s="84"/>
    </row>
    <row r="240" spans="1:8" hidden="1" x14ac:dyDescent="0.2">
      <c r="A240" s="84"/>
      <c r="B240" s="84"/>
      <c r="C240" s="84"/>
      <c r="D240" s="84"/>
      <c r="E240" s="84"/>
      <c r="F240" s="84"/>
      <c r="G240" s="84"/>
      <c r="H240" s="84"/>
    </row>
    <row r="241" spans="1:8" hidden="1" x14ac:dyDescent="0.2">
      <c r="A241" s="84"/>
      <c r="B241" s="84"/>
      <c r="C241" s="84"/>
      <c r="D241" s="84"/>
      <c r="E241" s="84"/>
      <c r="F241" s="84"/>
      <c r="G241" s="84"/>
      <c r="H241" s="84"/>
    </row>
    <row r="242" spans="1:8" hidden="1" x14ac:dyDescent="0.2">
      <c r="A242" s="84"/>
      <c r="B242" s="84"/>
      <c r="C242" s="84"/>
      <c r="D242" s="84"/>
      <c r="E242" s="84"/>
      <c r="F242" s="84"/>
      <c r="G242" s="84"/>
      <c r="H242" s="84"/>
    </row>
    <row r="243" spans="1:8" hidden="1" x14ac:dyDescent="0.2"/>
    <row r="244" spans="1:8" hidden="1" x14ac:dyDescent="0.2"/>
    <row r="245" spans="1:8" hidden="1" x14ac:dyDescent="0.2"/>
    <row r="246" spans="1:8" hidden="1" x14ac:dyDescent="0.2"/>
    <row r="247" spans="1:8" hidden="1" x14ac:dyDescent="0.2"/>
    <row r="248" spans="1:8" hidden="1" x14ac:dyDescent="0.2"/>
    <row r="249" spans="1:8" hidden="1" x14ac:dyDescent="0.2"/>
    <row r="250" spans="1:8" hidden="1" x14ac:dyDescent="0.2"/>
    <row r="251" spans="1:8" hidden="1" x14ac:dyDescent="0.2"/>
    <row r="252" spans="1:8" hidden="1" x14ac:dyDescent="0.2"/>
    <row r="253" spans="1:8" hidden="1" x14ac:dyDescent="0.2"/>
    <row r="254" spans="1:8" hidden="1" x14ac:dyDescent="0.2"/>
    <row r="255" spans="1:8" hidden="1" x14ac:dyDescent="0.2"/>
    <row r="256" spans="1:8" hidden="1" x14ac:dyDescent="0.2"/>
    <row r="257" hidden="1" x14ac:dyDescent="0.2"/>
    <row r="258" hidden="1" x14ac:dyDescent="0.2"/>
    <row r="259" hidden="1" x14ac:dyDescent="0.2"/>
    <row r="260" hidden="1" x14ac:dyDescent="0.2"/>
    <row r="261" hidden="1" x14ac:dyDescent="0.2"/>
    <row r="262" hidden="1" x14ac:dyDescent="0.2"/>
    <row r="263" hidden="1" x14ac:dyDescent="0.2"/>
    <row r="264" hidden="1" x14ac:dyDescent="0.2"/>
    <row r="265" hidden="1" x14ac:dyDescent="0.2"/>
    <row r="266" hidden="1" x14ac:dyDescent="0.2"/>
    <row r="267" hidden="1" x14ac:dyDescent="0.2"/>
    <row r="268" hidden="1" x14ac:dyDescent="0.2"/>
    <row r="269" hidden="1" x14ac:dyDescent="0.2"/>
    <row r="270" hidden="1" x14ac:dyDescent="0.2"/>
    <row r="271" hidden="1" x14ac:dyDescent="0.2"/>
    <row r="272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</sheetData>
  <sortState xmlns:xlrd2="http://schemas.microsoft.com/office/spreadsheetml/2017/richdata2" ref="B25:C41">
    <sortCondition ref="B25"/>
  </sortState>
  <mergeCells count="7">
    <mergeCell ref="D8:G8"/>
    <mergeCell ref="D110:G110"/>
    <mergeCell ref="B210:B211"/>
    <mergeCell ref="B192:B209"/>
    <mergeCell ref="B163:B167"/>
    <mergeCell ref="B113:B115"/>
    <mergeCell ref="B140:B141"/>
  </mergeCells>
  <conditionalFormatting sqref="G2">
    <cfRule type="expression" dxfId="3" priority="1">
      <formula>$L$2="Check!"</formula>
    </cfRule>
  </conditionalFormatting>
  <hyperlinks>
    <hyperlink ref="G1" location="Menu!A1" display="Menu" xr:uid="{00000000-0004-0000-0300-000000000000}"/>
  </hyperlinks>
  <pageMargins left="0.7" right="0.7" top="0.75" bottom="0.75" header="0.3" footer="0.3"/>
  <pageSetup orientation="portrait" r:id="rId1"/>
  <ignoredErrors>
    <ignoredError sqref="D226:F226" formulaRange="1"/>
    <ignoredError sqref="E225:F225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2">
    <tabColor theme="8" tint="0.79998168889431442"/>
  </sheetPr>
  <dimension ref="A1:AC360"/>
  <sheetViews>
    <sheetView showGridLines="0" zoomScale="70" zoomScaleNormal="70" workbookViewId="0">
      <selection activeCell="A2" sqref="A2"/>
    </sheetView>
  </sheetViews>
  <sheetFormatPr defaultColWidth="0" defaultRowHeight="12.75" zeroHeight="1" x14ac:dyDescent="0.2"/>
  <cols>
    <col min="1" max="1" width="3.625" style="31" customWidth="1"/>
    <col min="2" max="2" width="31.125" style="31" customWidth="1"/>
    <col min="3" max="3" width="73.375" style="31" customWidth="1"/>
    <col min="4" max="7" width="9.625" style="31" customWidth="1"/>
    <col min="8" max="8" width="3.625" style="31" customWidth="1"/>
    <col min="9" max="10" width="9.625" style="31" hidden="1" customWidth="1"/>
    <col min="11" max="14" width="9.625" style="171" hidden="1" customWidth="1"/>
    <col min="15" max="15" width="9" style="31" hidden="1" customWidth="1"/>
    <col min="16" max="19" width="9.625" style="31" hidden="1" customWidth="1"/>
    <col min="20" max="20" width="9" style="31" hidden="1" customWidth="1"/>
    <col min="21" max="24" width="9.625" style="31" hidden="1" customWidth="1"/>
    <col min="25" max="25" width="9" style="167" hidden="1" customWidth="1"/>
    <col min="26" max="26" width="9.875" style="165" hidden="1" customWidth="1"/>
    <col min="27" max="27" width="9.875" style="31" hidden="1" customWidth="1"/>
    <col min="28" max="29" width="0" style="31" hidden="1" customWidth="1"/>
    <col min="30" max="16384" width="9" style="31" hidden="1"/>
  </cols>
  <sheetData>
    <row r="1" spans="1:29" ht="18" x14ac:dyDescent="0.25">
      <c r="A1" s="102" t="s">
        <v>481</v>
      </c>
      <c r="B1" s="29"/>
      <c r="C1" s="29"/>
      <c r="D1" s="29"/>
      <c r="E1" s="29"/>
      <c r="F1" s="29"/>
      <c r="G1" s="30" t="s">
        <v>33</v>
      </c>
      <c r="H1" s="29"/>
      <c r="I1" s="29"/>
      <c r="J1" s="29"/>
      <c r="K1" s="168"/>
      <c r="L1" s="168"/>
      <c r="M1" s="168"/>
      <c r="N1" s="168"/>
      <c r="O1" s="29"/>
      <c r="P1" s="29"/>
      <c r="Q1" s="29"/>
      <c r="R1" s="29"/>
      <c r="S1" s="29"/>
      <c r="T1" s="29"/>
      <c r="U1" s="29"/>
      <c r="V1" s="29"/>
      <c r="W1" s="29"/>
      <c r="X1" s="29"/>
    </row>
    <row r="2" spans="1:29" ht="15.75" x14ac:dyDescent="0.25">
      <c r="A2" s="103" t="str">
        <f ca="1">RIGHT(CELL("filename", $A$1), LEN(CELL("filename", $A$1)) - SEARCH("]", CELL("filename", $A$1)))</f>
        <v>Historical Volumes</v>
      </c>
      <c r="B2" s="32"/>
      <c r="C2" s="32"/>
      <c r="D2" s="32"/>
      <c r="E2" s="32"/>
      <c r="F2" s="32"/>
      <c r="G2" s="83" t="str">
        <f>IF(ROUND(SUM(D102:G102),0)=ROUND(SUM(D226:G226),0),"OK","Check!")</f>
        <v>OK</v>
      </c>
      <c r="H2" s="32"/>
      <c r="I2" s="32"/>
      <c r="J2" s="32"/>
      <c r="K2" s="169"/>
      <c r="L2" s="169"/>
      <c r="M2" s="169"/>
      <c r="N2" s="169"/>
      <c r="O2" s="32"/>
      <c r="P2" s="32"/>
      <c r="Q2" s="32"/>
      <c r="R2" s="32"/>
      <c r="S2" s="32"/>
      <c r="T2" s="32"/>
      <c r="U2" s="32"/>
      <c r="V2" s="32"/>
      <c r="W2" s="32"/>
      <c r="X2" s="32"/>
    </row>
    <row r="3" spans="1:29" x14ac:dyDescent="0.2">
      <c r="A3" s="71"/>
      <c r="B3" s="71"/>
      <c r="C3" s="71"/>
      <c r="D3" s="71"/>
      <c r="E3" s="71"/>
      <c r="F3" s="71"/>
      <c r="G3" s="71"/>
      <c r="H3" s="71"/>
      <c r="I3" s="71"/>
      <c r="J3" s="71"/>
      <c r="K3" s="115"/>
      <c r="L3" s="170"/>
      <c r="M3" s="170"/>
      <c r="N3" s="170"/>
      <c r="O3" s="71"/>
      <c r="P3" s="71"/>
      <c r="Q3" s="71"/>
      <c r="R3" s="71"/>
      <c r="S3" s="71"/>
      <c r="U3" s="71"/>
      <c r="V3" s="71"/>
      <c r="W3" s="71"/>
      <c r="X3" s="71"/>
    </row>
    <row r="4" spans="1:29" x14ac:dyDescent="0.2">
      <c r="A4" s="71"/>
      <c r="B4" s="78" t="s">
        <v>39</v>
      </c>
      <c r="C4" s="71"/>
      <c r="D4" s="71"/>
      <c r="E4" s="71"/>
      <c r="F4" s="71"/>
      <c r="G4" s="71"/>
      <c r="H4" s="71"/>
    </row>
    <row r="5" spans="1:29" x14ac:dyDescent="0.2">
      <c r="A5" s="71"/>
      <c r="B5" s="79"/>
      <c r="C5" s="71"/>
      <c r="D5" s="71"/>
      <c r="E5" s="71"/>
      <c r="F5" s="71"/>
      <c r="G5" s="71"/>
      <c r="H5" s="71"/>
    </row>
    <row r="6" spans="1:29" x14ac:dyDescent="0.2">
      <c r="A6" s="71"/>
      <c r="B6" s="52"/>
      <c r="C6" s="71"/>
      <c r="D6" s="71"/>
      <c r="E6" s="71"/>
      <c r="F6" s="71"/>
      <c r="G6" s="71"/>
      <c r="H6" s="71"/>
    </row>
    <row r="7" spans="1:29" x14ac:dyDescent="0.2">
      <c r="A7" s="71"/>
      <c r="B7" s="79"/>
      <c r="C7" s="71"/>
      <c r="D7" s="71"/>
      <c r="E7" s="71"/>
      <c r="F7" s="71"/>
      <c r="G7" s="71"/>
      <c r="H7" s="71"/>
    </row>
    <row r="8" spans="1:29" x14ac:dyDescent="0.2">
      <c r="A8" s="71"/>
      <c r="B8" s="79"/>
      <c r="C8" s="71"/>
      <c r="D8" s="216"/>
      <c r="E8" s="216"/>
      <c r="F8" s="216"/>
      <c r="G8" s="217"/>
      <c r="H8" s="84"/>
    </row>
    <row r="9" spans="1:29" x14ac:dyDescent="0.2">
      <c r="A9" s="71"/>
      <c r="B9" s="75" t="s">
        <v>521</v>
      </c>
      <c r="C9" s="74" t="s">
        <v>41</v>
      </c>
      <c r="D9" s="88" t="s">
        <v>623</v>
      </c>
      <c r="E9" s="88" t="s">
        <v>624</v>
      </c>
      <c r="F9" s="88" t="s">
        <v>625</v>
      </c>
      <c r="G9" s="128" t="s">
        <v>631</v>
      </c>
      <c r="H9" s="84"/>
    </row>
    <row r="10" spans="1:29" x14ac:dyDescent="0.2">
      <c r="A10" s="71"/>
      <c r="B10" s="72" t="s">
        <v>295</v>
      </c>
      <c r="C10" s="73" t="s">
        <v>296</v>
      </c>
      <c r="D10" s="57">
        <v>97.709746861191292</v>
      </c>
      <c r="E10" s="57">
        <v>3170.5</v>
      </c>
      <c r="F10" s="57">
        <v>2663.0548946197505</v>
      </c>
      <c r="G10" s="57">
        <v>151.93911382264127</v>
      </c>
      <c r="H10" s="84"/>
      <c r="AA10" s="165"/>
      <c r="AB10" s="165"/>
      <c r="AC10" s="165"/>
    </row>
    <row r="11" spans="1:29" x14ac:dyDescent="0.2">
      <c r="A11" s="71"/>
      <c r="B11" s="72" t="s">
        <v>577</v>
      </c>
      <c r="C11" s="73" t="s">
        <v>578</v>
      </c>
      <c r="D11" s="57">
        <v>0</v>
      </c>
      <c r="E11" s="57">
        <v>0</v>
      </c>
      <c r="F11" s="57">
        <v>0</v>
      </c>
      <c r="G11" s="57">
        <v>0</v>
      </c>
      <c r="H11" s="84"/>
      <c r="AA11" s="165"/>
      <c r="AB11" s="165"/>
      <c r="AC11" s="165"/>
    </row>
    <row r="12" spans="1:29" x14ac:dyDescent="0.2">
      <c r="A12" s="71"/>
      <c r="B12" s="72" t="s">
        <v>115</v>
      </c>
      <c r="C12" s="73" t="s">
        <v>130</v>
      </c>
      <c r="D12" s="57">
        <v>14.517218025918687</v>
      </c>
      <c r="E12" s="57">
        <v>17</v>
      </c>
      <c r="F12" s="57">
        <v>26.992389227830159</v>
      </c>
      <c r="G12" s="57">
        <v>29.369791041267369</v>
      </c>
      <c r="H12" s="84"/>
      <c r="AA12" s="165"/>
      <c r="AB12" s="165"/>
      <c r="AC12" s="165"/>
    </row>
    <row r="13" spans="1:29" x14ac:dyDescent="0.2">
      <c r="A13" s="71"/>
      <c r="B13" s="72" t="s">
        <v>116</v>
      </c>
      <c r="C13" s="73" t="s">
        <v>131</v>
      </c>
      <c r="D13" s="57">
        <v>132.70505103594076</v>
      </c>
      <c r="E13" s="57">
        <v>142</v>
      </c>
      <c r="F13" s="57">
        <v>148.49999855514966</v>
      </c>
      <c r="G13" s="57">
        <v>161.62949229567334</v>
      </c>
      <c r="H13" s="84"/>
      <c r="AA13" s="165"/>
      <c r="AB13" s="165"/>
      <c r="AC13" s="165"/>
    </row>
    <row r="14" spans="1:29" x14ac:dyDescent="0.2">
      <c r="A14" s="71"/>
      <c r="B14" s="72" t="s">
        <v>117</v>
      </c>
      <c r="C14" s="73" t="s">
        <v>132</v>
      </c>
      <c r="D14" s="57">
        <v>39.048523527589026</v>
      </c>
      <c r="E14" s="57">
        <v>40.5</v>
      </c>
      <c r="F14" s="57">
        <v>32.993590928699078</v>
      </c>
      <c r="G14" s="57">
        <v>34.004119542771107</v>
      </c>
      <c r="H14" s="84"/>
      <c r="AA14" s="165"/>
      <c r="AB14" s="165"/>
      <c r="AC14" s="165"/>
    </row>
    <row r="15" spans="1:29" x14ac:dyDescent="0.2">
      <c r="A15" s="71"/>
      <c r="B15" s="72" t="s">
        <v>118</v>
      </c>
      <c r="C15" s="73" t="s">
        <v>133</v>
      </c>
      <c r="D15" s="57">
        <v>0</v>
      </c>
      <c r="E15" s="57">
        <v>0</v>
      </c>
      <c r="F15" s="57">
        <v>0</v>
      </c>
      <c r="G15" s="57">
        <v>0</v>
      </c>
      <c r="H15" s="84"/>
      <c r="AA15" s="165"/>
      <c r="AB15" s="165"/>
      <c r="AC15" s="165"/>
    </row>
    <row r="16" spans="1:29" x14ac:dyDescent="0.2">
      <c r="A16" s="71"/>
      <c r="B16" s="72" t="s">
        <v>119</v>
      </c>
      <c r="C16" s="73" t="s">
        <v>134</v>
      </c>
      <c r="D16" s="57">
        <v>1226.649122689669</v>
      </c>
      <c r="E16" s="57">
        <v>993</v>
      </c>
      <c r="F16" s="57">
        <v>939.32555309052816</v>
      </c>
      <c r="G16" s="57">
        <v>911.43407078737084</v>
      </c>
      <c r="H16" s="84"/>
      <c r="AA16" s="165"/>
      <c r="AB16" s="165"/>
      <c r="AC16" s="165"/>
    </row>
    <row r="17" spans="1:29" x14ac:dyDescent="0.2">
      <c r="A17" s="71"/>
      <c r="B17" s="72" t="s">
        <v>120</v>
      </c>
      <c r="C17" s="73" t="s">
        <v>135</v>
      </c>
      <c r="D17" s="57">
        <v>1.0015652750835171</v>
      </c>
      <c r="E17" s="57">
        <v>0.5</v>
      </c>
      <c r="F17" s="57">
        <v>0</v>
      </c>
      <c r="G17" s="57">
        <v>0.25039131877087928</v>
      </c>
      <c r="H17" s="84"/>
      <c r="AA17" s="165"/>
      <c r="AB17" s="165"/>
      <c r="AC17" s="165"/>
    </row>
    <row r="18" spans="1:29" x14ac:dyDescent="0.2">
      <c r="A18" s="71"/>
      <c r="B18" s="72" t="s">
        <v>121</v>
      </c>
      <c r="C18" s="73" t="s">
        <v>136</v>
      </c>
      <c r="D18" s="57">
        <v>0</v>
      </c>
      <c r="E18" s="57">
        <v>0</v>
      </c>
      <c r="F18" s="57">
        <v>0</v>
      </c>
      <c r="G18" s="57">
        <v>0</v>
      </c>
      <c r="H18" s="84"/>
      <c r="AA18" s="165"/>
      <c r="AB18" s="165"/>
      <c r="AC18" s="165"/>
    </row>
    <row r="19" spans="1:29" x14ac:dyDescent="0.2">
      <c r="A19" s="71"/>
      <c r="B19" s="72" t="s">
        <v>122</v>
      </c>
      <c r="C19" s="73" t="s">
        <v>137</v>
      </c>
      <c r="D19" s="57">
        <v>1.4087475751654033E-2</v>
      </c>
      <c r="E19" s="57">
        <v>0</v>
      </c>
      <c r="F19" s="57">
        <v>0</v>
      </c>
      <c r="G19" s="195">
        <v>3.5218689379135082E-3</v>
      </c>
      <c r="H19" s="84"/>
      <c r="AA19" s="165"/>
      <c r="AB19" s="165"/>
      <c r="AC19" s="165"/>
    </row>
    <row r="20" spans="1:29" x14ac:dyDescent="0.2">
      <c r="A20" s="71"/>
      <c r="B20" s="72" t="s">
        <v>123</v>
      </c>
      <c r="C20" s="73" t="s">
        <v>138</v>
      </c>
      <c r="D20" s="57">
        <v>362.91412064877397</v>
      </c>
      <c r="E20" s="57">
        <v>70</v>
      </c>
      <c r="F20" s="57">
        <v>14.993991495655388</v>
      </c>
      <c r="G20" s="57">
        <v>14.993991495655388</v>
      </c>
      <c r="H20" s="84"/>
      <c r="AA20" s="165"/>
      <c r="AB20" s="165"/>
      <c r="AC20" s="165"/>
    </row>
    <row r="21" spans="1:29" x14ac:dyDescent="0.2">
      <c r="A21" s="71"/>
      <c r="B21" s="72" t="s">
        <v>124</v>
      </c>
      <c r="C21" s="73" t="s">
        <v>139</v>
      </c>
      <c r="D21" s="57">
        <v>0</v>
      </c>
      <c r="E21" s="57">
        <v>1</v>
      </c>
      <c r="F21" s="57">
        <v>4.4985980156529237</v>
      </c>
      <c r="G21" s="57">
        <v>6.9971960313058483</v>
      </c>
      <c r="H21" s="84"/>
      <c r="AA21" s="165"/>
      <c r="AB21" s="165"/>
      <c r="AC21" s="165"/>
    </row>
    <row r="22" spans="1:29" x14ac:dyDescent="0.2">
      <c r="A22" s="71"/>
      <c r="B22" s="72" t="s">
        <v>125</v>
      </c>
      <c r="C22" s="73" t="s">
        <v>140</v>
      </c>
      <c r="D22" s="57">
        <v>0</v>
      </c>
      <c r="E22" s="57">
        <v>1.5</v>
      </c>
      <c r="F22" s="57">
        <v>10.496394897393234</v>
      </c>
      <c r="G22" s="57">
        <v>14.244592346089851</v>
      </c>
      <c r="H22" s="84"/>
      <c r="AA22" s="165"/>
      <c r="AB22" s="165"/>
      <c r="AC22" s="165"/>
    </row>
    <row r="23" spans="1:29" x14ac:dyDescent="0.2">
      <c r="A23" s="71"/>
      <c r="B23" s="72" t="s">
        <v>126</v>
      </c>
      <c r="C23" s="73" t="s">
        <v>141</v>
      </c>
      <c r="D23" s="57">
        <v>0</v>
      </c>
      <c r="E23" s="57">
        <v>0.5</v>
      </c>
      <c r="F23" s="57">
        <v>1.4995994330436926</v>
      </c>
      <c r="G23" s="57">
        <v>1.9991988660873852</v>
      </c>
      <c r="H23" s="84"/>
      <c r="AA23" s="165"/>
      <c r="AB23" s="165"/>
      <c r="AC23" s="165"/>
    </row>
    <row r="24" spans="1:29" x14ac:dyDescent="0.2">
      <c r="A24" s="71"/>
      <c r="B24" s="72" t="s">
        <v>127</v>
      </c>
      <c r="C24" s="73" t="s">
        <v>142</v>
      </c>
      <c r="D24" s="57">
        <v>556.89846789793887</v>
      </c>
      <c r="E24" s="57">
        <v>570</v>
      </c>
      <c r="F24" s="57">
        <v>590.88383558267083</v>
      </c>
      <c r="G24" s="57">
        <v>576.82941145282325</v>
      </c>
      <c r="H24" s="84"/>
      <c r="AA24" s="165"/>
      <c r="AB24" s="165"/>
      <c r="AC24" s="165"/>
    </row>
    <row r="25" spans="1:29" x14ac:dyDescent="0.2">
      <c r="A25" s="71"/>
      <c r="B25" s="72" t="s">
        <v>128</v>
      </c>
      <c r="C25" s="73" t="s">
        <v>143</v>
      </c>
      <c r="D25" s="57">
        <v>0</v>
      </c>
      <c r="E25" s="57">
        <v>1</v>
      </c>
      <c r="F25" s="57">
        <v>14.494592346089851</v>
      </c>
      <c r="G25" s="57">
        <v>20.741888519134775</v>
      </c>
      <c r="H25" s="84"/>
      <c r="AA25" s="165"/>
      <c r="AB25" s="165"/>
      <c r="AC25" s="165"/>
    </row>
    <row r="26" spans="1:29" x14ac:dyDescent="0.2">
      <c r="A26" s="71"/>
      <c r="B26" s="72" t="s">
        <v>129</v>
      </c>
      <c r="C26" s="73" t="s">
        <v>144</v>
      </c>
      <c r="D26" s="57">
        <v>0</v>
      </c>
      <c r="E26" s="57">
        <v>0</v>
      </c>
      <c r="F26" s="57">
        <v>0.49979971652184629</v>
      </c>
      <c r="G26" s="57">
        <v>0.99959943304369259</v>
      </c>
      <c r="H26" s="84"/>
      <c r="AA26" s="165"/>
      <c r="AB26" s="165"/>
      <c r="AC26" s="165"/>
    </row>
    <row r="27" spans="1:29" x14ac:dyDescent="0.2">
      <c r="A27" s="71"/>
      <c r="B27" s="72" t="s">
        <v>361</v>
      </c>
      <c r="C27" s="73" t="s">
        <v>362</v>
      </c>
      <c r="D27" s="57">
        <v>2372.9764023229445</v>
      </c>
      <c r="E27" s="57">
        <v>257</v>
      </c>
      <c r="F27" s="57">
        <v>312.37642509397915</v>
      </c>
      <c r="G27" s="57">
        <v>308.37642509397915</v>
      </c>
      <c r="H27" s="84"/>
      <c r="AA27" s="165"/>
      <c r="AB27" s="165"/>
      <c r="AC27" s="165"/>
    </row>
    <row r="28" spans="1:29" x14ac:dyDescent="0.2">
      <c r="A28" s="71"/>
      <c r="B28" s="72" t="s">
        <v>363</v>
      </c>
      <c r="C28" s="73" t="s">
        <v>480</v>
      </c>
      <c r="D28" s="57">
        <v>0</v>
      </c>
      <c r="E28" s="57">
        <v>0</v>
      </c>
      <c r="F28" s="57">
        <v>3</v>
      </c>
      <c r="G28" s="57">
        <v>6</v>
      </c>
      <c r="H28" s="84"/>
      <c r="AA28" s="165"/>
      <c r="AB28" s="165"/>
      <c r="AC28" s="165"/>
    </row>
    <row r="29" spans="1:29" x14ac:dyDescent="0.2">
      <c r="A29" s="71"/>
      <c r="B29" s="72" t="s">
        <v>365</v>
      </c>
      <c r="C29" s="73" t="s">
        <v>366</v>
      </c>
      <c r="D29" s="57">
        <v>0</v>
      </c>
      <c r="E29" s="57">
        <v>0</v>
      </c>
      <c r="F29" s="57">
        <v>6.4973963147840017</v>
      </c>
      <c r="G29" s="57">
        <v>12.994792629568003</v>
      </c>
      <c r="H29" s="84"/>
      <c r="AA29" s="165"/>
      <c r="AB29" s="165"/>
      <c r="AC29" s="165"/>
    </row>
    <row r="30" spans="1:29" x14ac:dyDescent="0.2">
      <c r="A30" s="71"/>
      <c r="B30" s="72" t="s">
        <v>367</v>
      </c>
      <c r="C30" s="73" t="s">
        <v>368</v>
      </c>
      <c r="D30" s="57">
        <v>0</v>
      </c>
      <c r="E30" s="57">
        <v>0</v>
      </c>
      <c r="F30" s="57">
        <v>0.99959943304369259</v>
      </c>
      <c r="G30" s="57">
        <v>1.9991988660873852</v>
      </c>
      <c r="H30" s="84"/>
      <c r="AA30" s="165"/>
      <c r="AB30" s="165"/>
      <c r="AC30" s="165"/>
    </row>
    <row r="31" spans="1:29" x14ac:dyDescent="0.2">
      <c r="A31" s="71"/>
      <c r="B31" s="72" t="s">
        <v>369</v>
      </c>
      <c r="C31" s="73" t="s">
        <v>370</v>
      </c>
      <c r="D31" s="57">
        <v>0</v>
      </c>
      <c r="E31" s="57">
        <v>0</v>
      </c>
      <c r="F31" s="57">
        <v>0</v>
      </c>
      <c r="G31" s="57">
        <v>0</v>
      </c>
      <c r="H31" s="84"/>
      <c r="AA31" s="165"/>
      <c r="AB31" s="165"/>
      <c r="AC31" s="165"/>
    </row>
    <row r="32" spans="1:29" x14ac:dyDescent="0.2">
      <c r="A32" s="71"/>
      <c r="B32" s="72" t="s">
        <v>371</v>
      </c>
      <c r="C32" s="73" t="s">
        <v>372</v>
      </c>
      <c r="D32" s="57">
        <v>0</v>
      </c>
      <c r="E32" s="57">
        <v>0</v>
      </c>
      <c r="F32" s="57">
        <v>2.5</v>
      </c>
      <c r="G32" s="57">
        <v>5</v>
      </c>
      <c r="H32" s="84"/>
      <c r="AA32" s="165"/>
      <c r="AB32" s="165"/>
      <c r="AC32" s="165"/>
    </row>
    <row r="33" spans="1:29" x14ac:dyDescent="0.2">
      <c r="A33" s="71"/>
      <c r="B33" s="72" t="s">
        <v>373</v>
      </c>
      <c r="C33" s="73" t="s">
        <v>374</v>
      </c>
      <c r="D33" s="57">
        <v>0</v>
      </c>
      <c r="E33" s="57">
        <v>0</v>
      </c>
      <c r="F33" s="57">
        <v>2</v>
      </c>
      <c r="G33" s="57">
        <v>4</v>
      </c>
      <c r="H33" s="84"/>
      <c r="AA33" s="165"/>
      <c r="AB33" s="165"/>
      <c r="AC33" s="165"/>
    </row>
    <row r="34" spans="1:29" x14ac:dyDescent="0.2">
      <c r="A34" s="71"/>
      <c r="B34" s="72" t="s">
        <v>375</v>
      </c>
      <c r="C34" s="73" t="s">
        <v>376</v>
      </c>
      <c r="D34" s="57">
        <v>1672.5757655391112</v>
      </c>
      <c r="E34" s="57">
        <v>2251.5</v>
      </c>
      <c r="F34" s="57">
        <v>2405.0553706784985</v>
      </c>
      <c r="G34" s="57">
        <v>2128.9631547329013</v>
      </c>
      <c r="H34" s="84"/>
      <c r="AA34" s="165"/>
      <c r="AB34" s="165"/>
      <c r="AC34" s="165"/>
    </row>
    <row r="35" spans="1:29" x14ac:dyDescent="0.2">
      <c r="A35" s="71"/>
      <c r="B35" s="72" t="s">
        <v>377</v>
      </c>
      <c r="C35" s="73" t="s">
        <v>378</v>
      </c>
      <c r="D35" s="57">
        <v>1448.5496223326818</v>
      </c>
      <c r="E35" s="57">
        <v>1509.5</v>
      </c>
      <c r="F35" s="57">
        <v>1198.2432365810068</v>
      </c>
      <c r="G35" s="57">
        <v>1302.4414513094291</v>
      </c>
      <c r="H35" s="84"/>
      <c r="AA35" s="165"/>
      <c r="AB35" s="165"/>
      <c r="AC35" s="165"/>
    </row>
    <row r="36" spans="1:29" x14ac:dyDescent="0.2">
      <c r="A36" s="71"/>
      <c r="B36" s="72" t="s">
        <v>379</v>
      </c>
      <c r="C36" s="73" t="s">
        <v>380</v>
      </c>
      <c r="D36" s="57">
        <v>14.010956925584619</v>
      </c>
      <c r="E36" s="57">
        <v>14.5</v>
      </c>
      <c r="F36" s="57">
        <v>5.9991988660873847</v>
      </c>
      <c r="G36" s="57">
        <v>7.0017378140053861</v>
      </c>
      <c r="H36" s="84"/>
      <c r="AA36" s="165"/>
      <c r="AB36" s="165"/>
      <c r="AC36" s="165"/>
    </row>
    <row r="37" spans="1:29" x14ac:dyDescent="0.2">
      <c r="A37" s="71"/>
      <c r="B37" s="72" t="s">
        <v>381</v>
      </c>
      <c r="C37" s="73" t="s">
        <v>382</v>
      </c>
      <c r="D37" s="57">
        <v>5.014087475751654</v>
      </c>
      <c r="E37" s="57">
        <v>2</v>
      </c>
      <c r="F37" s="57">
        <v>1.9997997165218462</v>
      </c>
      <c r="G37" s="57">
        <v>2.2532715145902213</v>
      </c>
      <c r="H37" s="84"/>
      <c r="AA37" s="165"/>
      <c r="AB37" s="165"/>
      <c r="AC37" s="165"/>
    </row>
    <row r="38" spans="1:29" x14ac:dyDescent="0.2">
      <c r="A38" s="71"/>
      <c r="B38" s="72" t="s">
        <v>383</v>
      </c>
      <c r="C38" s="73" t="s">
        <v>384</v>
      </c>
      <c r="D38" s="57">
        <v>37.072002653841786</v>
      </c>
      <c r="E38" s="57">
        <v>20.5</v>
      </c>
      <c r="F38" s="57">
        <v>22.993390645220927</v>
      </c>
      <c r="G38" s="57">
        <v>31.509738969986607</v>
      </c>
      <c r="H38" s="84"/>
      <c r="AA38" s="165"/>
      <c r="AB38" s="165"/>
      <c r="AC38" s="165"/>
    </row>
    <row r="39" spans="1:29" x14ac:dyDescent="0.2">
      <c r="A39" s="71"/>
      <c r="B39" s="72" t="s">
        <v>385</v>
      </c>
      <c r="C39" s="73" t="s">
        <v>386</v>
      </c>
      <c r="D39" s="57">
        <v>183.33027304262208</v>
      </c>
      <c r="E39" s="57">
        <v>171.5</v>
      </c>
      <c r="F39" s="57">
        <v>204.95553706784989</v>
      </c>
      <c r="G39" s="57">
        <v>222.55555107851609</v>
      </c>
      <c r="H39" s="84"/>
      <c r="AA39" s="165"/>
      <c r="AB39" s="165"/>
      <c r="AC39" s="165"/>
    </row>
    <row r="40" spans="1:29" x14ac:dyDescent="0.2">
      <c r="A40" s="71"/>
      <c r="B40" s="72" t="s">
        <v>387</v>
      </c>
      <c r="C40" s="73" t="s">
        <v>388</v>
      </c>
      <c r="D40" s="57">
        <v>24.751332040088187</v>
      </c>
      <c r="E40" s="57">
        <v>36.5</v>
      </c>
      <c r="F40" s="57">
        <v>85.980171935662781</v>
      </c>
      <c r="G40" s="57">
        <v>77.163047929600523</v>
      </c>
      <c r="H40" s="84"/>
      <c r="AA40" s="165"/>
      <c r="AB40" s="165"/>
      <c r="AC40" s="165"/>
    </row>
    <row r="41" spans="1:29" x14ac:dyDescent="0.2">
      <c r="A41" s="71"/>
      <c r="B41" s="72" t="s">
        <v>389</v>
      </c>
      <c r="C41" s="73" t="s">
        <v>390</v>
      </c>
      <c r="D41" s="57">
        <v>131.23792181269459</v>
      </c>
      <c r="E41" s="57">
        <v>109.5</v>
      </c>
      <c r="F41" s="57">
        <v>101.48117335305355</v>
      </c>
      <c r="G41" s="57">
        <v>105.16094714449059</v>
      </c>
      <c r="H41" s="84"/>
      <c r="AA41" s="165"/>
      <c r="AB41" s="165"/>
      <c r="AC41" s="165"/>
    </row>
    <row r="42" spans="1:29" x14ac:dyDescent="0.2">
      <c r="A42" s="71"/>
      <c r="B42" s="72" t="s">
        <v>393</v>
      </c>
      <c r="C42" s="73" t="s">
        <v>394</v>
      </c>
      <c r="D42" s="57">
        <v>0</v>
      </c>
      <c r="E42" s="57">
        <v>0</v>
      </c>
      <c r="F42" s="57">
        <v>0</v>
      </c>
      <c r="G42" s="57">
        <v>0</v>
      </c>
      <c r="H42" s="84"/>
      <c r="AA42" s="165"/>
      <c r="AB42" s="165"/>
      <c r="AC42" s="165"/>
    </row>
    <row r="43" spans="1:29" x14ac:dyDescent="0.2">
      <c r="A43" s="71"/>
      <c r="B43" s="72" t="s">
        <v>395</v>
      </c>
      <c r="C43" s="73" t="s">
        <v>396</v>
      </c>
      <c r="D43" s="57">
        <v>583.93759977502668</v>
      </c>
      <c r="E43" s="57">
        <v>493</v>
      </c>
      <c r="F43" s="57">
        <v>424.41387810439392</v>
      </c>
      <c r="G43" s="57">
        <v>467.00174757424907</v>
      </c>
      <c r="H43" s="84"/>
      <c r="AA43" s="165"/>
      <c r="AB43" s="165"/>
      <c r="AC43" s="165"/>
    </row>
    <row r="44" spans="1:29" x14ac:dyDescent="0.2">
      <c r="A44" s="71"/>
      <c r="B44" s="72" t="s">
        <v>297</v>
      </c>
      <c r="C44" s="73" t="s">
        <v>298</v>
      </c>
      <c r="D44" s="57">
        <v>36.081394304342886</v>
      </c>
      <c r="E44" s="57">
        <v>34</v>
      </c>
      <c r="F44" s="57">
        <v>27.49399149565539</v>
      </c>
      <c r="G44" s="57">
        <v>30.887837945654958</v>
      </c>
      <c r="H44" s="84"/>
      <c r="AA44" s="165"/>
      <c r="AB44" s="165"/>
      <c r="AC44" s="165"/>
    </row>
    <row r="45" spans="1:29" x14ac:dyDescent="0.2">
      <c r="A45" s="71"/>
      <c r="B45" s="72" t="s">
        <v>299</v>
      </c>
      <c r="C45" s="73" t="s">
        <v>300</v>
      </c>
      <c r="D45" s="57">
        <v>39.5735679289253</v>
      </c>
      <c r="E45" s="57">
        <v>32</v>
      </c>
      <c r="F45" s="57">
        <v>26.495794046958771</v>
      </c>
      <c r="G45" s="57">
        <v>27.013134540929791</v>
      </c>
      <c r="H45" s="84"/>
      <c r="AA45" s="165"/>
      <c r="AB45" s="165"/>
      <c r="AC45" s="165"/>
    </row>
    <row r="46" spans="1:29" x14ac:dyDescent="0.2">
      <c r="A46" s="71"/>
      <c r="B46" s="72" t="s">
        <v>301</v>
      </c>
      <c r="C46" s="73" t="s">
        <v>302</v>
      </c>
      <c r="D46" s="57">
        <v>17.03287077675386</v>
      </c>
      <c r="E46" s="57">
        <v>15</v>
      </c>
      <c r="F46" s="57">
        <v>18.995794046958771</v>
      </c>
      <c r="G46" s="57">
        <v>19.502960252886929</v>
      </c>
      <c r="H46" s="84"/>
      <c r="AA46" s="165"/>
      <c r="AB46" s="165"/>
      <c r="AC46" s="165"/>
    </row>
    <row r="47" spans="1:29" x14ac:dyDescent="0.2">
      <c r="A47" s="71"/>
      <c r="B47" s="72" t="s">
        <v>303</v>
      </c>
      <c r="C47" s="73" t="s">
        <v>304</v>
      </c>
      <c r="D47" s="57">
        <v>62.654962233268193</v>
      </c>
      <c r="E47" s="57">
        <v>62</v>
      </c>
      <c r="F47" s="57">
        <v>34.49258951130831</v>
      </c>
      <c r="G47" s="57">
        <v>42.779477447452436</v>
      </c>
      <c r="H47" s="84"/>
      <c r="AA47" s="165"/>
      <c r="AB47" s="165"/>
      <c r="AC47" s="165"/>
    </row>
    <row r="48" spans="1:29" x14ac:dyDescent="0.2">
      <c r="A48" s="71"/>
      <c r="B48" s="72" t="s">
        <v>305</v>
      </c>
      <c r="C48" s="73" t="s">
        <v>306</v>
      </c>
      <c r="D48" s="57">
        <v>34.518783301002202</v>
      </c>
      <c r="E48" s="57">
        <v>36</v>
      </c>
      <c r="F48" s="57">
        <v>17.495994330436925</v>
      </c>
      <c r="G48" s="57">
        <v>22.999688738296708</v>
      </c>
      <c r="H48" s="84"/>
      <c r="AA48" s="165"/>
      <c r="AB48" s="165"/>
      <c r="AC48" s="165"/>
    </row>
    <row r="49" spans="1:29" x14ac:dyDescent="0.2">
      <c r="A49" s="71"/>
      <c r="B49" s="72" t="s">
        <v>273</v>
      </c>
      <c r="C49" s="73" t="s">
        <v>274</v>
      </c>
      <c r="D49" s="57">
        <v>4.2988483310560222</v>
      </c>
      <c r="E49" s="57">
        <v>5.7988483310560222</v>
      </c>
      <c r="F49" s="57">
        <v>1.5</v>
      </c>
      <c r="G49" s="57">
        <v>1.4497120827640055</v>
      </c>
      <c r="H49" s="84"/>
      <c r="AA49" s="165"/>
      <c r="AB49" s="165"/>
      <c r="AC49" s="165"/>
    </row>
    <row r="50" spans="1:29" x14ac:dyDescent="0.2">
      <c r="A50" s="71"/>
      <c r="B50" s="72" t="s">
        <v>285</v>
      </c>
      <c r="C50" s="73" t="s">
        <v>286</v>
      </c>
      <c r="D50" s="57">
        <v>0</v>
      </c>
      <c r="E50" s="57">
        <v>0</v>
      </c>
      <c r="F50" s="57">
        <v>3.9983977321747699</v>
      </c>
      <c r="G50" s="57">
        <v>3.9983977321747699</v>
      </c>
      <c r="H50" s="84"/>
      <c r="AA50" s="165"/>
      <c r="AB50" s="165"/>
      <c r="AC50" s="165"/>
    </row>
    <row r="51" spans="1:29" x14ac:dyDescent="0.2">
      <c r="A51" s="71"/>
      <c r="B51" s="72" t="s">
        <v>287</v>
      </c>
      <c r="C51" s="73" t="s">
        <v>288</v>
      </c>
      <c r="D51" s="57">
        <v>0</v>
      </c>
      <c r="E51" s="57">
        <v>0</v>
      </c>
      <c r="F51" s="57">
        <v>40</v>
      </c>
      <c r="G51" s="57">
        <v>80</v>
      </c>
      <c r="H51" s="84"/>
      <c r="AA51" s="165"/>
      <c r="AB51" s="165"/>
      <c r="AC51" s="165"/>
    </row>
    <row r="52" spans="1:29" x14ac:dyDescent="0.2">
      <c r="A52" s="71"/>
      <c r="B52" s="72" t="s">
        <v>289</v>
      </c>
      <c r="C52" s="73" t="s">
        <v>290</v>
      </c>
      <c r="D52" s="57">
        <v>0</v>
      </c>
      <c r="E52" s="57">
        <v>0</v>
      </c>
      <c r="F52" s="57">
        <v>2161.3097515790964</v>
      </c>
      <c r="G52" s="57">
        <v>2161.3097515790964</v>
      </c>
      <c r="H52" s="84"/>
      <c r="AA52" s="165"/>
      <c r="AB52" s="165"/>
      <c r="AC52" s="165"/>
    </row>
    <row r="53" spans="1:29" x14ac:dyDescent="0.2">
      <c r="A53" s="71"/>
      <c r="B53" s="72" t="s">
        <v>313</v>
      </c>
      <c r="C53" s="73" t="s">
        <v>314</v>
      </c>
      <c r="D53" s="57">
        <v>1661.491917932959</v>
      </c>
      <c r="E53" s="57">
        <v>1463</v>
      </c>
      <c r="F53" s="57">
        <v>1389.6835521045168</v>
      </c>
      <c r="G53" s="57">
        <v>1540.5780694726891</v>
      </c>
      <c r="H53" s="84"/>
      <c r="AA53" s="165"/>
      <c r="AB53" s="165"/>
      <c r="AC53" s="165"/>
    </row>
    <row r="54" spans="1:29" x14ac:dyDescent="0.2">
      <c r="A54" s="71"/>
      <c r="B54" s="72" t="s">
        <v>315</v>
      </c>
      <c r="C54" s="73" t="s">
        <v>316</v>
      </c>
      <c r="D54" s="57">
        <v>459.01586352920259</v>
      </c>
      <c r="E54" s="57">
        <v>228</v>
      </c>
      <c r="F54" s="57">
        <v>325.40746903309298</v>
      </c>
      <c r="G54" s="57">
        <v>306.8318579066439</v>
      </c>
      <c r="H54" s="84"/>
      <c r="AA54" s="165"/>
      <c r="AB54" s="165"/>
      <c r="AC54" s="165"/>
    </row>
    <row r="55" spans="1:29" x14ac:dyDescent="0.2">
      <c r="A55" s="71"/>
      <c r="B55" s="72" t="s">
        <v>317</v>
      </c>
      <c r="C55" s="73" t="s">
        <v>318</v>
      </c>
      <c r="D55" s="57">
        <v>83.118960906347297</v>
      </c>
      <c r="E55" s="57">
        <v>88.5</v>
      </c>
      <c r="F55" s="57">
        <v>51.996595180871388</v>
      </c>
      <c r="G55" s="57">
        <v>26.23197523493365</v>
      </c>
      <c r="H55" s="84"/>
      <c r="AA55" s="165"/>
      <c r="AB55" s="165"/>
      <c r="AC55" s="165"/>
    </row>
    <row r="56" spans="1:29" x14ac:dyDescent="0.2">
      <c r="A56" s="71"/>
      <c r="B56" s="72" t="s">
        <v>319</v>
      </c>
      <c r="C56" s="73" t="s">
        <v>320</v>
      </c>
      <c r="D56" s="57">
        <v>1298.4230458292845</v>
      </c>
      <c r="E56" s="57">
        <v>979</v>
      </c>
      <c r="F56" s="57">
        <v>856.83977321747705</v>
      </c>
      <c r="G56" s="57">
        <v>938.65547797916747</v>
      </c>
      <c r="H56" s="84"/>
      <c r="AA56" s="165"/>
      <c r="AB56" s="165"/>
      <c r="AC56" s="165"/>
    </row>
    <row r="57" spans="1:29" x14ac:dyDescent="0.2">
      <c r="A57" s="71"/>
      <c r="B57" s="72" t="s">
        <v>321</v>
      </c>
      <c r="C57" s="73" t="s">
        <v>322</v>
      </c>
      <c r="D57" s="57">
        <v>6737.9132637473922</v>
      </c>
      <c r="E57" s="57">
        <v>3160.5</v>
      </c>
      <c r="F57" s="57">
        <v>2805.4213810316141</v>
      </c>
      <c r="G57" s="57">
        <v>2978.728508042152</v>
      </c>
      <c r="H57" s="84"/>
      <c r="AA57" s="165"/>
      <c r="AB57" s="165"/>
      <c r="AC57" s="165"/>
    </row>
    <row r="58" spans="1:29" x14ac:dyDescent="0.2">
      <c r="A58" s="71"/>
      <c r="B58" s="72" t="s">
        <v>323</v>
      </c>
      <c r="C58" s="73" t="s">
        <v>324</v>
      </c>
      <c r="D58" s="57">
        <v>4.5078263754175856</v>
      </c>
      <c r="E58" s="57">
        <v>4</v>
      </c>
      <c r="F58" s="57">
        <v>2</v>
      </c>
      <c r="G58" s="57">
        <v>1.6269565938543964</v>
      </c>
      <c r="H58" s="84"/>
      <c r="AA58" s="165"/>
      <c r="AB58" s="165"/>
      <c r="AC58" s="165"/>
    </row>
    <row r="59" spans="1:29" x14ac:dyDescent="0.2">
      <c r="A59" s="71"/>
      <c r="B59" s="72" t="s">
        <v>333</v>
      </c>
      <c r="C59" s="73" t="s">
        <v>334</v>
      </c>
      <c r="D59" s="57">
        <v>0</v>
      </c>
      <c r="E59" s="57">
        <v>0</v>
      </c>
      <c r="F59" s="57">
        <v>494.30191964010601</v>
      </c>
      <c r="G59" s="57">
        <v>988.60383928021201</v>
      </c>
      <c r="H59" s="84"/>
      <c r="AA59" s="165"/>
      <c r="AB59" s="165"/>
      <c r="AC59" s="165"/>
    </row>
    <row r="60" spans="1:29" x14ac:dyDescent="0.2">
      <c r="A60" s="71"/>
      <c r="B60" s="72" t="s">
        <v>335</v>
      </c>
      <c r="C60" s="73" t="s">
        <v>336</v>
      </c>
      <c r="D60" s="57">
        <v>3030.6513202998549</v>
      </c>
      <c r="E60" s="57">
        <v>3033.5</v>
      </c>
      <c r="F60" s="57">
        <v>2582.6276730141121</v>
      </c>
      <c r="G60" s="57">
        <v>2332.4474213426042</v>
      </c>
      <c r="H60" s="84"/>
      <c r="AA60" s="165"/>
      <c r="AB60" s="165"/>
      <c r="AC60" s="165"/>
    </row>
    <row r="61" spans="1:29" x14ac:dyDescent="0.2">
      <c r="A61" s="71"/>
      <c r="B61" s="72" t="s">
        <v>337</v>
      </c>
      <c r="C61" s="73" t="s">
        <v>338</v>
      </c>
      <c r="D61" s="57">
        <v>0</v>
      </c>
      <c r="E61" s="57">
        <v>0</v>
      </c>
      <c r="F61" s="57">
        <v>3.4985980156529237</v>
      </c>
      <c r="G61" s="57">
        <v>4.3732475195661547</v>
      </c>
      <c r="H61" s="84"/>
      <c r="AA61" s="165"/>
      <c r="AB61" s="165"/>
      <c r="AC61" s="165"/>
    </row>
    <row r="62" spans="1:29" x14ac:dyDescent="0.2">
      <c r="A62" s="71"/>
      <c r="B62" s="72" t="s">
        <v>343</v>
      </c>
      <c r="C62" s="73" t="s">
        <v>344</v>
      </c>
      <c r="D62" s="57">
        <v>450.67932938624642</v>
      </c>
      <c r="E62" s="57">
        <v>380</v>
      </c>
      <c r="F62" s="57">
        <v>270.95032969741789</v>
      </c>
      <c r="G62" s="57">
        <v>321.71199636408562</v>
      </c>
      <c r="H62" s="84"/>
      <c r="AA62" s="165"/>
      <c r="AB62" s="165"/>
      <c r="AC62" s="165"/>
    </row>
    <row r="63" spans="1:29" x14ac:dyDescent="0.2">
      <c r="A63" s="71"/>
      <c r="B63" s="72" t="s">
        <v>345</v>
      </c>
      <c r="C63" s="73" t="s">
        <v>346</v>
      </c>
      <c r="D63" s="57">
        <v>373.63706695899145</v>
      </c>
      <c r="E63" s="57">
        <v>358.5</v>
      </c>
      <c r="F63" s="57">
        <v>363.9299007826462</v>
      </c>
      <c r="G63" s="57">
        <v>386.32017856042341</v>
      </c>
      <c r="H63" s="84"/>
      <c r="AA63" s="165"/>
      <c r="AB63" s="165"/>
      <c r="AC63" s="165"/>
    </row>
    <row r="64" spans="1:29" x14ac:dyDescent="0.2">
      <c r="A64" s="71"/>
      <c r="B64" s="72" t="s">
        <v>347</v>
      </c>
      <c r="C64" s="73" t="s">
        <v>348</v>
      </c>
      <c r="D64" s="57">
        <v>49.589220679760473</v>
      </c>
      <c r="E64" s="57">
        <v>41</v>
      </c>
      <c r="F64" s="57">
        <v>36.993190361742776</v>
      </c>
      <c r="G64" s="57">
        <v>36.393884806186932</v>
      </c>
      <c r="H64" s="84"/>
      <c r="AA64" s="165"/>
      <c r="AB64" s="165"/>
      <c r="AC64" s="165"/>
    </row>
    <row r="65" spans="1:29" x14ac:dyDescent="0.2">
      <c r="A65" s="71"/>
      <c r="B65" s="72" t="s">
        <v>349</v>
      </c>
      <c r="C65" s="73" t="s">
        <v>350</v>
      </c>
      <c r="D65" s="57">
        <v>977.10080233658732</v>
      </c>
      <c r="E65" s="57">
        <v>943.25</v>
      </c>
      <c r="F65" s="57">
        <v>1338.9503759166821</v>
      </c>
      <c r="G65" s="57">
        <v>1515.5799731389043</v>
      </c>
      <c r="H65" s="84"/>
      <c r="AA65" s="165"/>
      <c r="AB65" s="165"/>
      <c r="AC65" s="165"/>
    </row>
    <row r="66" spans="1:29" x14ac:dyDescent="0.2">
      <c r="A66" s="71"/>
      <c r="B66" s="72" t="s">
        <v>351</v>
      </c>
      <c r="C66" s="73" t="s">
        <v>352</v>
      </c>
      <c r="D66" s="57">
        <v>339.1589808101607</v>
      </c>
      <c r="E66" s="57">
        <v>344</v>
      </c>
      <c r="F66" s="57">
        <v>423.91668207308805</v>
      </c>
      <c r="G66" s="57">
        <v>459.61334873975613</v>
      </c>
      <c r="H66" s="84"/>
      <c r="AA66" s="165"/>
      <c r="AB66" s="165"/>
      <c r="AC66" s="165"/>
    </row>
    <row r="67" spans="1:29" x14ac:dyDescent="0.2">
      <c r="A67" s="71"/>
      <c r="B67" s="72" t="s">
        <v>353</v>
      </c>
      <c r="C67" s="73" t="s">
        <v>354</v>
      </c>
      <c r="D67" s="57">
        <v>516.54560375578944</v>
      </c>
      <c r="E67" s="57">
        <v>466.5</v>
      </c>
      <c r="F67" s="57">
        <v>724.32395082270295</v>
      </c>
      <c r="G67" s="57">
        <v>849.66978415603512</v>
      </c>
      <c r="H67" s="84"/>
      <c r="AA67" s="165"/>
      <c r="AB67" s="165"/>
      <c r="AC67" s="165"/>
    </row>
    <row r="68" spans="1:29" x14ac:dyDescent="0.2">
      <c r="A68" s="71"/>
      <c r="B68" s="72" t="s">
        <v>355</v>
      </c>
      <c r="C68" s="73" t="s">
        <v>356</v>
      </c>
      <c r="D68" s="57">
        <v>0</v>
      </c>
      <c r="E68" s="57">
        <v>0</v>
      </c>
      <c r="F68" s="57">
        <v>17.5</v>
      </c>
      <c r="G68" s="57">
        <v>35</v>
      </c>
      <c r="H68" s="84"/>
      <c r="AA68" s="165"/>
      <c r="AB68" s="165"/>
      <c r="AC68" s="165"/>
    </row>
    <row r="69" spans="1:29" x14ac:dyDescent="0.2">
      <c r="A69" s="71"/>
      <c r="B69" s="72" t="s">
        <v>357</v>
      </c>
      <c r="C69" s="73" t="s">
        <v>358</v>
      </c>
      <c r="D69" s="57">
        <v>8.8827345666962483</v>
      </c>
      <c r="E69" s="57">
        <v>8.5749999999999993</v>
      </c>
      <c r="F69" s="57">
        <v>12.17227614469711</v>
      </c>
      <c r="G69" s="57">
        <v>13.777999755808219</v>
      </c>
      <c r="H69" s="84"/>
      <c r="AA69" s="165"/>
      <c r="AB69" s="165"/>
      <c r="AC69" s="165"/>
    </row>
    <row r="70" spans="1:29" x14ac:dyDescent="0.2">
      <c r="A70" s="71"/>
      <c r="B70" s="72" t="s">
        <v>359</v>
      </c>
      <c r="C70" s="73" t="s">
        <v>360</v>
      </c>
      <c r="D70" s="57">
        <v>32.568872103674749</v>
      </c>
      <c r="E70" s="57">
        <v>47</v>
      </c>
      <c r="F70" s="57">
        <v>68.986981573920019</v>
      </c>
      <c r="G70" s="57">
        <v>68.516842685030596</v>
      </c>
      <c r="H70" s="84"/>
      <c r="AA70" s="165"/>
      <c r="AB70" s="165"/>
      <c r="AC70" s="165"/>
    </row>
    <row r="71" spans="1:29" x14ac:dyDescent="0.2">
      <c r="A71" s="71"/>
      <c r="B71" s="72" t="s">
        <v>399</v>
      </c>
      <c r="C71" s="73" t="s">
        <v>400</v>
      </c>
      <c r="D71" s="57">
        <v>43.067306828591235</v>
      </c>
      <c r="E71" s="57">
        <v>28.5</v>
      </c>
      <c r="F71" s="57">
        <v>14.738498990143206</v>
      </c>
      <c r="G71" s="57">
        <v>16.41517413429213</v>
      </c>
      <c r="H71" s="84"/>
      <c r="AA71" s="165"/>
      <c r="AB71" s="165"/>
      <c r="AC71" s="165"/>
    </row>
    <row r="72" spans="1:29" x14ac:dyDescent="0.2">
      <c r="A72" s="71"/>
      <c r="B72" s="72" t="s">
        <v>401</v>
      </c>
      <c r="C72" s="73" t="s">
        <v>402</v>
      </c>
      <c r="D72" s="57">
        <v>3659.4238889427543</v>
      </c>
      <c r="E72" s="57">
        <v>1932.5</v>
      </c>
      <c r="F72" s="57">
        <v>616.38583841745242</v>
      </c>
      <c r="G72" s="57">
        <v>590.24877939807357</v>
      </c>
      <c r="H72" s="84"/>
      <c r="AA72" s="165"/>
      <c r="AB72" s="165"/>
      <c r="AC72" s="165"/>
    </row>
    <row r="73" spans="1:29" x14ac:dyDescent="0.2">
      <c r="A73" s="71"/>
      <c r="B73" s="72" t="s">
        <v>403</v>
      </c>
      <c r="C73" s="73" t="s">
        <v>404</v>
      </c>
      <c r="D73" s="57">
        <v>488.26072369058932</v>
      </c>
      <c r="E73" s="57">
        <v>361</v>
      </c>
      <c r="F73" s="57">
        <v>256.06938797361033</v>
      </c>
      <c r="G73" s="57">
        <v>290.31953527788903</v>
      </c>
      <c r="H73" s="84"/>
      <c r="AA73" s="165"/>
      <c r="AB73" s="165"/>
      <c r="AC73" s="165"/>
    </row>
    <row r="74" spans="1:29" x14ac:dyDescent="0.2">
      <c r="A74" s="71"/>
      <c r="B74" s="72" t="s">
        <v>405</v>
      </c>
      <c r="C74" s="73" t="s">
        <v>406</v>
      </c>
      <c r="D74" s="57">
        <v>0</v>
      </c>
      <c r="E74" s="57">
        <v>0</v>
      </c>
      <c r="F74" s="57">
        <v>0</v>
      </c>
      <c r="G74" s="57">
        <v>0</v>
      </c>
      <c r="H74" s="84"/>
      <c r="AA74" s="165"/>
      <c r="AB74" s="165"/>
      <c r="AC74" s="165"/>
    </row>
    <row r="75" spans="1:29" x14ac:dyDescent="0.2">
      <c r="A75" s="71"/>
      <c r="B75" s="72" t="s">
        <v>407</v>
      </c>
      <c r="C75" s="73" t="s">
        <v>408</v>
      </c>
      <c r="D75" s="57">
        <v>0.50156527508351711</v>
      </c>
      <c r="E75" s="57">
        <v>0</v>
      </c>
      <c r="F75" s="57">
        <v>0</v>
      </c>
      <c r="G75" s="57">
        <v>0</v>
      </c>
      <c r="H75" s="84"/>
      <c r="AA75" s="165"/>
      <c r="AB75" s="165"/>
      <c r="AC75" s="165"/>
    </row>
    <row r="76" spans="1:29" x14ac:dyDescent="0.2">
      <c r="A76" s="71"/>
      <c r="B76" s="72" t="s">
        <v>409</v>
      </c>
      <c r="C76" s="73" t="s">
        <v>410</v>
      </c>
      <c r="D76" s="57">
        <v>5293.9750316372638</v>
      </c>
      <c r="E76" s="57">
        <v>2762.5</v>
      </c>
      <c r="F76" s="57">
        <v>1976.6669285758303</v>
      </c>
      <c r="G76" s="57">
        <v>1922.8085354012901</v>
      </c>
      <c r="H76" s="84"/>
      <c r="AA76" s="165"/>
      <c r="AB76" s="165"/>
      <c r="AC76" s="165"/>
    </row>
    <row r="77" spans="1:29" x14ac:dyDescent="0.2">
      <c r="A77" s="71"/>
      <c r="B77" s="72" t="s">
        <v>411</v>
      </c>
      <c r="C77" s="73" t="s">
        <v>412</v>
      </c>
      <c r="D77" s="57">
        <v>0</v>
      </c>
      <c r="E77" s="57">
        <v>0</v>
      </c>
      <c r="F77" s="57">
        <v>0</v>
      </c>
      <c r="G77" s="57">
        <v>0</v>
      </c>
      <c r="H77" s="84"/>
      <c r="AA77" s="165"/>
      <c r="AB77" s="165"/>
      <c r="AC77" s="165"/>
    </row>
    <row r="78" spans="1:29" x14ac:dyDescent="0.2">
      <c r="A78" s="71"/>
      <c r="B78" s="72" t="s">
        <v>413</v>
      </c>
      <c r="C78" s="73" t="s">
        <v>414</v>
      </c>
      <c r="D78" s="57">
        <v>0</v>
      </c>
      <c r="E78" s="57">
        <v>0</v>
      </c>
      <c r="F78" s="57">
        <v>57.47696740001232</v>
      </c>
      <c r="G78" s="57">
        <v>188.34679924885</v>
      </c>
      <c r="H78" s="84"/>
      <c r="AA78" s="165"/>
      <c r="AB78" s="165"/>
      <c r="AC78" s="165"/>
    </row>
    <row r="79" spans="1:29" x14ac:dyDescent="0.2">
      <c r="A79" s="71"/>
      <c r="B79" s="72" t="s">
        <v>415</v>
      </c>
      <c r="C79" s="73" t="s">
        <v>416</v>
      </c>
      <c r="D79" s="57">
        <v>108.79270644061769</v>
      </c>
      <c r="E79" s="57">
        <v>34</v>
      </c>
      <c r="F79" s="57">
        <v>44.989585259136007</v>
      </c>
      <c r="G79" s="57">
        <v>52.475322811147137</v>
      </c>
      <c r="H79" s="84"/>
      <c r="AA79" s="165"/>
      <c r="AB79" s="165"/>
      <c r="AC79" s="165"/>
    </row>
    <row r="80" spans="1:29" x14ac:dyDescent="0.2">
      <c r="A80" s="71"/>
      <c r="B80" s="72" t="s">
        <v>417</v>
      </c>
      <c r="C80" s="73" t="s">
        <v>418</v>
      </c>
      <c r="D80" s="57">
        <v>0</v>
      </c>
      <c r="E80" s="57">
        <v>0</v>
      </c>
      <c r="F80" s="57">
        <v>1</v>
      </c>
      <c r="G80" s="57">
        <v>9.0072353904058335</v>
      </c>
      <c r="H80" s="84"/>
      <c r="AA80" s="165"/>
      <c r="AB80" s="165"/>
      <c r="AC80" s="165"/>
    </row>
    <row r="81" spans="1:29" x14ac:dyDescent="0.2">
      <c r="A81" s="71"/>
      <c r="B81" s="72" t="s">
        <v>419</v>
      </c>
      <c r="C81" s="73" t="s">
        <v>420</v>
      </c>
      <c r="D81" s="57">
        <v>0</v>
      </c>
      <c r="E81" s="57">
        <v>23.5</v>
      </c>
      <c r="F81" s="57">
        <v>26.498798299131078</v>
      </c>
      <c r="G81" s="57">
        <v>18.598858027442144</v>
      </c>
      <c r="H81" s="84"/>
      <c r="AA81" s="165"/>
      <c r="AB81" s="165"/>
      <c r="AC81" s="165"/>
    </row>
    <row r="82" spans="1:29" x14ac:dyDescent="0.2">
      <c r="A82" s="71"/>
      <c r="B82" s="72" t="s">
        <v>421</v>
      </c>
      <c r="C82" s="73" t="s">
        <v>422</v>
      </c>
      <c r="D82" s="57">
        <v>217.86157854429246</v>
      </c>
      <c r="E82" s="57">
        <v>132.5</v>
      </c>
      <c r="F82" s="57">
        <v>40.495994330436929</v>
      </c>
      <c r="G82" s="57">
        <v>31.012876908050529</v>
      </c>
      <c r="H82" s="84"/>
      <c r="AA82" s="165"/>
      <c r="AB82" s="165"/>
      <c r="AC82" s="165"/>
    </row>
    <row r="83" spans="1:29" x14ac:dyDescent="0.2">
      <c r="A83" s="71"/>
      <c r="B83" s="72" t="s">
        <v>423</v>
      </c>
      <c r="C83" s="73" t="s">
        <v>424</v>
      </c>
      <c r="D83" s="57">
        <v>38.036001326920896</v>
      </c>
      <c r="E83" s="57">
        <v>26.5</v>
      </c>
      <c r="F83" s="57">
        <v>36.985179022616627</v>
      </c>
      <c r="G83" s="57">
        <v>58.75865702346681</v>
      </c>
      <c r="H83" s="84"/>
      <c r="AA83" s="165"/>
      <c r="AB83" s="165"/>
      <c r="AC83" s="165"/>
    </row>
    <row r="84" spans="1:29" x14ac:dyDescent="0.2">
      <c r="A84" s="71"/>
      <c r="B84" s="72" t="s">
        <v>425</v>
      </c>
      <c r="C84" s="73" t="s">
        <v>426</v>
      </c>
      <c r="D84" s="57">
        <v>186.41949372238258</v>
      </c>
      <c r="E84" s="57">
        <v>69</v>
      </c>
      <c r="F84" s="57">
        <v>65.980372219140946</v>
      </c>
      <c r="G84" s="57">
        <v>87.823558083480549</v>
      </c>
      <c r="H84" s="84"/>
      <c r="AA84" s="165"/>
      <c r="AB84" s="165"/>
      <c r="AC84" s="165"/>
    </row>
    <row r="85" spans="1:29" x14ac:dyDescent="0.2">
      <c r="A85" s="71"/>
      <c r="B85" s="72" t="s">
        <v>427</v>
      </c>
      <c r="C85" s="73" t="s">
        <v>428</v>
      </c>
      <c r="D85" s="57">
        <v>0</v>
      </c>
      <c r="E85" s="57">
        <v>0</v>
      </c>
      <c r="F85" s="57">
        <v>0</v>
      </c>
      <c r="G85" s="57">
        <v>0</v>
      </c>
      <c r="H85" s="84"/>
      <c r="AA85" s="165"/>
      <c r="AB85" s="165"/>
      <c r="AC85" s="165"/>
    </row>
    <row r="86" spans="1:29" x14ac:dyDescent="0.2">
      <c r="A86" s="71"/>
      <c r="B86" s="72" t="s">
        <v>429</v>
      </c>
      <c r="C86" s="73" t="s">
        <v>430</v>
      </c>
      <c r="D86" s="57">
        <v>253.39288404596277</v>
      </c>
      <c r="E86" s="57">
        <v>218</v>
      </c>
      <c r="F86" s="57">
        <v>154.97416343131817</v>
      </c>
      <c r="G86" s="57">
        <v>166.56592530063841</v>
      </c>
      <c r="H86" s="84"/>
      <c r="AA86" s="165"/>
      <c r="AB86" s="165"/>
      <c r="AC86" s="165"/>
    </row>
    <row r="87" spans="1:29" x14ac:dyDescent="0.2">
      <c r="A87" s="71"/>
      <c r="B87" s="72" t="s">
        <v>525</v>
      </c>
      <c r="C87" s="73" t="s">
        <v>526</v>
      </c>
      <c r="D87" s="57">
        <v>0</v>
      </c>
      <c r="E87" s="57">
        <v>0</v>
      </c>
      <c r="F87" s="57">
        <v>380.84738398964686</v>
      </c>
      <c r="G87" s="57">
        <v>848.69378691484394</v>
      </c>
      <c r="H87" s="84"/>
      <c r="AA87" s="165"/>
      <c r="AB87" s="165"/>
      <c r="AC87" s="165"/>
    </row>
    <row r="88" spans="1:29" x14ac:dyDescent="0.2">
      <c r="A88" s="71"/>
      <c r="B88" s="72" t="s">
        <v>391</v>
      </c>
      <c r="C88" s="73" t="s">
        <v>527</v>
      </c>
      <c r="D88" s="57">
        <v>2083.8825594554801</v>
      </c>
      <c r="E88" s="57">
        <v>1003.5</v>
      </c>
      <c r="F88" s="57">
        <v>21.492789794786468</v>
      </c>
      <c r="G88" s="57">
        <v>35.985579589572936</v>
      </c>
      <c r="H88" s="84"/>
      <c r="AA88" s="165"/>
      <c r="AB88" s="165"/>
      <c r="AC88" s="165"/>
    </row>
    <row r="89" spans="1:29" x14ac:dyDescent="0.2">
      <c r="A89" s="71"/>
      <c r="B89" s="72" t="s">
        <v>325</v>
      </c>
      <c r="C89" s="73" t="s">
        <v>326</v>
      </c>
      <c r="D89" s="57">
        <v>16162.512432374157</v>
      </c>
      <c r="E89" s="57">
        <v>24237</v>
      </c>
      <c r="F89" s="57">
        <v>10327.497596598263</v>
      </c>
      <c r="G89" s="57">
        <v>11.995193196524312</v>
      </c>
      <c r="H89" s="84"/>
      <c r="AA89" s="165"/>
      <c r="AB89" s="165"/>
      <c r="AC89" s="165"/>
    </row>
    <row r="90" spans="1:29" x14ac:dyDescent="0.2">
      <c r="A90" s="71"/>
      <c r="B90" s="72" t="s">
        <v>327</v>
      </c>
      <c r="C90" s="73" t="s">
        <v>328</v>
      </c>
      <c r="D90" s="57">
        <v>6.5172180259186874</v>
      </c>
      <c r="E90" s="57">
        <v>10.5</v>
      </c>
      <c r="F90" s="57">
        <v>23.494392062611695</v>
      </c>
      <c r="G90" s="57">
        <v>28.788183910109836</v>
      </c>
      <c r="H90" s="84"/>
      <c r="AA90" s="165"/>
      <c r="AB90" s="165"/>
      <c r="AC90" s="165"/>
    </row>
    <row r="91" spans="1:29" x14ac:dyDescent="0.2">
      <c r="A91" s="71"/>
      <c r="B91" s="72" t="s">
        <v>329</v>
      </c>
      <c r="C91" s="73" t="s">
        <v>330</v>
      </c>
      <c r="D91" s="57">
        <v>5190.9864999460951</v>
      </c>
      <c r="E91" s="57">
        <v>4578</v>
      </c>
      <c r="F91" s="57">
        <v>4016.9775528440255</v>
      </c>
      <c r="G91" s="57">
        <v>4853.4685660415562</v>
      </c>
      <c r="H91" s="84"/>
      <c r="AA91" s="165"/>
      <c r="AB91" s="165"/>
      <c r="AC91" s="165"/>
    </row>
    <row r="92" spans="1:29" x14ac:dyDescent="0.2">
      <c r="A92" s="71"/>
      <c r="B92" s="72" t="s">
        <v>331</v>
      </c>
      <c r="C92" s="73" t="s">
        <v>332</v>
      </c>
      <c r="D92" s="57">
        <v>2.5</v>
      </c>
      <c r="E92" s="57">
        <v>18.5</v>
      </c>
      <c r="F92" s="57">
        <v>29.994392062611695</v>
      </c>
      <c r="G92" s="57">
        <v>24.825856083482261</v>
      </c>
      <c r="H92" s="84"/>
      <c r="AA92" s="165"/>
      <c r="AB92" s="165"/>
      <c r="AC92" s="165"/>
    </row>
    <row r="93" spans="1:29" x14ac:dyDescent="0.2">
      <c r="A93" s="71"/>
      <c r="B93" s="72" t="s">
        <v>397</v>
      </c>
      <c r="C93" s="73" t="s">
        <v>398</v>
      </c>
      <c r="D93" s="57">
        <v>416.63237113374089</v>
      </c>
      <c r="E93" s="57">
        <v>381.5</v>
      </c>
      <c r="F93" s="57">
        <v>286.45233253219942</v>
      </c>
      <c r="G93" s="57">
        <v>294.72350844868447</v>
      </c>
      <c r="H93" s="84"/>
      <c r="AA93" s="165"/>
      <c r="AB93" s="165"/>
      <c r="AC93" s="165"/>
    </row>
    <row r="94" spans="1:29" x14ac:dyDescent="0.2">
      <c r="A94" s="71"/>
      <c r="B94" s="72" t="s">
        <v>477</v>
      </c>
      <c r="C94" s="73" t="s">
        <v>579</v>
      </c>
      <c r="D94" s="57">
        <v>0</v>
      </c>
      <c r="E94" s="57">
        <v>0</v>
      </c>
      <c r="F94" s="57">
        <v>0</v>
      </c>
      <c r="G94" s="57">
        <v>0</v>
      </c>
      <c r="H94" s="84"/>
      <c r="AA94" s="165"/>
      <c r="AB94" s="165"/>
      <c r="AC94" s="165"/>
    </row>
    <row r="95" spans="1:29" x14ac:dyDescent="0.2">
      <c r="A95" s="71"/>
      <c r="B95" s="72" t="s">
        <v>461</v>
      </c>
      <c r="C95" s="73" t="s">
        <v>462</v>
      </c>
      <c r="D95" s="57">
        <v>0</v>
      </c>
      <c r="E95" s="57">
        <v>0</v>
      </c>
      <c r="F95" s="57">
        <v>15</v>
      </c>
      <c r="G95" s="57">
        <v>30</v>
      </c>
      <c r="H95" s="84"/>
      <c r="AA95" s="165"/>
      <c r="AB95" s="165"/>
      <c r="AC95" s="165"/>
    </row>
    <row r="96" spans="1:29" x14ac:dyDescent="0.2">
      <c r="A96" s="71"/>
      <c r="B96" s="72" t="s">
        <v>271</v>
      </c>
      <c r="C96" s="73" t="s">
        <v>589</v>
      </c>
      <c r="D96" s="57">
        <v>0</v>
      </c>
      <c r="E96" s="57">
        <v>0</v>
      </c>
      <c r="F96" s="57">
        <v>36.5</v>
      </c>
      <c r="G96" s="57">
        <v>73</v>
      </c>
      <c r="H96" s="84"/>
      <c r="AA96" s="165"/>
      <c r="AB96" s="165"/>
      <c r="AC96" s="165"/>
    </row>
    <row r="97" spans="1:29" x14ac:dyDescent="0.2">
      <c r="A97" s="71"/>
      <c r="B97" s="72" t="s">
        <v>275</v>
      </c>
      <c r="C97" s="73" t="s">
        <v>276</v>
      </c>
      <c r="D97" s="57">
        <v>453.0622836549569</v>
      </c>
      <c r="E97" s="57">
        <v>458</v>
      </c>
      <c r="F97" s="57">
        <v>306.5</v>
      </c>
      <c r="G97" s="57">
        <v>304.89057091373923</v>
      </c>
      <c r="H97" s="84"/>
      <c r="AA97" s="165"/>
      <c r="AB97" s="165"/>
      <c r="AC97" s="165"/>
    </row>
    <row r="98" spans="1:29" x14ac:dyDescent="0.2">
      <c r="A98" s="71"/>
      <c r="B98" s="72" t="s">
        <v>277</v>
      </c>
      <c r="C98" s="73" t="s">
        <v>278</v>
      </c>
      <c r="D98" s="57">
        <v>15.5</v>
      </c>
      <c r="E98" s="57">
        <v>8.5</v>
      </c>
      <c r="F98" s="57">
        <v>2.5</v>
      </c>
      <c r="G98" s="57">
        <v>7</v>
      </c>
      <c r="H98" s="84"/>
      <c r="AA98" s="165"/>
      <c r="AB98" s="165"/>
      <c r="AC98" s="165"/>
    </row>
    <row r="99" spans="1:29" x14ac:dyDescent="0.2">
      <c r="A99" s="71"/>
      <c r="B99" s="72" t="s">
        <v>281</v>
      </c>
      <c r="C99" s="73" t="s">
        <v>282</v>
      </c>
      <c r="D99" s="57">
        <v>420.599249533278</v>
      </c>
      <c r="E99" s="57">
        <v>525.5</v>
      </c>
      <c r="F99" s="57">
        <v>503</v>
      </c>
      <c r="G99" s="57">
        <v>547.39007504667097</v>
      </c>
      <c r="H99" s="84"/>
      <c r="AA99" s="165"/>
      <c r="AB99" s="165"/>
      <c r="AC99" s="165"/>
    </row>
    <row r="100" spans="1:29" x14ac:dyDescent="0.2">
      <c r="A100" s="71"/>
      <c r="B100" s="72" t="s">
        <v>475</v>
      </c>
      <c r="C100" s="73" t="s">
        <v>476</v>
      </c>
      <c r="D100" s="57">
        <v>0</v>
      </c>
      <c r="E100" s="57">
        <v>0</v>
      </c>
      <c r="F100" s="57">
        <v>0</v>
      </c>
      <c r="G100" s="57">
        <v>0</v>
      </c>
      <c r="H100" s="84"/>
      <c r="AA100" s="165"/>
      <c r="AB100" s="165"/>
      <c r="AC100" s="165"/>
    </row>
    <row r="101" spans="1:29" x14ac:dyDescent="0.2">
      <c r="A101" s="71"/>
      <c r="B101" s="72" t="s">
        <v>875</v>
      </c>
      <c r="C101" s="73" t="s">
        <v>482</v>
      </c>
      <c r="D101" s="57">
        <v>4323.5911019699925</v>
      </c>
      <c r="E101" s="57">
        <v>1980.376151668941</v>
      </c>
      <c r="F101" s="57">
        <v>376.47046914500999</v>
      </c>
      <c r="G101" s="57">
        <v>1931.2238009302821</v>
      </c>
      <c r="H101" s="84"/>
      <c r="AA101" s="165"/>
      <c r="AB101" s="165"/>
      <c r="AC101" s="165"/>
    </row>
    <row r="102" spans="1:29" x14ac:dyDescent="0.2">
      <c r="A102" s="84"/>
      <c r="B102" s="84"/>
      <c r="C102" s="85" t="s">
        <v>40</v>
      </c>
      <c r="D102" s="86">
        <f>SUM(D10:D101)</f>
        <v>64487.873999999996</v>
      </c>
      <c r="E102" s="86">
        <f>SUM(E10:E101)</f>
        <v>60392.5</v>
      </c>
      <c r="F102" s="86">
        <f>SUM(F10:F101)</f>
        <v>42947</v>
      </c>
      <c r="G102" s="86">
        <f>SUM(G10:G101)</f>
        <v>34226.826143456798</v>
      </c>
      <c r="H102" s="84"/>
    </row>
    <row r="103" spans="1:29" x14ac:dyDescent="0.2">
      <c r="A103" s="71"/>
      <c r="B103" s="52"/>
      <c r="C103" s="84" t="s">
        <v>876</v>
      </c>
      <c r="D103" s="199">
        <f>D102-D226</f>
        <v>0</v>
      </c>
      <c r="E103" s="199">
        <f t="shared" ref="E103:G103" si="0">E102-E226</f>
        <v>0</v>
      </c>
      <c r="F103" s="199">
        <f t="shared" si="0"/>
        <v>0</v>
      </c>
      <c r="G103" s="199">
        <f t="shared" si="0"/>
        <v>0</v>
      </c>
      <c r="H103" s="55"/>
      <c r="AA103" s="165"/>
    </row>
    <row r="104" spans="1:29" x14ac:dyDescent="0.2">
      <c r="A104" s="71"/>
      <c r="B104" s="52"/>
      <c r="C104" s="84"/>
      <c r="D104" s="130"/>
      <c r="E104" s="130"/>
      <c r="F104" s="130"/>
      <c r="G104" s="84"/>
      <c r="H104" s="55"/>
      <c r="Z104" s="166"/>
      <c r="AA104" s="165"/>
    </row>
    <row r="105" spans="1:29" x14ac:dyDescent="0.2">
      <c r="A105" s="71"/>
      <c r="B105" s="52"/>
      <c r="C105" s="84"/>
      <c r="D105" s="130"/>
      <c r="E105" s="130"/>
      <c r="F105" s="130"/>
      <c r="G105" s="130"/>
      <c r="H105" s="55"/>
    </row>
    <row r="106" spans="1:29" x14ac:dyDescent="0.2">
      <c r="A106" s="71"/>
      <c r="B106" s="78" t="s">
        <v>114</v>
      </c>
      <c r="C106" s="84"/>
      <c r="D106" s="84"/>
      <c r="E106" s="84"/>
      <c r="F106" s="84"/>
      <c r="G106" s="84"/>
      <c r="H106" s="55"/>
    </row>
    <row r="107" spans="1:29" x14ac:dyDescent="0.2">
      <c r="A107" s="71"/>
      <c r="B107" s="79" t="s">
        <v>49</v>
      </c>
      <c r="C107" s="84"/>
      <c r="D107" s="84"/>
      <c r="E107" s="84"/>
      <c r="F107" s="84"/>
      <c r="G107" s="84"/>
      <c r="H107" s="55"/>
    </row>
    <row r="108" spans="1:29" x14ac:dyDescent="0.2">
      <c r="A108" s="71"/>
      <c r="B108" s="52"/>
      <c r="C108" s="84"/>
      <c r="D108" s="84"/>
      <c r="E108" s="84"/>
      <c r="F108" s="84"/>
      <c r="G108" s="84"/>
      <c r="H108" s="55"/>
    </row>
    <row r="109" spans="1:29" x14ac:dyDescent="0.2">
      <c r="A109" s="71"/>
      <c r="B109" s="84"/>
      <c r="C109" s="84"/>
      <c r="D109" s="84"/>
      <c r="E109" s="84"/>
      <c r="F109" s="84"/>
      <c r="G109" s="84"/>
      <c r="H109" s="55"/>
    </row>
    <row r="110" spans="1:29" x14ac:dyDescent="0.2">
      <c r="A110" s="71"/>
      <c r="B110" s="84"/>
      <c r="C110" s="84"/>
      <c r="D110" s="216"/>
      <c r="E110" s="216"/>
      <c r="F110" s="216"/>
      <c r="G110" s="217"/>
      <c r="H110" s="55"/>
    </row>
    <row r="111" spans="1:29" x14ac:dyDescent="0.2">
      <c r="A111" s="71"/>
      <c r="B111" s="91" t="s">
        <v>50</v>
      </c>
      <c r="C111" s="81" t="s">
        <v>51</v>
      </c>
      <c r="D111" s="88" t="s">
        <v>623</v>
      </c>
      <c r="E111" s="88" t="s">
        <v>624</v>
      </c>
      <c r="F111" s="88" t="s">
        <v>625</v>
      </c>
      <c r="G111" s="88" t="s">
        <v>626</v>
      </c>
      <c r="H111" s="55"/>
    </row>
    <row r="112" spans="1:29" x14ac:dyDescent="0.2">
      <c r="A112" s="71"/>
      <c r="B112" s="92" t="s">
        <v>483</v>
      </c>
      <c r="C112" s="90" t="s">
        <v>484</v>
      </c>
      <c r="D112" s="57">
        <v>886.5</v>
      </c>
      <c r="E112" s="57">
        <v>839.5</v>
      </c>
      <c r="F112" s="57">
        <v>1221</v>
      </c>
      <c r="G112" s="132">
        <v>973.08204813283226</v>
      </c>
      <c r="H112" s="55"/>
    </row>
    <row r="113" spans="1:8" x14ac:dyDescent="0.2">
      <c r="A113" s="71"/>
      <c r="B113" s="219" t="s">
        <v>485</v>
      </c>
      <c r="C113" s="90" t="s">
        <v>486</v>
      </c>
      <c r="D113" s="57">
        <v>374.5</v>
      </c>
      <c r="E113" s="57">
        <v>362</v>
      </c>
      <c r="F113" s="57">
        <v>371.5</v>
      </c>
      <c r="G113" s="57">
        <v>296.06878041060378</v>
      </c>
      <c r="H113" s="55"/>
    </row>
    <row r="114" spans="1:8" x14ac:dyDescent="0.2">
      <c r="A114" s="71"/>
      <c r="B114" s="219"/>
      <c r="C114" s="90" t="s">
        <v>487</v>
      </c>
      <c r="D114" s="57">
        <v>108</v>
      </c>
      <c r="E114" s="57">
        <v>81</v>
      </c>
      <c r="F114" s="57">
        <v>63.5</v>
      </c>
      <c r="G114" s="57">
        <v>50.606642142862292</v>
      </c>
      <c r="H114" s="55"/>
    </row>
    <row r="115" spans="1:8" x14ac:dyDescent="0.2">
      <c r="A115" s="71"/>
      <c r="B115" s="219"/>
      <c r="C115" s="90" t="s">
        <v>488</v>
      </c>
      <c r="D115" s="57">
        <v>374.5</v>
      </c>
      <c r="E115" s="57">
        <v>316</v>
      </c>
      <c r="F115" s="57">
        <v>206.5</v>
      </c>
      <c r="G115" s="57">
        <v>164.57120633859941</v>
      </c>
      <c r="H115" s="55"/>
    </row>
    <row r="116" spans="1:8" x14ac:dyDescent="0.2">
      <c r="A116" s="71"/>
      <c r="B116" s="93"/>
      <c r="C116" s="90" t="s">
        <v>489</v>
      </c>
      <c r="D116" s="57">
        <v>48.5</v>
      </c>
      <c r="E116" s="57">
        <v>37</v>
      </c>
      <c r="F116" s="57">
        <v>32</v>
      </c>
      <c r="G116" s="57">
        <v>25.502559820025091</v>
      </c>
      <c r="H116" s="55"/>
    </row>
    <row r="117" spans="1:8" x14ac:dyDescent="0.2">
      <c r="A117" s="71"/>
      <c r="B117" s="93"/>
      <c r="C117" s="90" t="s">
        <v>490</v>
      </c>
      <c r="D117" s="57">
        <v>0</v>
      </c>
      <c r="E117" s="57">
        <v>0</v>
      </c>
      <c r="F117" s="57">
        <v>0</v>
      </c>
      <c r="G117" s="57">
        <v>0</v>
      </c>
      <c r="H117" s="55"/>
    </row>
    <row r="118" spans="1:8" x14ac:dyDescent="0.2">
      <c r="A118" s="71"/>
      <c r="B118" s="93"/>
      <c r="C118" s="90" t="s">
        <v>491</v>
      </c>
      <c r="D118" s="57">
        <v>0</v>
      </c>
      <c r="E118" s="57">
        <v>0</v>
      </c>
      <c r="F118" s="57">
        <v>0</v>
      </c>
      <c r="G118" s="57">
        <v>0</v>
      </c>
      <c r="H118" s="55"/>
    </row>
    <row r="119" spans="1:8" x14ac:dyDescent="0.2">
      <c r="A119" s="71"/>
      <c r="B119" s="93"/>
      <c r="C119" s="90" t="s">
        <v>492</v>
      </c>
      <c r="D119" s="57">
        <v>0</v>
      </c>
      <c r="E119" s="57">
        <v>0</v>
      </c>
      <c r="F119" s="57">
        <v>0</v>
      </c>
      <c r="G119" s="57">
        <v>0</v>
      </c>
      <c r="H119" s="55"/>
    </row>
    <row r="120" spans="1:8" x14ac:dyDescent="0.2">
      <c r="A120" s="71"/>
      <c r="B120" s="93"/>
      <c r="C120" s="90" t="s">
        <v>493</v>
      </c>
      <c r="D120" s="57">
        <v>0</v>
      </c>
      <c r="E120" s="57">
        <v>0</v>
      </c>
      <c r="F120" s="57">
        <v>0</v>
      </c>
      <c r="G120" s="57">
        <v>0</v>
      </c>
      <c r="H120" s="55"/>
    </row>
    <row r="121" spans="1:8" x14ac:dyDescent="0.2">
      <c r="A121" s="71"/>
      <c r="B121" s="93"/>
      <c r="C121" s="90" t="s">
        <v>494</v>
      </c>
      <c r="D121" s="57">
        <v>0</v>
      </c>
      <c r="E121" s="57">
        <v>0</v>
      </c>
      <c r="F121" s="57">
        <v>0</v>
      </c>
      <c r="G121" s="57">
        <v>0</v>
      </c>
      <c r="H121" s="55"/>
    </row>
    <row r="122" spans="1:8" x14ac:dyDescent="0.2">
      <c r="A122" s="71"/>
      <c r="B122" s="93"/>
      <c r="C122" s="90" t="s">
        <v>495</v>
      </c>
      <c r="D122" s="57">
        <v>0</v>
      </c>
      <c r="E122" s="57">
        <v>0</v>
      </c>
      <c r="F122" s="57">
        <v>0</v>
      </c>
      <c r="G122" s="57">
        <v>0</v>
      </c>
      <c r="H122" s="55"/>
    </row>
    <row r="123" spans="1:8" x14ac:dyDescent="0.2">
      <c r="A123" s="71"/>
      <c r="B123" s="93"/>
      <c r="C123" s="90" t="s">
        <v>496</v>
      </c>
      <c r="D123" s="57">
        <v>0</v>
      </c>
      <c r="E123" s="57">
        <v>0</v>
      </c>
      <c r="F123" s="57">
        <v>0</v>
      </c>
      <c r="G123" s="57">
        <v>0</v>
      </c>
      <c r="H123" s="55"/>
    </row>
    <row r="124" spans="1:8" x14ac:dyDescent="0.2">
      <c r="A124" s="71"/>
      <c r="B124" s="93"/>
      <c r="C124" s="90" t="s">
        <v>497</v>
      </c>
      <c r="D124" s="57">
        <v>0</v>
      </c>
      <c r="E124" s="57">
        <v>0</v>
      </c>
      <c r="F124" s="57">
        <v>0</v>
      </c>
      <c r="G124" s="57">
        <v>0</v>
      </c>
      <c r="H124" s="55"/>
    </row>
    <row r="125" spans="1:8" x14ac:dyDescent="0.2">
      <c r="A125" s="71"/>
      <c r="B125" s="93"/>
      <c r="C125" s="90" t="s">
        <v>498</v>
      </c>
      <c r="D125" s="57">
        <v>0</v>
      </c>
      <c r="E125" s="57">
        <v>0</v>
      </c>
      <c r="F125" s="57">
        <v>0</v>
      </c>
      <c r="G125" s="57">
        <v>0</v>
      </c>
      <c r="H125" s="55"/>
    </row>
    <row r="126" spans="1:8" x14ac:dyDescent="0.2">
      <c r="A126" s="71"/>
      <c r="B126" s="93"/>
      <c r="C126" s="90" t="s">
        <v>499</v>
      </c>
      <c r="D126" s="57">
        <v>0</v>
      </c>
      <c r="E126" s="57">
        <v>0</v>
      </c>
      <c r="F126" s="57">
        <v>0</v>
      </c>
      <c r="G126" s="57">
        <v>0</v>
      </c>
      <c r="H126" s="55"/>
    </row>
    <row r="127" spans="1:8" x14ac:dyDescent="0.2">
      <c r="A127" s="71"/>
      <c r="B127" s="93"/>
      <c r="C127" s="90" t="s">
        <v>500</v>
      </c>
      <c r="D127" s="57">
        <v>0</v>
      </c>
      <c r="E127" s="57">
        <v>0</v>
      </c>
      <c r="F127" s="57">
        <v>0</v>
      </c>
      <c r="G127" s="57">
        <v>0</v>
      </c>
      <c r="H127" s="55"/>
    </row>
    <row r="128" spans="1:8" x14ac:dyDescent="0.2">
      <c r="A128" s="71"/>
      <c r="B128" s="93"/>
      <c r="C128" s="90" t="s">
        <v>501</v>
      </c>
      <c r="D128" s="57">
        <v>0</v>
      </c>
      <c r="E128" s="57">
        <v>0</v>
      </c>
      <c r="F128" s="57">
        <v>0</v>
      </c>
      <c r="G128" s="57">
        <v>0</v>
      </c>
      <c r="H128" s="55"/>
    </row>
    <row r="129" spans="1:8" x14ac:dyDescent="0.2">
      <c r="A129" s="71"/>
      <c r="B129" s="93"/>
      <c r="C129" s="90" t="s">
        <v>502</v>
      </c>
      <c r="D129" s="57">
        <v>0</v>
      </c>
      <c r="E129" s="57">
        <v>0</v>
      </c>
      <c r="F129" s="57">
        <v>0</v>
      </c>
      <c r="G129" s="57">
        <v>0</v>
      </c>
      <c r="H129" s="55"/>
    </row>
    <row r="130" spans="1:8" x14ac:dyDescent="0.2">
      <c r="A130" s="71"/>
      <c r="B130" s="93"/>
      <c r="C130" s="90" t="s">
        <v>503</v>
      </c>
      <c r="D130" s="57">
        <v>0</v>
      </c>
      <c r="E130" s="57">
        <v>0</v>
      </c>
      <c r="F130" s="57">
        <v>0</v>
      </c>
      <c r="G130" s="57">
        <v>0</v>
      </c>
      <c r="H130" s="55"/>
    </row>
    <row r="131" spans="1:8" x14ac:dyDescent="0.2">
      <c r="A131" s="71"/>
      <c r="B131" s="93"/>
      <c r="C131" s="90" t="s">
        <v>48</v>
      </c>
      <c r="D131" s="57">
        <v>0</v>
      </c>
      <c r="E131" s="57">
        <v>0</v>
      </c>
      <c r="F131" s="57">
        <v>0</v>
      </c>
      <c r="G131" s="57">
        <v>0</v>
      </c>
      <c r="H131" s="55"/>
    </row>
    <row r="132" spans="1:8" x14ac:dyDescent="0.2">
      <c r="A132" s="71"/>
      <c r="B132" s="92" t="s">
        <v>504</v>
      </c>
      <c r="C132" s="90" t="s">
        <v>53</v>
      </c>
      <c r="D132" s="57">
        <v>5601</v>
      </c>
      <c r="E132" s="57">
        <v>2841.5</v>
      </c>
      <c r="F132" s="57">
        <v>2429</v>
      </c>
      <c r="G132" s="57">
        <v>1935.8036813387796</v>
      </c>
      <c r="H132" s="55"/>
    </row>
    <row r="133" spans="1:8" x14ac:dyDescent="0.2">
      <c r="A133" s="71"/>
      <c r="B133" s="104" t="s">
        <v>505</v>
      </c>
      <c r="C133" s="90" t="s">
        <v>55</v>
      </c>
      <c r="D133" s="57">
        <v>985</v>
      </c>
      <c r="E133" s="57">
        <v>580.5</v>
      </c>
      <c r="F133" s="57">
        <v>190.97369104936803</v>
      </c>
      <c r="G133" s="57">
        <v>152.19743687617182</v>
      </c>
      <c r="H133" s="55"/>
    </row>
    <row r="134" spans="1:8" x14ac:dyDescent="0.2">
      <c r="A134" s="71"/>
      <c r="B134" s="93"/>
      <c r="C134" s="90" t="s">
        <v>506</v>
      </c>
      <c r="D134" s="57">
        <v>3383</v>
      </c>
      <c r="E134" s="57">
        <v>1900.5</v>
      </c>
      <c r="F134" s="57">
        <v>810.52630895063191</v>
      </c>
      <c r="G134" s="57">
        <v>645.95298999117585</v>
      </c>
      <c r="H134" s="55"/>
    </row>
    <row r="135" spans="1:8" x14ac:dyDescent="0.2">
      <c r="A135" s="71"/>
      <c r="B135" s="93"/>
      <c r="C135" s="90" t="s">
        <v>507</v>
      </c>
      <c r="D135" s="57">
        <v>300.5</v>
      </c>
      <c r="E135" s="57">
        <v>191</v>
      </c>
      <c r="F135" s="57">
        <v>54</v>
      </c>
      <c r="G135" s="57">
        <v>43.035569696292335</v>
      </c>
      <c r="H135" s="55"/>
    </row>
    <row r="136" spans="1:8" x14ac:dyDescent="0.2">
      <c r="A136" s="71"/>
      <c r="B136" s="93"/>
      <c r="C136" s="90" t="s">
        <v>59</v>
      </c>
      <c r="D136" s="57">
        <v>0</v>
      </c>
      <c r="E136" s="57">
        <v>0</v>
      </c>
      <c r="F136" s="57">
        <v>0</v>
      </c>
      <c r="G136" s="57">
        <v>0</v>
      </c>
      <c r="H136" s="55"/>
    </row>
    <row r="137" spans="1:8" x14ac:dyDescent="0.2">
      <c r="A137" s="71"/>
      <c r="B137" s="93"/>
      <c r="C137" s="90" t="s">
        <v>508</v>
      </c>
      <c r="D137" s="57">
        <v>0</v>
      </c>
      <c r="E137" s="57">
        <v>0</v>
      </c>
      <c r="F137" s="57">
        <v>0</v>
      </c>
      <c r="G137" s="57">
        <v>0</v>
      </c>
      <c r="H137" s="55"/>
    </row>
    <row r="138" spans="1:8" x14ac:dyDescent="0.2">
      <c r="A138" s="71"/>
      <c r="B138" s="94"/>
      <c r="C138" s="90" t="s">
        <v>48</v>
      </c>
      <c r="D138" s="57">
        <v>23.040080527086385</v>
      </c>
      <c r="E138" s="57">
        <v>2.5</v>
      </c>
      <c r="F138" s="57">
        <v>0</v>
      </c>
      <c r="G138" s="57">
        <v>0</v>
      </c>
      <c r="H138" s="55"/>
    </row>
    <row r="139" spans="1:8" x14ac:dyDescent="0.2">
      <c r="A139" s="71"/>
      <c r="B139" s="105" t="s">
        <v>509</v>
      </c>
      <c r="C139" s="89" t="s">
        <v>53</v>
      </c>
      <c r="D139" s="57">
        <v>4009.5</v>
      </c>
      <c r="E139" s="57">
        <v>3439.5</v>
      </c>
      <c r="F139" s="57">
        <v>2766</v>
      </c>
      <c r="G139" s="57">
        <v>2204.3775144434189</v>
      </c>
      <c r="H139" s="55"/>
    </row>
    <row r="140" spans="1:8" x14ac:dyDescent="0.2">
      <c r="A140" s="71"/>
      <c r="B140" s="219" t="s">
        <v>510</v>
      </c>
      <c r="C140" s="89" t="s">
        <v>55</v>
      </c>
      <c r="D140" s="57">
        <v>2072.5</v>
      </c>
      <c r="E140" s="57">
        <v>2260.5</v>
      </c>
      <c r="F140" s="57">
        <v>1158.824152222558</v>
      </c>
      <c r="G140" s="57">
        <v>923.53069571705146</v>
      </c>
      <c r="H140" s="55"/>
    </row>
    <row r="141" spans="1:8" x14ac:dyDescent="0.2">
      <c r="A141" s="71"/>
      <c r="B141" s="219"/>
      <c r="C141" s="89" t="s">
        <v>511</v>
      </c>
      <c r="D141" s="57">
        <v>1</v>
      </c>
      <c r="E141" s="57">
        <v>1</v>
      </c>
      <c r="F141" s="57">
        <v>0</v>
      </c>
      <c r="G141" s="57">
        <v>0</v>
      </c>
      <c r="H141" s="55"/>
    </row>
    <row r="142" spans="1:8" x14ac:dyDescent="0.2">
      <c r="A142" s="71"/>
      <c r="B142" s="106"/>
      <c r="C142" s="89" t="s">
        <v>512</v>
      </c>
      <c r="D142" s="57">
        <v>272</v>
      </c>
      <c r="E142" s="57">
        <v>230.5</v>
      </c>
      <c r="F142" s="57">
        <v>0</v>
      </c>
      <c r="G142" s="57">
        <v>0</v>
      </c>
      <c r="H142" s="55"/>
    </row>
    <row r="143" spans="1:8" x14ac:dyDescent="0.2">
      <c r="A143" s="71"/>
      <c r="B143" s="107"/>
      <c r="C143" s="89" t="s">
        <v>513</v>
      </c>
      <c r="D143" s="57">
        <v>17820</v>
      </c>
      <c r="E143" s="57">
        <v>28209.5</v>
      </c>
      <c r="F143" s="57">
        <v>18623.175847777442</v>
      </c>
      <c r="G143" s="57">
        <v>14841.833003024709</v>
      </c>
      <c r="H143" s="55"/>
    </row>
    <row r="144" spans="1:8" x14ac:dyDescent="0.2">
      <c r="A144" s="71"/>
      <c r="B144" s="106"/>
      <c r="C144" s="89" t="s">
        <v>507</v>
      </c>
      <c r="D144" s="57">
        <v>89</v>
      </c>
      <c r="E144" s="57">
        <v>24.5</v>
      </c>
      <c r="F144" s="57">
        <v>0</v>
      </c>
      <c r="G144" s="57">
        <v>0</v>
      </c>
      <c r="H144" s="55"/>
    </row>
    <row r="145" spans="1:8" x14ac:dyDescent="0.2">
      <c r="A145" s="71"/>
      <c r="B145" s="106"/>
      <c r="C145" s="89" t="s">
        <v>59</v>
      </c>
      <c r="D145" s="57">
        <v>0</v>
      </c>
      <c r="E145" s="57">
        <v>0</v>
      </c>
      <c r="F145" s="57">
        <v>0</v>
      </c>
      <c r="G145" s="57">
        <v>0</v>
      </c>
      <c r="H145" s="55"/>
    </row>
    <row r="146" spans="1:8" x14ac:dyDescent="0.2">
      <c r="A146" s="71"/>
      <c r="B146" s="106"/>
      <c r="C146" s="89" t="s">
        <v>508</v>
      </c>
      <c r="D146" s="57">
        <v>0</v>
      </c>
      <c r="E146" s="57">
        <v>0</v>
      </c>
      <c r="F146" s="57">
        <v>0</v>
      </c>
      <c r="G146" s="57">
        <v>0</v>
      </c>
      <c r="H146" s="55"/>
    </row>
    <row r="147" spans="1:8" x14ac:dyDescent="0.2">
      <c r="A147" s="71"/>
      <c r="B147" s="108"/>
      <c r="C147" s="89" t="s">
        <v>48</v>
      </c>
      <c r="D147" s="57">
        <v>5180.9319264747683</v>
      </c>
      <c r="E147" s="57">
        <v>2434.5</v>
      </c>
      <c r="F147" s="57">
        <v>126</v>
      </c>
      <c r="G147" s="57">
        <v>100.4163292913488</v>
      </c>
      <c r="H147" s="55"/>
    </row>
    <row r="148" spans="1:8" x14ac:dyDescent="0.2">
      <c r="A148" s="71"/>
      <c r="B148" s="92" t="s">
        <v>52</v>
      </c>
      <c r="C148" s="90" t="s">
        <v>53</v>
      </c>
      <c r="D148" s="57">
        <v>2262</v>
      </c>
      <c r="E148" s="57">
        <v>1367</v>
      </c>
      <c r="F148" s="57">
        <v>1048</v>
      </c>
      <c r="G148" s="57">
        <v>835.20883410582178</v>
      </c>
      <c r="H148" s="55"/>
    </row>
    <row r="149" spans="1:8" x14ac:dyDescent="0.2">
      <c r="A149" s="71"/>
      <c r="B149" s="93" t="s">
        <v>54</v>
      </c>
      <c r="C149" s="90" t="s">
        <v>55</v>
      </c>
      <c r="D149" s="57">
        <v>1345.5</v>
      </c>
      <c r="E149" s="57">
        <v>1097</v>
      </c>
      <c r="F149" s="57">
        <v>537.40331864537063</v>
      </c>
      <c r="G149" s="57">
        <v>428.28625878854905</v>
      </c>
      <c r="H149" s="55"/>
    </row>
    <row r="150" spans="1:8" x14ac:dyDescent="0.2">
      <c r="A150" s="71"/>
      <c r="B150" s="93"/>
      <c r="C150" s="90" t="s">
        <v>56</v>
      </c>
      <c r="D150" s="57">
        <v>2183.8739999999998</v>
      </c>
      <c r="E150" s="57">
        <v>1905.5</v>
      </c>
      <c r="F150" s="57">
        <v>2510.5966813546293</v>
      </c>
      <c r="G150" s="57">
        <v>2000.8325640688406</v>
      </c>
      <c r="H150" s="55"/>
    </row>
    <row r="151" spans="1:8" x14ac:dyDescent="0.2">
      <c r="A151" s="71"/>
      <c r="B151" s="93"/>
      <c r="C151" s="90" t="s">
        <v>57</v>
      </c>
      <c r="D151" s="57">
        <v>0</v>
      </c>
      <c r="E151" s="57">
        <v>0</v>
      </c>
      <c r="F151" s="57">
        <v>0</v>
      </c>
      <c r="G151" s="57">
        <v>0</v>
      </c>
      <c r="H151" s="55"/>
    </row>
    <row r="152" spans="1:8" x14ac:dyDescent="0.2">
      <c r="A152" s="84"/>
      <c r="B152" s="93"/>
      <c r="C152" s="90" t="s">
        <v>58</v>
      </c>
      <c r="D152" s="57">
        <v>0</v>
      </c>
      <c r="E152" s="57">
        <v>55</v>
      </c>
      <c r="F152" s="57">
        <v>55</v>
      </c>
      <c r="G152" s="57">
        <v>43.832524690668123</v>
      </c>
      <c r="H152" s="55"/>
    </row>
    <row r="153" spans="1:8" x14ac:dyDescent="0.2">
      <c r="A153" s="84"/>
      <c r="B153" s="93"/>
      <c r="C153" s="90" t="s">
        <v>59</v>
      </c>
      <c r="D153" s="57">
        <v>0</v>
      </c>
      <c r="E153" s="57">
        <v>0</v>
      </c>
      <c r="F153" s="57">
        <v>0</v>
      </c>
      <c r="G153" s="57">
        <v>0</v>
      </c>
      <c r="H153" s="55"/>
    </row>
    <row r="154" spans="1:8" x14ac:dyDescent="0.2">
      <c r="A154" s="84"/>
      <c r="B154" s="93"/>
      <c r="C154" s="90" t="s">
        <v>60</v>
      </c>
      <c r="D154" s="57">
        <v>0</v>
      </c>
      <c r="E154" s="57">
        <v>0</v>
      </c>
      <c r="F154" s="57">
        <v>0</v>
      </c>
      <c r="G154" s="57">
        <v>0</v>
      </c>
      <c r="H154" s="55"/>
    </row>
    <row r="155" spans="1:8" x14ac:dyDescent="0.2">
      <c r="A155" s="84"/>
      <c r="B155" s="93"/>
      <c r="C155" s="90" t="s">
        <v>48</v>
      </c>
      <c r="D155" s="57">
        <v>2723</v>
      </c>
      <c r="E155" s="57">
        <v>1519.5</v>
      </c>
      <c r="F155" s="57">
        <v>461.5</v>
      </c>
      <c r="G155" s="57">
        <v>367.79472990442434</v>
      </c>
      <c r="H155" s="55"/>
    </row>
    <row r="156" spans="1:8" x14ac:dyDescent="0.2">
      <c r="A156" s="84"/>
      <c r="B156" s="92" t="s">
        <v>514</v>
      </c>
      <c r="C156" s="126" t="s">
        <v>515</v>
      </c>
      <c r="D156" s="57">
        <v>8438</v>
      </c>
      <c r="E156" s="57">
        <v>3979.5</v>
      </c>
      <c r="F156" s="57">
        <v>3893.7841763065508</v>
      </c>
      <c r="G156" s="57">
        <v>3103.170746328904</v>
      </c>
      <c r="H156" s="55"/>
    </row>
    <row r="157" spans="1:8" x14ac:dyDescent="0.2">
      <c r="A157" s="84"/>
      <c r="B157" s="219" t="s">
        <v>516</v>
      </c>
      <c r="C157" s="90" t="s">
        <v>517</v>
      </c>
      <c r="D157" s="57">
        <v>1099</v>
      </c>
      <c r="E157" s="57">
        <v>571.5</v>
      </c>
      <c r="F157" s="57">
        <v>404.30896053723512</v>
      </c>
      <c r="G157" s="57">
        <v>322.21604537103133</v>
      </c>
      <c r="H157" s="55"/>
    </row>
    <row r="158" spans="1:8" x14ac:dyDescent="0.2">
      <c r="A158" s="84"/>
      <c r="B158" s="219"/>
      <c r="C158" s="90" t="s">
        <v>518</v>
      </c>
      <c r="D158" s="57">
        <v>616.5</v>
      </c>
      <c r="E158" s="57">
        <v>529</v>
      </c>
      <c r="F158" s="57">
        <v>274.44014636144885</v>
      </c>
      <c r="G158" s="57">
        <v>218.71644529997781</v>
      </c>
      <c r="H158" s="55"/>
    </row>
    <row r="159" spans="1:8" x14ac:dyDescent="0.2">
      <c r="A159" s="84"/>
      <c r="B159" s="93"/>
      <c r="C159" s="90" t="s">
        <v>519</v>
      </c>
      <c r="D159" s="57">
        <v>69.5</v>
      </c>
      <c r="E159" s="57">
        <v>59</v>
      </c>
      <c r="F159" s="57">
        <v>76.966716794764523</v>
      </c>
      <c r="G159" s="57">
        <v>61.339009350294127</v>
      </c>
      <c r="H159" s="55"/>
    </row>
    <row r="160" spans="1:8" x14ac:dyDescent="0.2">
      <c r="A160" s="84"/>
      <c r="B160" s="111"/>
      <c r="C160" s="90" t="s">
        <v>520</v>
      </c>
      <c r="D160" s="57">
        <v>0</v>
      </c>
      <c r="E160" s="57">
        <v>0</v>
      </c>
      <c r="F160" s="57">
        <v>0</v>
      </c>
      <c r="G160" s="57">
        <v>0</v>
      </c>
      <c r="H160" s="55"/>
    </row>
    <row r="161" spans="1:8" x14ac:dyDescent="0.2">
      <c r="A161" s="84"/>
      <c r="B161" s="109"/>
      <c r="C161" s="90" t="s">
        <v>48</v>
      </c>
      <c r="D161" s="57">
        <v>16.5</v>
      </c>
      <c r="E161" s="57">
        <v>9</v>
      </c>
      <c r="F161" s="57">
        <v>0</v>
      </c>
      <c r="G161" s="57">
        <v>0</v>
      </c>
      <c r="H161" s="55"/>
    </row>
    <row r="162" spans="1:8" x14ac:dyDescent="0.2">
      <c r="A162" s="84"/>
      <c r="B162" s="93" t="s">
        <v>61</v>
      </c>
      <c r="C162" s="90" t="s">
        <v>62</v>
      </c>
      <c r="D162" s="57">
        <v>14</v>
      </c>
      <c r="E162" s="57">
        <v>14</v>
      </c>
      <c r="F162" s="57">
        <v>14</v>
      </c>
      <c r="G162" s="57">
        <v>11.157369921260976</v>
      </c>
      <c r="H162" s="84"/>
    </row>
    <row r="163" spans="1:8" x14ac:dyDescent="0.2">
      <c r="A163" s="84"/>
      <c r="B163" s="220" t="s">
        <v>63</v>
      </c>
      <c r="C163" s="90" t="s">
        <v>64</v>
      </c>
      <c r="D163" s="57">
        <v>1.5</v>
      </c>
      <c r="E163" s="57">
        <v>1.5</v>
      </c>
      <c r="F163" s="57">
        <v>0.5</v>
      </c>
      <c r="G163" s="57">
        <v>0.39847749718789205</v>
      </c>
      <c r="H163" s="84"/>
    </row>
    <row r="164" spans="1:8" x14ac:dyDescent="0.2">
      <c r="A164" s="84"/>
      <c r="B164" s="220"/>
      <c r="C164" s="95" t="s">
        <v>65</v>
      </c>
      <c r="D164" s="57">
        <v>0</v>
      </c>
      <c r="E164" s="57">
        <v>0</v>
      </c>
      <c r="F164" s="57">
        <v>0</v>
      </c>
      <c r="G164" s="57">
        <v>0</v>
      </c>
      <c r="H164" s="84"/>
    </row>
    <row r="165" spans="1:8" x14ac:dyDescent="0.2">
      <c r="A165" s="84"/>
      <c r="B165" s="220"/>
      <c r="C165" s="95" t="s">
        <v>66</v>
      </c>
      <c r="D165" s="57">
        <v>6.5</v>
      </c>
      <c r="E165" s="57">
        <v>4.5</v>
      </c>
      <c r="F165" s="57">
        <v>4</v>
      </c>
      <c r="G165" s="57">
        <v>3.1878199775031364</v>
      </c>
      <c r="H165" s="84"/>
    </row>
    <row r="166" spans="1:8" x14ac:dyDescent="0.2">
      <c r="A166" s="84"/>
      <c r="B166" s="220"/>
      <c r="C166" s="90" t="s">
        <v>67</v>
      </c>
      <c r="D166" s="57">
        <v>65</v>
      </c>
      <c r="E166" s="57">
        <v>46</v>
      </c>
      <c r="F166" s="57">
        <v>34.5</v>
      </c>
      <c r="G166" s="57">
        <v>27.494947305964551</v>
      </c>
      <c r="H166" s="84"/>
    </row>
    <row r="167" spans="1:8" x14ac:dyDescent="0.2">
      <c r="A167" s="84"/>
      <c r="B167" s="220"/>
      <c r="C167" s="90" t="s">
        <v>68</v>
      </c>
      <c r="D167" s="57">
        <v>0</v>
      </c>
      <c r="E167" s="57">
        <v>0</v>
      </c>
      <c r="F167" s="57">
        <v>0</v>
      </c>
      <c r="G167" s="57">
        <v>0</v>
      </c>
      <c r="H167" s="84"/>
    </row>
    <row r="168" spans="1:8" x14ac:dyDescent="0.2">
      <c r="A168" s="84"/>
      <c r="B168" s="101"/>
      <c r="C168" s="90" t="s">
        <v>69</v>
      </c>
      <c r="D168" s="57">
        <v>0</v>
      </c>
      <c r="E168" s="57">
        <v>0</v>
      </c>
      <c r="F168" s="57">
        <v>0</v>
      </c>
      <c r="G168" s="57">
        <v>0</v>
      </c>
      <c r="H168" s="84"/>
    </row>
    <row r="169" spans="1:8" x14ac:dyDescent="0.2">
      <c r="A169" s="84"/>
      <c r="B169" s="101"/>
      <c r="C169" s="90" t="s">
        <v>70</v>
      </c>
      <c r="D169" s="57">
        <v>0</v>
      </c>
      <c r="E169" s="57">
        <v>0</v>
      </c>
      <c r="F169" s="57">
        <v>0</v>
      </c>
      <c r="G169" s="57">
        <v>0</v>
      </c>
      <c r="H169" s="84"/>
    </row>
    <row r="170" spans="1:8" x14ac:dyDescent="0.2">
      <c r="A170" s="84"/>
      <c r="B170" s="101"/>
      <c r="C170" s="90" t="s">
        <v>71</v>
      </c>
      <c r="D170" s="57">
        <v>0</v>
      </c>
      <c r="E170" s="57">
        <v>0</v>
      </c>
      <c r="F170" s="57">
        <v>0</v>
      </c>
      <c r="G170" s="57">
        <v>0</v>
      </c>
      <c r="H170" s="84"/>
    </row>
    <row r="171" spans="1:8" x14ac:dyDescent="0.2">
      <c r="A171" s="84"/>
      <c r="B171" s="101"/>
      <c r="C171" s="90" t="s">
        <v>72</v>
      </c>
      <c r="D171" s="57">
        <v>0</v>
      </c>
      <c r="E171" s="57">
        <v>0</v>
      </c>
      <c r="F171" s="57">
        <v>0</v>
      </c>
      <c r="G171" s="57">
        <v>0</v>
      </c>
      <c r="H171" s="84"/>
    </row>
    <row r="172" spans="1:8" x14ac:dyDescent="0.2">
      <c r="A172" s="84"/>
      <c r="B172" s="101"/>
      <c r="C172" s="90" t="s">
        <v>73</v>
      </c>
      <c r="D172" s="57">
        <v>33.5</v>
      </c>
      <c r="E172" s="57">
        <v>46</v>
      </c>
      <c r="F172" s="57">
        <v>28</v>
      </c>
      <c r="G172" s="57">
        <v>22.314739842521952</v>
      </c>
      <c r="H172" s="84"/>
    </row>
    <row r="173" spans="1:8" x14ac:dyDescent="0.2">
      <c r="A173" s="84"/>
      <c r="B173" s="101"/>
      <c r="C173" s="90" t="s">
        <v>74</v>
      </c>
      <c r="D173" s="57">
        <v>2.5</v>
      </c>
      <c r="E173" s="57">
        <v>2</v>
      </c>
      <c r="F173" s="57">
        <v>1.5</v>
      </c>
      <c r="G173" s="57">
        <v>1.195432491563676</v>
      </c>
      <c r="H173" s="84"/>
    </row>
    <row r="174" spans="1:8" x14ac:dyDescent="0.2">
      <c r="A174" s="84"/>
      <c r="B174" s="101"/>
      <c r="C174" s="90" t="s">
        <v>75</v>
      </c>
      <c r="D174" s="57">
        <v>0</v>
      </c>
      <c r="E174" s="57">
        <v>0</v>
      </c>
      <c r="F174" s="57">
        <v>0</v>
      </c>
      <c r="G174" s="57">
        <v>0</v>
      </c>
      <c r="H174" s="84"/>
    </row>
    <row r="175" spans="1:8" x14ac:dyDescent="0.2">
      <c r="A175" s="84"/>
      <c r="B175" s="101"/>
      <c r="C175" s="90" t="s">
        <v>76</v>
      </c>
      <c r="D175" s="57">
        <v>0</v>
      </c>
      <c r="E175" s="57">
        <v>0</v>
      </c>
      <c r="F175" s="57">
        <v>0</v>
      </c>
      <c r="G175" s="57">
        <v>0</v>
      </c>
      <c r="H175" s="84"/>
    </row>
    <row r="176" spans="1:8" x14ac:dyDescent="0.2">
      <c r="A176" s="84"/>
      <c r="B176" s="101"/>
      <c r="C176" s="90" t="s">
        <v>77</v>
      </c>
      <c r="D176" s="57">
        <v>0</v>
      </c>
      <c r="E176" s="57">
        <v>0</v>
      </c>
      <c r="F176" s="57">
        <v>0</v>
      </c>
      <c r="G176" s="57">
        <v>0</v>
      </c>
      <c r="H176" s="84"/>
    </row>
    <row r="177" spans="1:8" x14ac:dyDescent="0.2">
      <c r="A177" s="84"/>
      <c r="B177" s="101"/>
      <c r="C177" s="90" t="s">
        <v>78</v>
      </c>
      <c r="D177" s="57">
        <v>0</v>
      </c>
      <c r="E177" s="57">
        <v>0</v>
      </c>
      <c r="F177" s="57">
        <v>0</v>
      </c>
      <c r="G177" s="57">
        <v>0</v>
      </c>
      <c r="H177" s="84"/>
    </row>
    <row r="178" spans="1:8" x14ac:dyDescent="0.2">
      <c r="A178" s="84"/>
      <c r="B178" s="101"/>
      <c r="C178" s="90" t="s">
        <v>79</v>
      </c>
      <c r="D178" s="57">
        <v>4.5</v>
      </c>
      <c r="E178" s="57">
        <v>2</v>
      </c>
      <c r="F178" s="57">
        <v>8.5</v>
      </c>
      <c r="G178" s="57">
        <v>6.7741174521941652</v>
      </c>
      <c r="H178" s="84"/>
    </row>
    <row r="179" spans="1:8" x14ac:dyDescent="0.2">
      <c r="A179" s="84"/>
      <c r="B179" s="101"/>
      <c r="C179" s="90" t="s">
        <v>80</v>
      </c>
      <c r="D179" s="57">
        <v>5</v>
      </c>
      <c r="E179" s="57">
        <v>4.5</v>
      </c>
      <c r="F179" s="57">
        <v>0.5</v>
      </c>
      <c r="G179" s="57">
        <v>0.39847749718789205</v>
      </c>
      <c r="H179" s="84"/>
    </row>
    <row r="180" spans="1:8" x14ac:dyDescent="0.2">
      <c r="A180" s="84"/>
      <c r="B180" s="101"/>
      <c r="C180" s="90" t="s">
        <v>81</v>
      </c>
      <c r="D180" s="57">
        <v>9</v>
      </c>
      <c r="E180" s="57">
        <v>7</v>
      </c>
      <c r="F180" s="57">
        <v>9</v>
      </c>
      <c r="G180" s="57">
        <v>7.1725949493820567</v>
      </c>
      <c r="H180" s="84"/>
    </row>
    <row r="181" spans="1:8" x14ac:dyDescent="0.2">
      <c r="A181" s="84"/>
      <c r="B181" s="101"/>
      <c r="C181" s="90" t="s">
        <v>82</v>
      </c>
      <c r="D181" s="57">
        <v>0</v>
      </c>
      <c r="E181" s="57">
        <v>0</v>
      </c>
      <c r="F181" s="57">
        <v>0</v>
      </c>
      <c r="G181" s="57">
        <v>0</v>
      </c>
      <c r="H181" s="84"/>
    </row>
    <row r="182" spans="1:8" x14ac:dyDescent="0.2">
      <c r="A182" s="84"/>
      <c r="B182" s="101"/>
      <c r="C182" s="90" t="s">
        <v>83</v>
      </c>
      <c r="D182" s="57">
        <v>0</v>
      </c>
      <c r="E182" s="57">
        <v>0</v>
      </c>
      <c r="F182" s="57">
        <v>0</v>
      </c>
      <c r="G182" s="57">
        <v>0</v>
      </c>
      <c r="H182" s="84"/>
    </row>
    <row r="183" spans="1:8" x14ac:dyDescent="0.2">
      <c r="A183" s="84"/>
      <c r="B183" s="101"/>
      <c r="C183" s="90" t="s">
        <v>84</v>
      </c>
      <c r="D183" s="57">
        <v>0</v>
      </c>
      <c r="E183" s="57">
        <v>0</v>
      </c>
      <c r="F183" s="57">
        <v>0</v>
      </c>
      <c r="G183" s="57">
        <v>0</v>
      </c>
      <c r="H183" s="84"/>
    </row>
    <row r="184" spans="1:8" x14ac:dyDescent="0.2">
      <c r="A184" s="84"/>
      <c r="B184" s="101"/>
      <c r="C184" s="90" t="s">
        <v>85</v>
      </c>
      <c r="D184" s="57">
        <v>1</v>
      </c>
      <c r="E184" s="57">
        <v>2</v>
      </c>
      <c r="F184" s="57">
        <v>2</v>
      </c>
      <c r="G184" s="57">
        <v>1.5939099887515682</v>
      </c>
      <c r="H184" s="68"/>
    </row>
    <row r="185" spans="1:8" x14ac:dyDescent="0.2">
      <c r="A185" s="84"/>
      <c r="B185" s="101"/>
      <c r="C185" s="90" t="s">
        <v>86</v>
      </c>
      <c r="D185" s="57">
        <v>0</v>
      </c>
      <c r="E185" s="57">
        <v>0</v>
      </c>
      <c r="F185" s="57">
        <v>0</v>
      </c>
      <c r="G185" s="57">
        <v>0</v>
      </c>
      <c r="H185" s="84"/>
    </row>
    <row r="186" spans="1:8" x14ac:dyDescent="0.2">
      <c r="A186" s="84"/>
      <c r="B186" s="101"/>
      <c r="C186" s="90" t="s">
        <v>87</v>
      </c>
      <c r="D186" s="57">
        <v>0</v>
      </c>
      <c r="E186" s="57">
        <v>0</v>
      </c>
      <c r="F186" s="57">
        <v>0</v>
      </c>
      <c r="G186" s="57">
        <v>0</v>
      </c>
      <c r="H186" s="84"/>
    </row>
    <row r="187" spans="1:8" x14ac:dyDescent="0.2">
      <c r="A187" s="84"/>
      <c r="B187" s="101"/>
      <c r="C187" s="90" t="s">
        <v>88</v>
      </c>
      <c r="D187" s="57">
        <v>0</v>
      </c>
      <c r="E187" s="57">
        <v>0</v>
      </c>
      <c r="F187" s="57">
        <v>0</v>
      </c>
      <c r="G187" s="57">
        <v>0</v>
      </c>
      <c r="H187" s="84"/>
    </row>
    <row r="188" spans="1:8" x14ac:dyDescent="0.2">
      <c r="A188" s="84"/>
      <c r="B188" s="101"/>
      <c r="C188" s="90" t="s">
        <v>89</v>
      </c>
      <c r="D188" s="57">
        <v>0</v>
      </c>
      <c r="E188" s="57">
        <v>0</v>
      </c>
      <c r="F188" s="57">
        <v>0</v>
      </c>
      <c r="G188" s="57">
        <v>0</v>
      </c>
      <c r="H188" s="84"/>
    </row>
    <row r="189" spans="1:8" x14ac:dyDescent="0.2">
      <c r="A189" s="84"/>
      <c r="B189" s="101"/>
      <c r="C189" s="90" t="s">
        <v>90</v>
      </c>
      <c r="D189" s="57">
        <v>0</v>
      </c>
      <c r="E189" s="57">
        <v>0</v>
      </c>
      <c r="F189" s="57">
        <v>0</v>
      </c>
      <c r="G189" s="57">
        <v>0</v>
      </c>
      <c r="H189" s="84"/>
    </row>
    <row r="190" spans="1:8" x14ac:dyDescent="0.2">
      <c r="A190" s="84"/>
      <c r="B190" s="98"/>
      <c r="C190" s="90" t="s">
        <v>48</v>
      </c>
      <c r="D190" s="57">
        <v>10</v>
      </c>
      <c r="E190" s="57">
        <v>13.5</v>
      </c>
      <c r="F190" s="57">
        <v>19.5</v>
      </c>
      <c r="G190" s="57">
        <v>15.540622390327789</v>
      </c>
      <c r="H190" s="84"/>
    </row>
    <row r="191" spans="1:8" x14ac:dyDescent="0.2">
      <c r="A191" s="84"/>
      <c r="B191" s="99" t="s">
        <v>91</v>
      </c>
      <c r="C191" s="89" t="s">
        <v>92</v>
      </c>
      <c r="D191" s="57">
        <v>38.5</v>
      </c>
      <c r="E191" s="57">
        <v>432</v>
      </c>
      <c r="F191" s="57">
        <v>1253.5</v>
      </c>
      <c r="G191" s="57">
        <v>998.98308545004534</v>
      </c>
      <c r="H191" s="84"/>
    </row>
    <row r="192" spans="1:8" x14ac:dyDescent="0.2">
      <c r="A192" s="84"/>
      <c r="B192" s="219" t="s">
        <v>93</v>
      </c>
      <c r="C192" s="89" t="s">
        <v>94</v>
      </c>
      <c r="D192" s="57">
        <v>1877.5</v>
      </c>
      <c r="E192" s="57">
        <v>1247.5</v>
      </c>
      <c r="F192" s="57">
        <v>472.5</v>
      </c>
      <c r="G192" s="57">
        <v>376.56123484255795</v>
      </c>
      <c r="H192" s="84"/>
    </row>
    <row r="193" spans="1:8" x14ac:dyDescent="0.2">
      <c r="A193" s="84"/>
      <c r="B193" s="219"/>
      <c r="C193" s="89" t="s">
        <v>95</v>
      </c>
      <c r="D193" s="57">
        <v>18.5</v>
      </c>
      <c r="E193" s="57">
        <v>8</v>
      </c>
      <c r="F193" s="57">
        <v>3.5</v>
      </c>
      <c r="G193" s="57">
        <v>2.789342480315244</v>
      </c>
      <c r="H193" s="84"/>
    </row>
    <row r="194" spans="1:8" x14ac:dyDescent="0.2">
      <c r="A194" s="84"/>
      <c r="B194" s="219"/>
      <c r="C194" s="89" t="s">
        <v>96</v>
      </c>
      <c r="D194" s="57">
        <v>572</v>
      </c>
      <c r="E194" s="57">
        <v>474.5</v>
      </c>
      <c r="F194" s="57">
        <v>280</v>
      </c>
      <c r="G194" s="57">
        <v>223.14739842521954</v>
      </c>
      <c r="H194" s="84"/>
    </row>
    <row r="195" spans="1:8" x14ac:dyDescent="0.2">
      <c r="A195" s="84"/>
      <c r="B195" s="219"/>
      <c r="C195" s="89" t="s">
        <v>97</v>
      </c>
      <c r="D195" s="57">
        <v>16</v>
      </c>
      <c r="E195" s="57">
        <v>4.5</v>
      </c>
      <c r="F195" s="57">
        <v>3</v>
      </c>
      <c r="G195" s="57">
        <v>2.3908649831273521</v>
      </c>
      <c r="H195" s="84"/>
    </row>
    <row r="196" spans="1:8" x14ac:dyDescent="0.2">
      <c r="A196" s="84"/>
      <c r="B196" s="219"/>
      <c r="C196" s="89" t="s">
        <v>98</v>
      </c>
      <c r="D196" s="57">
        <v>0</v>
      </c>
      <c r="E196" s="57">
        <v>0</v>
      </c>
      <c r="F196" s="57">
        <v>0</v>
      </c>
      <c r="G196" s="57">
        <v>0</v>
      </c>
      <c r="H196" s="84"/>
    </row>
    <row r="197" spans="1:8" x14ac:dyDescent="0.2">
      <c r="A197" s="84"/>
      <c r="B197" s="219"/>
      <c r="C197" s="89" t="s">
        <v>99</v>
      </c>
      <c r="D197" s="57">
        <v>0</v>
      </c>
      <c r="E197" s="57">
        <v>0</v>
      </c>
      <c r="F197" s="57">
        <v>0</v>
      </c>
      <c r="G197" s="57">
        <v>0</v>
      </c>
      <c r="H197" s="84"/>
    </row>
    <row r="198" spans="1:8" x14ac:dyDescent="0.2">
      <c r="A198" s="84"/>
      <c r="B198" s="219"/>
      <c r="C198" s="89" t="s">
        <v>100</v>
      </c>
      <c r="D198" s="57">
        <v>3.5</v>
      </c>
      <c r="E198" s="57">
        <v>12</v>
      </c>
      <c r="F198" s="57">
        <v>13.5</v>
      </c>
      <c r="G198" s="57">
        <v>10.758892424073084</v>
      </c>
      <c r="H198" s="84"/>
    </row>
    <row r="199" spans="1:8" x14ac:dyDescent="0.2">
      <c r="A199" s="84"/>
      <c r="B199" s="219"/>
      <c r="C199" s="89" t="s">
        <v>101</v>
      </c>
      <c r="D199" s="57">
        <v>0.5</v>
      </c>
      <c r="E199" s="57">
        <v>2</v>
      </c>
      <c r="F199" s="57">
        <v>2</v>
      </c>
      <c r="G199" s="57">
        <v>1.5939099887515682</v>
      </c>
      <c r="H199" s="68"/>
    </row>
    <row r="200" spans="1:8" x14ac:dyDescent="0.2">
      <c r="A200" s="84"/>
      <c r="B200" s="219"/>
      <c r="C200" s="89" t="s">
        <v>102</v>
      </c>
      <c r="D200" s="57">
        <v>0</v>
      </c>
      <c r="E200" s="57">
        <v>0</v>
      </c>
      <c r="F200" s="57">
        <v>0</v>
      </c>
      <c r="G200" s="57">
        <v>0</v>
      </c>
      <c r="H200" s="84"/>
    </row>
    <row r="201" spans="1:8" x14ac:dyDescent="0.2">
      <c r="A201" s="84"/>
      <c r="B201" s="219"/>
      <c r="C201" s="89" t="s">
        <v>103</v>
      </c>
      <c r="D201" s="57">
        <v>0</v>
      </c>
      <c r="E201" s="57">
        <v>0</v>
      </c>
      <c r="F201" s="57">
        <v>0</v>
      </c>
      <c r="G201" s="57">
        <v>0</v>
      </c>
      <c r="H201" s="84"/>
    </row>
    <row r="202" spans="1:8" x14ac:dyDescent="0.2">
      <c r="A202" s="84"/>
      <c r="B202" s="219"/>
      <c r="C202" s="89" t="s">
        <v>104</v>
      </c>
      <c r="D202" s="57">
        <v>0</v>
      </c>
      <c r="E202" s="57">
        <v>0</v>
      </c>
      <c r="F202" s="57">
        <v>0</v>
      </c>
      <c r="G202" s="57">
        <v>0</v>
      </c>
      <c r="H202" s="84"/>
    </row>
    <row r="203" spans="1:8" x14ac:dyDescent="0.2">
      <c r="A203" s="84"/>
      <c r="B203" s="219"/>
      <c r="C203" s="89" t="s">
        <v>105</v>
      </c>
      <c r="D203" s="57">
        <v>0</v>
      </c>
      <c r="E203" s="57">
        <v>0</v>
      </c>
      <c r="F203" s="57">
        <v>0</v>
      </c>
      <c r="G203" s="57">
        <v>0</v>
      </c>
      <c r="H203" s="84"/>
    </row>
    <row r="204" spans="1:8" x14ac:dyDescent="0.2">
      <c r="A204" s="84"/>
      <c r="B204" s="219"/>
      <c r="C204" s="89" t="s">
        <v>106</v>
      </c>
      <c r="D204" s="57">
        <v>0</v>
      </c>
      <c r="E204" s="57">
        <v>0</v>
      </c>
      <c r="F204" s="57">
        <v>0</v>
      </c>
      <c r="G204" s="57">
        <v>0</v>
      </c>
      <c r="H204" s="84"/>
    </row>
    <row r="205" spans="1:8" x14ac:dyDescent="0.2">
      <c r="A205" s="84"/>
      <c r="B205" s="219"/>
      <c r="C205" s="89" t="s">
        <v>107</v>
      </c>
      <c r="D205" s="57">
        <v>0</v>
      </c>
      <c r="E205" s="57">
        <v>0</v>
      </c>
      <c r="F205" s="57">
        <v>0</v>
      </c>
      <c r="G205" s="57">
        <v>0</v>
      </c>
      <c r="H205" s="84"/>
    </row>
    <row r="206" spans="1:8" x14ac:dyDescent="0.2">
      <c r="A206" s="84"/>
      <c r="B206" s="219"/>
      <c r="C206" s="89" t="s">
        <v>108</v>
      </c>
      <c r="D206" s="57">
        <v>0</v>
      </c>
      <c r="E206" s="57">
        <v>0</v>
      </c>
      <c r="F206" s="57">
        <v>0</v>
      </c>
      <c r="G206" s="57">
        <v>0</v>
      </c>
      <c r="H206" s="84"/>
    </row>
    <row r="207" spans="1:8" x14ac:dyDescent="0.2">
      <c r="A207" s="84"/>
      <c r="B207" s="219"/>
      <c r="C207" s="89" t="s">
        <v>109</v>
      </c>
      <c r="D207" s="57">
        <v>0</v>
      </c>
      <c r="E207" s="57">
        <v>0</v>
      </c>
      <c r="F207" s="57">
        <v>0</v>
      </c>
      <c r="G207" s="57">
        <v>0</v>
      </c>
      <c r="H207" s="84"/>
    </row>
    <row r="208" spans="1:8" x14ac:dyDescent="0.2">
      <c r="A208" s="84"/>
      <c r="B208" s="219"/>
      <c r="C208" s="89" t="s">
        <v>110</v>
      </c>
      <c r="D208" s="57">
        <v>0</v>
      </c>
      <c r="E208" s="57">
        <v>0</v>
      </c>
      <c r="F208" s="57">
        <v>0</v>
      </c>
      <c r="G208" s="57">
        <v>0</v>
      </c>
      <c r="H208" s="84"/>
    </row>
    <row r="209" spans="1:8" x14ac:dyDescent="0.2">
      <c r="A209" s="84"/>
      <c r="B209" s="219"/>
      <c r="C209" s="89" t="s">
        <v>48</v>
      </c>
      <c r="D209" s="57">
        <v>288</v>
      </c>
      <c r="E209" s="57">
        <v>31</v>
      </c>
      <c r="F209" s="57">
        <v>37</v>
      </c>
      <c r="G209" s="57">
        <v>29.487334791904011</v>
      </c>
      <c r="H209" s="84"/>
    </row>
    <row r="210" spans="1:8" x14ac:dyDescent="0.2">
      <c r="A210" s="71"/>
      <c r="B210" s="218" t="s">
        <v>533</v>
      </c>
      <c r="C210" s="90" t="s">
        <v>534</v>
      </c>
      <c r="D210" s="57">
        <v>92</v>
      </c>
      <c r="E210" s="57">
        <v>58.5</v>
      </c>
      <c r="F210" s="57">
        <v>90</v>
      </c>
      <c r="G210" s="57">
        <v>71.725949493820565</v>
      </c>
      <c r="H210" s="71"/>
    </row>
    <row r="211" spans="1:8" x14ac:dyDescent="0.2">
      <c r="A211" s="71"/>
      <c r="B211" s="219"/>
      <c r="C211" s="90" t="s">
        <v>535</v>
      </c>
      <c r="D211" s="57">
        <v>23</v>
      </c>
      <c r="E211" s="57">
        <v>22</v>
      </c>
      <c r="F211" s="57">
        <v>9.5</v>
      </c>
      <c r="G211" s="57">
        <v>7.5710724465699482</v>
      </c>
      <c r="H211" s="71"/>
    </row>
    <row r="212" spans="1:8" x14ac:dyDescent="0.2">
      <c r="A212" s="71"/>
      <c r="B212" s="93" t="s">
        <v>536</v>
      </c>
      <c r="C212" s="90" t="s">
        <v>537</v>
      </c>
      <c r="D212" s="57">
        <v>0.5</v>
      </c>
      <c r="E212" s="57">
        <v>0.5</v>
      </c>
      <c r="F212" s="57">
        <v>8</v>
      </c>
      <c r="G212" s="57">
        <v>6.3756399550062728</v>
      </c>
      <c r="H212" s="71"/>
    </row>
    <row r="213" spans="1:8" x14ac:dyDescent="0.2">
      <c r="A213" s="84"/>
      <c r="B213" s="93"/>
      <c r="C213" s="90" t="s">
        <v>538</v>
      </c>
      <c r="D213" s="57">
        <v>0</v>
      </c>
      <c r="E213" s="57">
        <v>0</v>
      </c>
      <c r="F213" s="57">
        <v>0</v>
      </c>
      <c r="G213" s="57">
        <v>0</v>
      </c>
      <c r="H213" s="84"/>
    </row>
    <row r="214" spans="1:8" x14ac:dyDescent="0.2">
      <c r="A214" s="84"/>
      <c r="B214" s="93"/>
      <c r="C214" s="90" t="s">
        <v>539</v>
      </c>
      <c r="D214" s="57">
        <v>0</v>
      </c>
      <c r="E214" s="57">
        <v>0.5</v>
      </c>
      <c r="F214" s="57">
        <v>1</v>
      </c>
      <c r="G214" s="57">
        <v>0.7969549943757841</v>
      </c>
      <c r="H214" s="84"/>
    </row>
    <row r="215" spans="1:8" x14ac:dyDescent="0.2">
      <c r="A215" s="84"/>
      <c r="B215" s="93"/>
      <c r="C215" s="90" t="s">
        <v>540</v>
      </c>
      <c r="D215" s="57">
        <v>0</v>
      </c>
      <c r="E215" s="57">
        <v>3100</v>
      </c>
      <c r="F215" s="57">
        <v>3100</v>
      </c>
      <c r="G215" s="57">
        <v>2470.5604825649307</v>
      </c>
      <c r="H215" s="84"/>
    </row>
    <row r="216" spans="1:8" x14ac:dyDescent="0.2">
      <c r="A216" s="84"/>
      <c r="B216" s="93"/>
      <c r="C216" s="90" t="s">
        <v>541</v>
      </c>
      <c r="D216" s="57">
        <v>0</v>
      </c>
      <c r="E216" s="57">
        <v>0</v>
      </c>
      <c r="F216" s="57">
        <v>0</v>
      </c>
      <c r="G216" s="57">
        <v>0</v>
      </c>
      <c r="H216" s="84"/>
    </row>
    <row r="217" spans="1:8" x14ac:dyDescent="0.2">
      <c r="A217" s="84"/>
      <c r="B217" s="94"/>
      <c r="C217" s="90" t="s">
        <v>48</v>
      </c>
      <c r="D217" s="57">
        <v>6</v>
      </c>
      <c r="E217" s="57">
        <v>0</v>
      </c>
      <c r="F217" s="57">
        <v>0</v>
      </c>
      <c r="G217" s="57">
        <v>0</v>
      </c>
      <c r="H217" s="84"/>
    </row>
    <row r="218" spans="1:8" x14ac:dyDescent="0.2">
      <c r="A218" s="84"/>
      <c r="B218" s="96" t="s">
        <v>111</v>
      </c>
      <c r="C218" s="110" t="s">
        <v>629</v>
      </c>
      <c r="D218" s="57">
        <v>0</v>
      </c>
      <c r="E218" s="57">
        <v>0</v>
      </c>
      <c r="F218" s="57">
        <v>0</v>
      </c>
      <c r="G218" s="57">
        <v>0</v>
      </c>
      <c r="H218" s="84"/>
    </row>
    <row r="219" spans="1:8" x14ac:dyDescent="0.2">
      <c r="A219" s="84"/>
      <c r="B219" s="93" t="s">
        <v>112</v>
      </c>
      <c r="C219" s="110" t="s">
        <v>627</v>
      </c>
      <c r="D219" s="57">
        <v>3.5</v>
      </c>
      <c r="E219" s="57">
        <v>2</v>
      </c>
      <c r="F219" s="57">
        <v>6.5</v>
      </c>
      <c r="G219" s="57">
        <v>5.1802074634425965</v>
      </c>
      <c r="H219" s="68"/>
    </row>
    <row r="220" spans="1:8" x14ac:dyDescent="0.2">
      <c r="A220" s="84"/>
      <c r="B220" s="93"/>
      <c r="C220" s="110" t="s">
        <v>529</v>
      </c>
      <c r="D220" s="57">
        <v>1</v>
      </c>
      <c r="E220" s="57">
        <v>0.5</v>
      </c>
      <c r="F220" s="57">
        <v>209.5</v>
      </c>
      <c r="G220" s="57">
        <v>166.96207132172674</v>
      </c>
      <c r="H220" s="68"/>
    </row>
    <row r="221" spans="1:8" x14ac:dyDescent="0.2">
      <c r="A221" s="84"/>
      <c r="B221" s="93"/>
      <c r="C221" s="110" t="s">
        <v>530</v>
      </c>
      <c r="D221" s="57">
        <v>3</v>
      </c>
      <c r="E221" s="57">
        <v>1.5</v>
      </c>
      <c r="F221" s="57">
        <v>0</v>
      </c>
      <c r="G221" s="57">
        <v>0</v>
      </c>
      <c r="H221" s="68"/>
    </row>
    <row r="222" spans="1:8" x14ac:dyDescent="0.2">
      <c r="A222" s="84"/>
      <c r="B222" s="93"/>
      <c r="C222" s="110" t="s">
        <v>531</v>
      </c>
      <c r="D222" s="57">
        <v>4</v>
      </c>
      <c r="E222" s="57">
        <v>1</v>
      </c>
      <c r="F222" s="57">
        <v>2</v>
      </c>
      <c r="G222" s="57">
        <v>1.5939099887515682</v>
      </c>
      <c r="H222" s="68"/>
    </row>
    <row r="223" spans="1:8" x14ac:dyDescent="0.2">
      <c r="A223" s="84"/>
      <c r="B223" s="93"/>
      <c r="C223" s="110" t="s">
        <v>532</v>
      </c>
      <c r="D223" s="57">
        <v>9</v>
      </c>
      <c r="E223" s="57">
        <v>5.5</v>
      </c>
      <c r="F223" s="57">
        <v>17</v>
      </c>
      <c r="G223" s="57">
        <v>13.54823490438833</v>
      </c>
      <c r="H223" s="68"/>
    </row>
    <row r="224" spans="1:8" x14ac:dyDescent="0.2">
      <c r="A224" s="84"/>
      <c r="B224" s="93"/>
      <c r="C224" s="110" t="s">
        <v>628</v>
      </c>
      <c r="D224" s="57">
        <v>1</v>
      </c>
      <c r="E224" s="57">
        <v>1</v>
      </c>
      <c r="F224" s="57">
        <v>0.5</v>
      </c>
      <c r="G224" s="57">
        <v>0.39847749718789205</v>
      </c>
      <c r="H224" s="68"/>
    </row>
    <row r="225" spans="1:10" x14ac:dyDescent="0.2">
      <c r="A225" s="84"/>
      <c r="B225" s="94"/>
      <c r="C225" s="110" t="s">
        <v>48</v>
      </c>
      <c r="D225" s="57">
        <v>1094.5279929981455</v>
      </c>
      <c r="E225" s="57">
        <v>1.5</v>
      </c>
      <c r="F225" s="57">
        <v>1</v>
      </c>
      <c r="G225" s="57">
        <v>0.7969549943757841</v>
      </c>
      <c r="H225" s="68"/>
    </row>
    <row r="226" spans="1:10" x14ac:dyDescent="0.2">
      <c r="A226" s="84"/>
      <c r="B226" s="84"/>
      <c r="C226" s="85" t="s">
        <v>40</v>
      </c>
      <c r="D226" s="86">
        <f>SUM(D112:D225)</f>
        <v>64487.873999999996</v>
      </c>
      <c r="E226" s="86">
        <f t="shared" ref="E226:G226" si="1">SUM(E112:E225)</f>
        <v>60392.5</v>
      </c>
      <c r="F226" s="86">
        <f t="shared" si="1"/>
        <v>42947</v>
      </c>
      <c r="G226" s="86">
        <f t="shared" si="1"/>
        <v>34226.826143456798</v>
      </c>
      <c r="H226" s="84"/>
    </row>
    <row r="227" spans="1:10" x14ac:dyDescent="0.2">
      <c r="A227" s="84"/>
      <c r="B227" s="84"/>
      <c r="C227" s="84"/>
      <c r="D227" s="84"/>
      <c r="E227" s="84"/>
      <c r="F227" s="84"/>
      <c r="G227" s="84"/>
      <c r="H227" s="84"/>
    </row>
    <row r="228" spans="1:10" x14ac:dyDescent="0.2">
      <c r="A228" s="84"/>
      <c r="B228" s="84"/>
      <c r="C228" s="84"/>
      <c r="D228" s="84"/>
      <c r="E228" s="84"/>
      <c r="F228" s="84"/>
      <c r="G228" s="84"/>
      <c r="H228" s="84"/>
    </row>
    <row r="229" spans="1:10" x14ac:dyDescent="0.2">
      <c r="A229" s="84"/>
      <c r="B229" s="84"/>
      <c r="C229" s="84"/>
      <c r="D229" s="84"/>
      <c r="E229" s="84"/>
      <c r="F229" s="84"/>
      <c r="G229" s="84"/>
      <c r="H229" s="84"/>
    </row>
    <row r="230" spans="1:10" ht="15.75" x14ac:dyDescent="0.25">
      <c r="A230" s="26"/>
      <c r="B230" s="26" t="s">
        <v>567</v>
      </c>
      <c r="C230" s="26"/>
      <c r="D230" s="26"/>
      <c r="E230" s="26"/>
      <c r="F230" s="26"/>
      <c r="G230" s="26"/>
      <c r="H230" s="26"/>
    </row>
    <row r="231" spans="1:10" x14ac:dyDescent="0.2">
      <c r="A231" s="84"/>
      <c r="B231" s="84"/>
      <c r="C231" s="84"/>
      <c r="D231" s="84"/>
      <c r="E231" s="84"/>
      <c r="F231" s="84"/>
      <c r="G231" s="84"/>
      <c r="H231" s="84"/>
      <c r="I231" s="84"/>
      <c r="J231" s="84"/>
    </row>
    <row r="232" spans="1:10" hidden="1" x14ac:dyDescent="0.2">
      <c r="A232" s="84"/>
      <c r="B232" s="84"/>
      <c r="C232" s="84"/>
      <c r="D232" s="84"/>
      <c r="E232" s="84"/>
      <c r="F232" s="84"/>
      <c r="G232" s="84"/>
      <c r="H232" s="84"/>
      <c r="I232" s="84"/>
      <c r="J232" s="84"/>
    </row>
    <row r="233" spans="1:10" hidden="1" x14ac:dyDescent="0.2">
      <c r="A233" s="84"/>
      <c r="B233" s="84"/>
      <c r="C233" s="84"/>
      <c r="D233" s="84"/>
      <c r="E233" s="84"/>
      <c r="F233" s="84"/>
      <c r="G233" s="84"/>
      <c r="H233" s="84"/>
      <c r="I233" s="84"/>
      <c r="J233" s="84"/>
    </row>
    <row r="234" spans="1:10" hidden="1" x14ac:dyDescent="0.2">
      <c r="A234" s="84"/>
      <c r="B234" s="84"/>
      <c r="C234" s="84"/>
      <c r="D234" s="84"/>
      <c r="E234" s="84"/>
      <c r="F234" s="84"/>
      <c r="G234" s="84"/>
      <c r="H234" s="84"/>
      <c r="I234" s="84"/>
      <c r="J234" s="84"/>
    </row>
    <row r="235" spans="1:10" hidden="1" x14ac:dyDescent="0.2">
      <c r="A235" s="84"/>
      <c r="B235" s="84"/>
      <c r="C235" s="84"/>
      <c r="D235" s="84"/>
      <c r="E235" s="84"/>
      <c r="F235" s="84"/>
      <c r="G235" s="84"/>
      <c r="H235" s="84"/>
      <c r="I235" s="84"/>
      <c r="J235" s="84"/>
    </row>
    <row r="236" spans="1:10" hidden="1" x14ac:dyDescent="0.2">
      <c r="A236" s="84"/>
      <c r="B236" s="84"/>
      <c r="C236" s="84"/>
      <c r="D236" s="84"/>
      <c r="E236" s="84"/>
      <c r="F236" s="84"/>
      <c r="G236" s="84"/>
      <c r="H236" s="84"/>
      <c r="I236" s="84"/>
      <c r="J236" s="84"/>
    </row>
    <row r="237" spans="1:10" hidden="1" x14ac:dyDescent="0.2">
      <c r="A237" s="84"/>
      <c r="B237" s="84"/>
      <c r="C237" s="84"/>
      <c r="D237" s="84"/>
      <c r="E237" s="84"/>
      <c r="F237" s="84"/>
      <c r="G237" s="84"/>
      <c r="H237" s="84"/>
      <c r="I237" s="84"/>
      <c r="J237" s="84"/>
    </row>
    <row r="238" spans="1:10" hidden="1" x14ac:dyDescent="0.2">
      <c r="A238" s="84"/>
      <c r="B238" s="84"/>
      <c r="C238" s="84"/>
      <c r="D238" s="84"/>
      <c r="E238" s="84"/>
      <c r="F238" s="84"/>
      <c r="G238" s="84"/>
      <c r="H238" s="84"/>
      <c r="I238" s="84"/>
      <c r="J238" s="84"/>
    </row>
    <row r="239" spans="1:10" hidden="1" x14ac:dyDescent="0.2">
      <c r="A239" s="84"/>
      <c r="B239" s="84"/>
      <c r="C239" s="84"/>
      <c r="D239" s="84"/>
      <c r="E239" s="84"/>
      <c r="F239" s="84"/>
      <c r="G239" s="84"/>
      <c r="H239" s="84"/>
      <c r="I239" s="84"/>
      <c r="J239" s="84"/>
    </row>
    <row r="240" spans="1:10" hidden="1" x14ac:dyDescent="0.2">
      <c r="A240" s="84"/>
      <c r="B240" s="84"/>
      <c r="C240" s="84"/>
      <c r="D240" s="84"/>
      <c r="E240" s="84"/>
      <c r="F240" s="84"/>
      <c r="G240" s="84"/>
      <c r="H240" s="84"/>
      <c r="I240" s="84"/>
      <c r="J240" s="84"/>
    </row>
    <row r="241" spans="1:10" hidden="1" x14ac:dyDescent="0.2">
      <c r="A241" s="84"/>
      <c r="B241" s="84"/>
      <c r="C241" s="84"/>
      <c r="D241" s="84"/>
      <c r="E241" s="84"/>
      <c r="F241" s="84"/>
      <c r="G241" s="84"/>
      <c r="H241" s="84"/>
      <c r="I241" s="84"/>
      <c r="J241" s="84"/>
    </row>
    <row r="242" spans="1:10" hidden="1" x14ac:dyDescent="0.2">
      <c r="A242" s="84"/>
      <c r="B242" s="84"/>
      <c r="C242" s="84"/>
      <c r="D242" s="84"/>
      <c r="E242" s="84"/>
      <c r="F242" s="84"/>
      <c r="G242" s="84"/>
      <c r="H242" s="84"/>
      <c r="I242" s="84"/>
      <c r="J242" s="84"/>
    </row>
    <row r="243" spans="1:10" hidden="1" x14ac:dyDescent="0.2"/>
    <row r="244" spans="1:10" hidden="1" x14ac:dyDescent="0.2"/>
    <row r="245" spans="1:10" hidden="1" x14ac:dyDescent="0.2"/>
    <row r="246" spans="1:10" hidden="1" x14ac:dyDescent="0.2"/>
    <row r="247" spans="1:10" hidden="1" x14ac:dyDescent="0.2"/>
    <row r="248" spans="1:10" hidden="1" x14ac:dyDescent="0.2"/>
    <row r="249" spans="1:10" hidden="1" x14ac:dyDescent="0.2"/>
    <row r="250" spans="1:10" hidden="1" x14ac:dyDescent="0.2"/>
    <row r="251" spans="1:10" hidden="1" x14ac:dyDescent="0.2"/>
    <row r="252" spans="1:10" hidden="1" x14ac:dyDescent="0.2"/>
    <row r="253" spans="1:10" hidden="1" x14ac:dyDescent="0.2"/>
    <row r="254" spans="1:10" hidden="1" x14ac:dyDescent="0.2"/>
    <row r="255" spans="1:10" hidden="1" x14ac:dyDescent="0.2"/>
    <row r="256" spans="1:10" hidden="1" x14ac:dyDescent="0.2"/>
    <row r="257" hidden="1" x14ac:dyDescent="0.2"/>
    <row r="258" hidden="1" x14ac:dyDescent="0.2"/>
    <row r="259" hidden="1" x14ac:dyDescent="0.2"/>
    <row r="260" hidden="1" x14ac:dyDescent="0.2"/>
    <row r="261" hidden="1" x14ac:dyDescent="0.2"/>
    <row r="262" hidden="1" x14ac:dyDescent="0.2"/>
    <row r="263" hidden="1" x14ac:dyDescent="0.2"/>
    <row r="264" hidden="1" x14ac:dyDescent="0.2"/>
    <row r="265" hidden="1" x14ac:dyDescent="0.2"/>
    <row r="266" hidden="1" x14ac:dyDescent="0.2"/>
    <row r="267" hidden="1" x14ac:dyDescent="0.2"/>
    <row r="268" hidden="1" x14ac:dyDescent="0.2"/>
    <row r="269" hidden="1" x14ac:dyDescent="0.2"/>
    <row r="270" hidden="1" x14ac:dyDescent="0.2"/>
    <row r="271" hidden="1" x14ac:dyDescent="0.2"/>
    <row r="272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  <row r="288" hidden="1" x14ac:dyDescent="0.2"/>
    <row r="289" hidden="1" x14ac:dyDescent="0.2"/>
    <row r="290" hidden="1" x14ac:dyDescent="0.2"/>
    <row r="291" hidden="1" x14ac:dyDescent="0.2"/>
    <row r="292" hidden="1" x14ac:dyDescent="0.2"/>
    <row r="293" hidden="1" x14ac:dyDescent="0.2"/>
    <row r="294" hidden="1" x14ac:dyDescent="0.2"/>
    <row r="295" hidden="1" x14ac:dyDescent="0.2"/>
    <row r="296" hidden="1" x14ac:dyDescent="0.2"/>
    <row r="297" hidden="1" x14ac:dyDescent="0.2"/>
    <row r="298" hidden="1" x14ac:dyDescent="0.2"/>
    <row r="299" hidden="1" x14ac:dyDescent="0.2"/>
    <row r="300" hidden="1" x14ac:dyDescent="0.2"/>
    <row r="301" hidden="1" x14ac:dyDescent="0.2"/>
    <row r="302" hidden="1" x14ac:dyDescent="0.2"/>
    <row r="303" hidden="1" x14ac:dyDescent="0.2"/>
    <row r="304" hidden="1" x14ac:dyDescent="0.2"/>
    <row r="305" hidden="1" x14ac:dyDescent="0.2"/>
    <row r="306" hidden="1" x14ac:dyDescent="0.2"/>
    <row r="307" hidden="1" x14ac:dyDescent="0.2"/>
    <row r="308" hidden="1" x14ac:dyDescent="0.2"/>
    <row r="309" hidden="1" x14ac:dyDescent="0.2"/>
    <row r="310" hidden="1" x14ac:dyDescent="0.2"/>
    <row r="311" hidden="1" x14ac:dyDescent="0.2"/>
    <row r="312" hidden="1" x14ac:dyDescent="0.2"/>
    <row r="313" hidden="1" x14ac:dyDescent="0.2"/>
    <row r="314" hidden="1" x14ac:dyDescent="0.2"/>
    <row r="315" hidden="1" x14ac:dyDescent="0.2"/>
    <row r="316" hidden="1" x14ac:dyDescent="0.2"/>
    <row r="317" hidden="1" x14ac:dyDescent="0.2"/>
    <row r="318" hidden="1" x14ac:dyDescent="0.2"/>
    <row r="319" hidden="1" x14ac:dyDescent="0.2"/>
    <row r="320" hidden="1" x14ac:dyDescent="0.2"/>
    <row r="321" hidden="1" x14ac:dyDescent="0.2"/>
    <row r="322" hidden="1" x14ac:dyDescent="0.2"/>
    <row r="323" hidden="1" x14ac:dyDescent="0.2"/>
    <row r="324" hidden="1" x14ac:dyDescent="0.2"/>
    <row r="325" hidden="1" x14ac:dyDescent="0.2"/>
    <row r="326" hidden="1" x14ac:dyDescent="0.2"/>
    <row r="327" hidden="1" x14ac:dyDescent="0.2"/>
    <row r="328" hidden="1" x14ac:dyDescent="0.2"/>
    <row r="329" hidden="1" x14ac:dyDescent="0.2"/>
    <row r="330" hidden="1" x14ac:dyDescent="0.2"/>
    <row r="331" hidden="1" x14ac:dyDescent="0.2"/>
    <row r="332" hidden="1" x14ac:dyDescent="0.2"/>
    <row r="333" hidden="1" x14ac:dyDescent="0.2"/>
    <row r="334" hidden="1" x14ac:dyDescent="0.2"/>
    <row r="335" hidden="1" x14ac:dyDescent="0.2"/>
    <row r="336" hidden="1" x14ac:dyDescent="0.2"/>
    <row r="337" hidden="1" x14ac:dyDescent="0.2"/>
    <row r="338" hidden="1" x14ac:dyDescent="0.2"/>
    <row r="339" hidden="1" x14ac:dyDescent="0.2"/>
    <row r="340" hidden="1" x14ac:dyDescent="0.2"/>
    <row r="341" hidden="1" x14ac:dyDescent="0.2"/>
    <row r="342" hidden="1" x14ac:dyDescent="0.2"/>
    <row r="343" hidden="1" x14ac:dyDescent="0.2"/>
    <row r="344" hidden="1" x14ac:dyDescent="0.2"/>
    <row r="345" hidden="1" x14ac:dyDescent="0.2"/>
    <row r="346" hidden="1" x14ac:dyDescent="0.2"/>
    <row r="347" hidden="1" x14ac:dyDescent="0.2"/>
    <row r="348" hidden="1" x14ac:dyDescent="0.2"/>
    <row r="349" hidden="1" x14ac:dyDescent="0.2"/>
    <row r="350" hidden="1" x14ac:dyDescent="0.2"/>
    <row r="351" hidden="1" x14ac:dyDescent="0.2"/>
    <row r="352" hidden="1" x14ac:dyDescent="0.2"/>
    <row r="353" hidden="1" x14ac:dyDescent="0.2"/>
    <row r="354" hidden="1" x14ac:dyDescent="0.2"/>
    <row r="355" hidden="1" x14ac:dyDescent="0.2"/>
    <row r="356" hidden="1" x14ac:dyDescent="0.2"/>
    <row r="357" hidden="1" x14ac:dyDescent="0.2"/>
    <row r="358" hidden="1" x14ac:dyDescent="0.2"/>
    <row r="359" hidden="1" x14ac:dyDescent="0.2"/>
    <row r="360" hidden="1" x14ac:dyDescent="0.2"/>
  </sheetData>
  <mergeCells count="8">
    <mergeCell ref="D8:G8"/>
    <mergeCell ref="D110:G110"/>
    <mergeCell ref="B210:B211"/>
    <mergeCell ref="B163:B167"/>
    <mergeCell ref="B192:B209"/>
    <mergeCell ref="B113:B115"/>
    <mergeCell ref="B140:B141"/>
    <mergeCell ref="B157:B158"/>
  </mergeCells>
  <conditionalFormatting sqref="G2">
    <cfRule type="expression" dxfId="2" priority="1">
      <formula>$L$2="Check!"</formula>
    </cfRule>
  </conditionalFormatting>
  <hyperlinks>
    <hyperlink ref="G1" location="Menu!A1" display="Menu" xr:uid="{00000000-0004-0000-0400-000000000000}"/>
  </hyperlink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3">
    <tabColor rgb="FFFF0000"/>
  </sheetPr>
  <dimension ref="A1:Q429"/>
  <sheetViews>
    <sheetView showGridLines="0" zoomScale="70" zoomScaleNormal="70" workbookViewId="0">
      <selection activeCell="E4" sqref="E4"/>
    </sheetView>
  </sheetViews>
  <sheetFormatPr defaultColWidth="0" defaultRowHeight="12.75" zeroHeight="1" x14ac:dyDescent="0.2"/>
  <cols>
    <col min="1" max="1" width="3.625" style="69" customWidth="1"/>
    <col min="2" max="2" width="13.75" style="69" customWidth="1"/>
    <col min="3" max="3" width="50.875" style="69" customWidth="1"/>
    <col min="4" max="4" width="20.5" style="31" customWidth="1"/>
    <col min="5" max="5" width="9.5" style="123" customWidth="1"/>
    <col min="6" max="15" width="9.5" style="69" customWidth="1"/>
    <col min="16" max="16" width="3.625" style="123" customWidth="1"/>
    <col min="17" max="17" width="0" style="69" hidden="1" customWidth="1"/>
    <col min="18" max="16384" width="9" style="69" hidden="1"/>
  </cols>
  <sheetData>
    <row r="1" spans="1:17" ht="18" x14ac:dyDescent="0.25">
      <c r="A1" s="197" t="s">
        <v>481</v>
      </c>
      <c r="B1" s="24"/>
      <c r="C1" s="24"/>
      <c r="D1" s="29"/>
      <c r="E1" s="24"/>
      <c r="F1" s="24"/>
      <c r="G1" s="24"/>
      <c r="H1" s="24"/>
      <c r="I1" s="24"/>
      <c r="J1" s="24"/>
      <c r="K1" s="24"/>
      <c r="L1" s="24"/>
      <c r="M1" s="24"/>
      <c r="N1" s="24"/>
      <c r="O1" s="27" t="s">
        <v>33</v>
      </c>
      <c r="P1" s="24"/>
    </row>
    <row r="2" spans="1:17" ht="15.75" x14ac:dyDescent="0.25">
      <c r="A2" s="198" t="str">
        <f ca="1">RIGHT(CELL("filename", $A$1), LEN(CELL("filename", $A$1)) - SEARCH("]", CELL("filename", $A$1)))</f>
        <v>Unit Rates</v>
      </c>
      <c r="B2" s="26"/>
      <c r="C2" s="26"/>
      <c r="D2" s="32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</row>
    <row r="3" spans="1:17" x14ac:dyDescent="0.2">
      <c r="A3" s="82"/>
      <c r="B3" s="82"/>
      <c r="C3" s="82"/>
      <c r="D3" s="71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</row>
    <row r="4" spans="1:17" x14ac:dyDescent="0.2">
      <c r="A4" s="82"/>
      <c r="B4" s="78" t="s">
        <v>479</v>
      </c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82"/>
    </row>
    <row r="5" spans="1:17" x14ac:dyDescent="0.2">
      <c r="A5" s="82"/>
      <c r="B5" s="79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</row>
    <row r="6" spans="1:17" x14ac:dyDescent="0.2">
      <c r="A6" s="82"/>
      <c r="B6" s="52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</row>
    <row r="7" spans="1:17" x14ac:dyDescent="0.2">
      <c r="A7" s="82"/>
      <c r="B7" s="79"/>
      <c r="C7" s="71"/>
      <c r="D7" s="71"/>
      <c r="E7" s="71"/>
      <c r="F7" s="71"/>
      <c r="G7" s="71"/>
      <c r="H7" s="71"/>
      <c r="I7" s="71"/>
      <c r="J7" s="71"/>
      <c r="K7" s="84"/>
      <c r="L7" s="84"/>
      <c r="M7" s="84"/>
      <c r="N7" s="84"/>
      <c r="O7" s="84"/>
      <c r="P7" s="82"/>
    </row>
    <row r="8" spans="1:17" x14ac:dyDescent="0.2">
      <c r="A8" s="82"/>
      <c r="B8" s="79"/>
      <c r="C8" s="71"/>
      <c r="D8" s="71"/>
      <c r="E8" s="164"/>
      <c r="F8" s="164"/>
      <c r="G8" s="164"/>
      <c r="H8" s="164"/>
      <c r="I8" s="221" t="str">
        <f>"$2021"</f>
        <v>$2021</v>
      </c>
      <c r="J8" s="216"/>
      <c r="K8" s="216"/>
      <c r="L8" s="216"/>
      <c r="M8" s="216"/>
      <c r="N8" s="216"/>
      <c r="O8" s="217"/>
      <c r="P8" s="82"/>
    </row>
    <row r="9" spans="1:17" x14ac:dyDescent="0.2">
      <c r="A9" s="82"/>
      <c r="B9" s="75" t="s">
        <v>521</v>
      </c>
      <c r="C9" s="162" t="s">
        <v>41</v>
      </c>
      <c r="D9" s="162" t="s">
        <v>871</v>
      </c>
      <c r="E9" s="88" t="s">
        <v>623</v>
      </c>
      <c r="F9" s="88" t="s">
        <v>624</v>
      </c>
      <c r="G9" s="88" t="s">
        <v>625</v>
      </c>
      <c r="H9" s="88" t="s">
        <v>626</v>
      </c>
      <c r="I9" s="88" t="s">
        <v>568</v>
      </c>
      <c r="J9" s="88" t="s">
        <v>569</v>
      </c>
      <c r="K9" s="88" t="s">
        <v>570</v>
      </c>
      <c r="L9" s="88" t="s">
        <v>571</v>
      </c>
      <c r="M9" s="88" t="s">
        <v>572</v>
      </c>
      <c r="N9" s="88" t="s">
        <v>573</v>
      </c>
      <c r="O9" s="88" t="s">
        <v>574</v>
      </c>
      <c r="P9" s="82"/>
    </row>
    <row r="10" spans="1:17" x14ac:dyDescent="0.2">
      <c r="A10" s="82"/>
      <c r="B10" s="179" t="str">
        <f>'Historical Expenditure'!B10</f>
        <v>RCA</v>
      </c>
      <c r="C10" s="186" t="str">
        <f>'Historical Expenditure'!C10</f>
        <v>SUBTRANS/COMM/PROTEC SYST REPL</v>
      </c>
      <c r="D10" s="163" t="s">
        <v>872</v>
      </c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82"/>
      <c r="Q10" s="123"/>
    </row>
    <row r="11" spans="1:17" s="123" customFormat="1" x14ac:dyDescent="0.2">
      <c r="A11" s="82"/>
      <c r="B11" s="72" t="s">
        <v>577</v>
      </c>
      <c r="C11" s="186" t="str">
        <f>'Historical Expenditure'!C11</f>
        <v>Dist 2nd Equip Comp Replace</v>
      </c>
      <c r="D11" s="163" t="s">
        <v>872</v>
      </c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82"/>
    </row>
    <row r="12" spans="1:17" x14ac:dyDescent="0.2">
      <c r="A12" s="82"/>
      <c r="B12" s="179" t="str">
        <f>'Historical Expenditure'!B12</f>
        <v>RHF</v>
      </c>
      <c r="C12" s="186" t="str">
        <f>'Historical Expenditure'!C12</f>
        <v>LV SWITCHGEAR REPLACEMENT</v>
      </c>
      <c r="D12" s="163" t="s">
        <v>873</v>
      </c>
      <c r="E12" s="45"/>
      <c r="F12" s="45"/>
      <c r="G12" s="45"/>
      <c r="H12" s="45"/>
      <c r="I12" s="196">
        <f>IFERROR(SUMPRODUCT('Historical Expenditure'!$D12:$G12,Inflation!$G$10:$J$10)/SUM('Historical Volumes'!$D12:$G12),0)</f>
        <v>17833.544396837777</v>
      </c>
      <c r="J12" s="196">
        <f>IFERROR(SUMPRODUCT('Historical Expenditure'!$D12:$G12,Inflation!$G$10:$J$10)/SUM('Historical Volumes'!$D12:$G12),0)</f>
        <v>17833.544396837777</v>
      </c>
      <c r="K12" s="196">
        <f>IFERROR(SUMPRODUCT('Historical Expenditure'!$D12:$G12,Inflation!$G$10:$J$10)/SUM('Historical Volumes'!$D12:$G12),0)</f>
        <v>17833.544396837777</v>
      </c>
      <c r="L12" s="196">
        <f>IFERROR(SUMPRODUCT('Historical Expenditure'!$D12:$G12,Inflation!$G$10:$J$10)/SUM('Historical Volumes'!$D12:$G12),0)</f>
        <v>17833.544396837777</v>
      </c>
      <c r="M12" s="196">
        <f>IFERROR(SUMPRODUCT('Historical Expenditure'!$D12:$G12,Inflation!$G$10:$J$10)/SUM('Historical Volumes'!$D12:$G12),0)</f>
        <v>17833.544396837777</v>
      </c>
      <c r="N12" s="196">
        <f>IFERROR(SUMPRODUCT('Historical Expenditure'!$D12:$G12,Inflation!$G$10:$J$10)/SUM('Historical Volumes'!$D12:$G12),0)</f>
        <v>17833.544396837777</v>
      </c>
      <c r="O12" s="196">
        <f>IFERROR(SUMPRODUCT('Historical Expenditure'!$D12:$G12,Inflation!$G$10:$J$10)/SUM('Historical Volumes'!$D12:$G12),0)</f>
        <v>17833.544396837777</v>
      </c>
      <c r="P12" s="82"/>
      <c r="Q12" s="123"/>
    </row>
    <row r="13" spans="1:17" x14ac:dyDescent="0.2">
      <c r="A13" s="82"/>
      <c r="B13" s="179" t="str">
        <f>'Historical Expenditure'!B13</f>
        <v>RHG</v>
      </c>
      <c r="C13" s="186" t="str">
        <f>'Historical Expenditure'!C13</f>
        <v>GAS SWITCHES (AGE REPLACEMENT)</v>
      </c>
      <c r="D13" s="163" t="s">
        <v>873</v>
      </c>
      <c r="E13" s="45"/>
      <c r="F13" s="45"/>
      <c r="G13" s="45"/>
      <c r="H13" s="45"/>
      <c r="I13" s="196">
        <f>IFERROR(SUMPRODUCT('Historical Expenditure'!$D13:$G13,Inflation!$G$10:$J$10)/SUM('Historical Volumes'!$D13:$G13),0)</f>
        <v>12842.677697036306</v>
      </c>
      <c r="J13" s="196">
        <f>IFERROR(SUMPRODUCT('Historical Expenditure'!$D13:$G13,Inflation!$G$10:$J$10)/SUM('Historical Volumes'!$D13:$G13),0)</f>
        <v>12842.677697036306</v>
      </c>
      <c r="K13" s="196">
        <f>IFERROR(SUMPRODUCT('Historical Expenditure'!$D13:$G13,Inflation!$G$10:$J$10)/SUM('Historical Volumes'!$D13:$G13),0)</f>
        <v>12842.677697036306</v>
      </c>
      <c r="L13" s="196">
        <f>IFERROR(SUMPRODUCT('Historical Expenditure'!$D13:$G13,Inflation!$G$10:$J$10)/SUM('Historical Volumes'!$D13:$G13),0)</f>
        <v>12842.677697036306</v>
      </c>
      <c r="M13" s="196">
        <f>IFERROR(SUMPRODUCT('Historical Expenditure'!$D13:$G13,Inflation!$G$10:$J$10)/SUM('Historical Volumes'!$D13:$G13),0)</f>
        <v>12842.677697036306</v>
      </c>
      <c r="N13" s="196">
        <f>IFERROR(SUMPRODUCT('Historical Expenditure'!$D13:$G13,Inflation!$G$10:$J$10)/SUM('Historical Volumes'!$D13:$G13),0)</f>
        <v>12842.677697036306</v>
      </c>
      <c r="O13" s="196">
        <f>IFERROR(SUMPRODUCT('Historical Expenditure'!$D13:$G13,Inflation!$G$10:$J$10)/SUM('Historical Volumes'!$D13:$G13),0)</f>
        <v>12842.677697036306</v>
      </c>
      <c r="P13" s="82"/>
      <c r="Q13" s="123"/>
    </row>
    <row r="14" spans="1:17" x14ac:dyDescent="0.2">
      <c r="A14" s="82"/>
      <c r="B14" s="179" t="str">
        <f>'Historical Expenditure'!B14</f>
        <v>RHH</v>
      </c>
      <c r="C14" s="186" t="str">
        <f>'Historical Expenditure'!C14</f>
        <v>HV ISOLATORS (SET OF 3)</v>
      </c>
      <c r="D14" s="163" t="s">
        <v>873</v>
      </c>
      <c r="E14" s="45"/>
      <c r="F14" s="45"/>
      <c r="G14" s="45"/>
      <c r="H14" s="45"/>
      <c r="I14" s="196">
        <f>IFERROR(SUMPRODUCT('Historical Expenditure'!$D14:$G14,Inflation!$G$10:$J$10)/SUM('Historical Volumes'!$D14:$G14),0)</f>
        <v>3349.8742970424514</v>
      </c>
      <c r="J14" s="196">
        <f>IFERROR(SUMPRODUCT('Historical Expenditure'!$D14:$G14,Inflation!$G$10:$J$10)/SUM('Historical Volumes'!$D14:$G14),0)</f>
        <v>3349.8742970424514</v>
      </c>
      <c r="K14" s="196">
        <f>IFERROR(SUMPRODUCT('Historical Expenditure'!$D14:$G14,Inflation!$G$10:$J$10)/SUM('Historical Volumes'!$D14:$G14),0)</f>
        <v>3349.8742970424514</v>
      </c>
      <c r="L14" s="196">
        <f>IFERROR(SUMPRODUCT('Historical Expenditure'!$D14:$G14,Inflation!$G$10:$J$10)/SUM('Historical Volumes'!$D14:$G14),0)</f>
        <v>3349.8742970424514</v>
      </c>
      <c r="M14" s="196">
        <f>IFERROR(SUMPRODUCT('Historical Expenditure'!$D14:$G14,Inflation!$G$10:$J$10)/SUM('Historical Volumes'!$D14:$G14),0)</f>
        <v>3349.8742970424514</v>
      </c>
      <c r="N14" s="196">
        <f>IFERROR(SUMPRODUCT('Historical Expenditure'!$D14:$G14,Inflation!$G$10:$J$10)/SUM('Historical Volumes'!$D14:$G14),0)</f>
        <v>3349.8742970424514</v>
      </c>
      <c r="O14" s="196">
        <f>IFERROR(SUMPRODUCT('Historical Expenditure'!$D14:$G14,Inflation!$G$10:$J$10)/SUM('Historical Volumes'!$D14:$G14),0)</f>
        <v>3349.8742970424514</v>
      </c>
      <c r="P14" s="82"/>
      <c r="Q14" s="123"/>
    </row>
    <row r="15" spans="1:17" x14ac:dyDescent="0.2">
      <c r="A15" s="82"/>
      <c r="B15" s="179" t="str">
        <f>'Historical Expenditure'!B15</f>
        <v>RHJ</v>
      </c>
      <c r="C15" s="186" t="str">
        <f>'Historical Expenditure'!C15</f>
        <v>HV ISOLATOR (SINGLE)</v>
      </c>
      <c r="D15" s="163" t="s">
        <v>872</v>
      </c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82"/>
      <c r="Q15" s="123"/>
    </row>
    <row r="16" spans="1:17" x14ac:dyDescent="0.2">
      <c r="A16" s="82"/>
      <c r="B16" s="179" t="str">
        <f>'Historical Expenditure'!B16</f>
        <v>RHL</v>
      </c>
      <c r="C16" s="186" t="str">
        <f>'Historical Expenditure'!C16</f>
        <v>LV ISOLATORS (SET OF 3)</v>
      </c>
      <c r="D16" s="163" t="s">
        <v>873</v>
      </c>
      <c r="E16" s="45"/>
      <c r="F16" s="45"/>
      <c r="G16" s="45"/>
      <c r="H16" s="45"/>
      <c r="I16" s="196">
        <f>IFERROR(SUMPRODUCT('Historical Expenditure'!$D16:$G16,Inflation!$G$10:$J$10)/SUM('Historical Volumes'!$D16:$G16),0)</f>
        <v>1329.5201128369124</v>
      </c>
      <c r="J16" s="196">
        <f>IFERROR(SUMPRODUCT('Historical Expenditure'!$D16:$G16,Inflation!$G$10:$J$10)/SUM('Historical Volumes'!$D16:$G16),0)</f>
        <v>1329.5201128369124</v>
      </c>
      <c r="K16" s="196">
        <f>IFERROR(SUMPRODUCT('Historical Expenditure'!$D16:$G16,Inflation!$G$10:$J$10)/SUM('Historical Volumes'!$D16:$G16),0)</f>
        <v>1329.5201128369124</v>
      </c>
      <c r="L16" s="196">
        <f>IFERROR(SUMPRODUCT('Historical Expenditure'!$D16:$G16,Inflation!$G$10:$J$10)/SUM('Historical Volumes'!$D16:$G16),0)</f>
        <v>1329.5201128369124</v>
      </c>
      <c r="M16" s="196">
        <f>IFERROR(SUMPRODUCT('Historical Expenditure'!$D16:$G16,Inflation!$G$10:$J$10)/SUM('Historical Volumes'!$D16:$G16),0)</f>
        <v>1329.5201128369124</v>
      </c>
      <c r="N16" s="196">
        <f>IFERROR(SUMPRODUCT('Historical Expenditure'!$D16:$G16,Inflation!$G$10:$J$10)/SUM('Historical Volumes'!$D16:$G16),0)</f>
        <v>1329.5201128369124</v>
      </c>
      <c r="O16" s="196">
        <f>IFERROR(SUMPRODUCT('Historical Expenditure'!$D16:$G16,Inflation!$G$10:$J$10)/SUM('Historical Volumes'!$D16:$G16),0)</f>
        <v>1329.5201128369124</v>
      </c>
      <c r="P16" s="82"/>
      <c r="Q16" s="123"/>
    </row>
    <row r="17" spans="1:17" x14ac:dyDescent="0.2">
      <c r="A17" s="82"/>
      <c r="B17" s="179" t="str">
        <f>'Historical Expenditure'!B17</f>
        <v>RHM</v>
      </c>
      <c r="C17" s="186" t="str">
        <f>'Historical Expenditure'!C17</f>
        <v>KIOSK REFURB 100KVA-2MVA NO SW</v>
      </c>
      <c r="D17" s="163" t="s">
        <v>873</v>
      </c>
      <c r="E17" s="45"/>
      <c r="F17" s="45"/>
      <c r="G17" s="45"/>
      <c r="H17" s="45"/>
      <c r="I17" s="196">
        <f>IFERROR(SUMPRODUCT('Historical Expenditure'!$D17:$G17,Inflation!$G$10:$J$10)/SUM('Historical Volumes'!$D17:$G17),0)</f>
        <v>11913.848369932861</v>
      </c>
      <c r="J17" s="196">
        <f>IFERROR(SUMPRODUCT('Historical Expenditure'!$D17:$G17,Inflation!$G$10:$J$10)/SUM('Historical Volumes'!$D17:$G17),0)</f>
        <v>11913.848369932861</v>
      </c>
      <c r="K17" s="196">
        <f>IFERROR(SUMPRODUCT('Historical Expenditure'!$D17:$G17,Inflation!$G$10:$J$10)/SUM('Historical Volumes'!$D17:$G17),0)</f>
        <v>11913.848369932861</v>
      </c>
      <c r="L17" s="196">
        <f>IFERROR(SUMPRODUCT('Historical Expenditure'!$D17:$G17,Inflation!$G$10:$J$10)/SUM('Historical Volumes'!$D17:$G17),0)</f>
        <v>11913.848369932861</v>
      </c>
      <c r="M17" s="196">
        <f>IFERROR(SUMPRODUCT('Historical Expenditure'!$D17:$G17,Inflation!$G$10:$J$10)/SUM('Historical Volumes'!$D17:$G17),0)</f>
        <v>11913.848369932861</v>
      </c>
      <c r="N17" s="196">
        <f>IFERROR(SUMPRODUCT('Historical Expenditure'!$D17:$G17,Inflation!$G$10:$J$10)/SUM('Historical Volumes'!$D17:$G17),0)</f>
        <v>11913.848369932861</v>
      </c>
      <c r="O17" s="196">
        <f>IFERROR(SUMPRODUCT('Historical Expenditure'!$D17:$G17,Inflation!$G$10:$J$10)/SUM('Historical Volumes'!$D17:$G17),0)</f>
        <v>11913.848369932861</v>
      </c>
      <c r="P17" s="82"/>
      <c r="Q17" s="123"/>
    </row>
    <row r="18" spans="1:17" s="123" customFormat="1" x14ac:dyDescent="0.2">
      <c r="A18" s="82"/>
      <c r="B18" s="179" t="str">
        <f>'Historical Expenditure'!B18</f>
        <v>RHN</v>
      </c>
      <c r="C18" s="186" t="str">
        <f>'Historical Expenditure'!C18</f>
        <v>KIOSK REFURB 100KVA-2MVA SWITC</v>
      </c>
      <c r="D18" s="163" t="s">
        <v>873</v>
      </c>
      <c r="E18" s="45"/>
      <c r="F18" s="45"/>
      <c r="G18" s="45"/>
      <c r="H18" s="45"/>
      <c r="I18" s="196">
        <f>IFERROR(SUMPRODUCT('Historical Expenditure'!$D18:$G18,Inflation!$G$10:$J$10)/SUM('Historical Volumes'!$D18:$G18),0)</f>
        <v>0</v>
      </c>
      <c r="J18" s="196">
        <f>IFERROR(SUMPRODUCT('Historical Expenditure'!$D18:$G18,Inflation!$G$10:$J$10)/SUM('Historical Volumes'!$D18:$G18),0)</f>
        <v>0</v>
      </c>
      <c r="K18" s="196">
        <f>IFERROR(SUMPRODUCT('Historical Expenditure'!$D18:$G18,Inflation!$G$10:$J$10)/SUM('Historical Volumes'!$D18:$G18),0)</f>
        <v>0</v>
      </c>
      <c r="L18" s="196">
        <f>IFERROR(SUMPRODUCT('Historical Expenditure'!$D18:$G18,Inflation!$G$10:$J$10)/SUM('Historical Volumes'!$D18:$G18),0)</f>
        <v>0</v>
      </c>
      <c r="M18" s="196">
        <f>IFERROR(SUMPRODUCT('Historical Expenditure'!$D18:$G18,Inflation!$G$10:$J$10)/SUM('Historical Volumes'!$D18:$G18),0)</f>
        <v>0</v>
      </c>
      <c r="N18" s="196">
        <f>IFERROR(SUMPRODUCT('Historical Expenditure'!$D18:$G18,Inflation!$G$10:$J$10)/SUM('Historical Volumes'!$D18:$G18),0)</f>
        <v>0</v>
      </c>
      <c r="O18" s="196">
        <f>IFERROR(SUMPRODUCT('Historical Expenditure'!$D18:$G18,Inflation!$G$10:$J$10)/SUM('Historical Volumes'!$D18:$G18),0)</f>
        <v>0</v>
      </c>
      <c r="P18" s="82"/>
    </row>
    <row r="19" spans="1:17" x14ac:dyDescent="0.2">
      <c r="A19" s="82"/>
      <c r="B19" s="179" t="str">
        <f>'Historical Expenditure'!B19</f>
        <v>RHO</v>
      </c>
      <c r="C19" s="186" t="str">
        <f>'Historical Expenditure'!C19</f>
        <v>LV ISOLATOR (SINGLE)</v>
      </c>
      <c r="D19" s="163" t="s">
        <v>873</v>
      </c>
      <c r="E19" s="45"/>
      <c r="F19" s="45"/>
      <c r="G19" s="45"/>
      <c r="H19" s="45"/>
      <c r="I19" s="196">
        <f>IFERROR(SUMPRODUCT('Historical Expenditure'!$D19:$G19,Inflation!$G$10:$J$10)/SUM('Historical Volumes'!$D19:$G19),0)</f>
        <v>40986.68378229691</v>
      </c>
      <c r="J19" s="196">
        <f>IFERROR(SUMPRODUCT('Historical Expenditure'!$D19:$G19,Inflation!$G$10:$J$10)/SUM('Historical Volumes'!$D19:$G19),0)</f>
        <v>40986.68378229691</v>
      </c>
      <c r="K19" s="196">
        <f>IFERROR(SUMPRODUCT('Historical Expenditure'!$D19:$G19,Inflation!$G$10:$J$10)/SUM('Historical Volumes'!$D19:$G19),0)</f>
        <v>40986.68378229691</v>
      </c>
      <c r="L19" s="196">
        <f>IFERROR(SUMPRODUCT('Historical Expenditure'!$D19:$G19,Inflation!$G$10:$J$10)/SUM('Historical Volumes'!$D19:$G19),0)</f>
        <v>40986.68378229691</v>
      </c>
      <c r="M19" s="196">
        <f>IFERROR(SUMPRODUCT('Historical Expenditure'!$D19:$G19,Inflation!$G$10:$J$10)/SUM('Historical Volumes'!$D19:$G19),0)</f>
        <v>40986.68378229691</v>
      </c>
      <c r="N19" s="196">
        <f>IFERROR(SUMPRODUCT('Historical Expenditure'!$D19:$G19,Inflation!$G$10:$J$10)/SUM('Historical Volumes'!$D19:$G19),0)</f>
        <v>40986.68378229691</v>
      </c>
      <c r="O19" s="196">
        <f>IFERROR(SUMPRODUCT('Historical Expenditure'!$D19:$G19,Inflation!$G$10:$J$10)/SUM('Historical Volumes'!$D19:$G19),0)</f>
        <v>40986.68378229691</v>
      </c>
      <c r="P19" s="82"/>
      <c r="Q19" s="123"/>
    </row>
    <row r="20" spans="1:17" x14ac:dyDescent="0.2">
      <c r="A20" s="82"/>
      <c r="B20" s="179" t="str">
        <f>'Historical Expenditure'!B20</f>
        <v>RHP</v>
      </c>
      <c r="C20" s="186" t="str">
        <f>'Historical Expenditure'!C20</f>
        <v>NETWK HV REPLACEMENT-PROJECT</v>
      </c>
      <c r="D20" s="163" t="s">
        <v>872</v>
      </c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82"/>
      <c r="Q20" s="123"/>
    </row>
    <row r="21" spans="1:17" x14ac:dyDescent="0.2">
      <c r="A21" s="82"/>
      <c r="B21" s="179" t="str">
        <f>'Historical Expenditure'!B21</f>
        <v>RHQ</v>
      </c>
      <c r="C21" s="186" t="str">
        <f>'Historical Expenditure'!C21</f>
        <v>Replace Dist. Line Capacitor Controller</v>
      </c>
      <c r="D21" s="163" t="s">
        <v>873</v>
      </c>
      <c r="E21" s="45"/>
      <c r="F21" s="45"/>
      <c r="G21" s="45"/>
      <c r="H21" s="45"/>
      <c r="I21" s="196">
        <f>IFERROR(SUMPRODUCT('Historical Expenditure'!$G21:$G21,Inflation!$J$10:$J$10)/SUM('Historical Volumes'!$G21:$G21),0)</f>
        <v>19114.877383298011</v>
      </c>
      <c r="J21" s="196">
        <f>IFERROR(SUMPRODUCT('Historical Expenditure'!$G21:$G21,Inflation!$J$10:$J$10)/SUM('Historical Volumes'!$G21:$G21),0)</f>
        <v>19114.877383298011</v>
      </c>
      <c r="K21" s="196">
        <f>IFERROR(SUMPRODUCT('Historical Expenditure'!$G21:$G21,Inflation!$J$10:$J$10)/SUM('Historical Volumes'!$G21:$G21),0)</f>
        <v>19114.877383298011</v>
      </c>
      <c r="L21" s="196">
        <f>IFERROR(SUMPRODUCT('Historical Expenditure'!$G21:$G21,Inflation!$J$10:$J$10)/SUM('Historical Volumes'!$G21:$G21),0)</f>
        <v>19114.877383298011</v>
      </c>
      <c r="M21" s="196">
        <f>IFERROR(SUMPRODUCT('Historical Expenditure'!$G21:$G21,Inflation!$J$10:$J$10)/SUM('Historical Volumes'!$G21:$G21),0)</f>
        <v>19114.877383298011</v>
      </c>
      <c r="N21" s="196">
        <f>IFERROR(SUMPRODUCT('Historical Expenditure'!$G21:$G21,Inflation!$J$10:$J$10)/SUM('Historical Volumes'!$G21:$G21),0)</f>
        <v>19114.877383298011</v>
      </c>
      <c r="O21" s="196">
        <f>IFERROR(SUMPRODUCT('Historical Expenditure'!$G21:$G21,Inflation!$J$10:$J$10)/SUM('Historical Volumes'!$G21:$G21),0)</f>
        <v>19114.877383298011</v>
      </c>
      <c r="P21" s="82"/>
      <c r="Q21" s="123"/>
    </row>
    <row r="22" spans="1:17" x14ac:dyDescent="0.2">
      <c r="A22" s="82"/>
      <c r="B22" s="179" t="str">
        <f>'Historical Expenditure'!B22</f>
        <v>RHR</v>
      </c>
      <c r="C22" s="186" t="str">
        <f>'Historical Expenditure'!C22</f>
        <v>Replace Dist. Line Capacitor Can</v>
      </c>
      <c r="D22" s="163" t="s">
        <v>873</v>
      </c>
      <c r="E22" s="45"/>
      <c r="F22" s="45"/>
      <c r="G22" s="45"/>
      <c r="H22" s="45"/>
      <c r="I22" s="196">
        <f>IFERROR(SUMPRODUCT('Historical Expenditure'!$F22:$G22,Inflation!$I$10:$J$10)/SUM('Historical Volumes'!$F22:$G22),0)</f>
        <v>6491.3225914058266</v>
      </c>
      <c r="J22" s="196">
        <f>IFERROR(SUMPRODUCT('Historical Expenditure'!$F22:$G22,Inflation!$I$10:$J$10)/SUM('Historical Volumes'!$F22:$G22),0)</f>
        <v>6491.3225914058266</v>
      </c>
      <c r="K22" s="196">
        <f>IFERROR(SUMPRODUCT('Historical Expenditure'!$F22:$G22,Inflation!$I$10:$J$10)/SUM('Historical Volumes'!$F22:$G22),0)</f>
        <v>6491.3225914058266</v>
      </c>
      <c r="L22" s="196">
        <f>IFERROR(SUMPRODUCT('Historical Expenditure'!$F22:$G22,Inflation!$I$10:$J$10)/SUM('Historical Volumes'!$F22:$G22),0)</f>
        <v>6491.3225914058266</v>
      </c>
      <c r="M22" s="196">
        <f>IFERROR(SUMPRODUCT('Historical Expenditure'!$F22:$G22,Inflation!$I$10:$J$10)/SUM('Historical Volumes'!$F22:$G22),0)</f>
        <v>6491.3225914058266</v>
      </c>
      <c r="N22" s="196">
        <f>IFERROR(SUMPRODUCT('Historical Expenditure'!$F22:$G22,Inflation!$I$10:$J$10)/SUM('Historical Volumes'!$F22:$G22),0)</f>
        <v>6491.3225914058266</v>
      </c>
      <c r="O22" s="196">
        <f>IFERROR(SUMPRODUCT('Historical Expenditure'!$F22:$G22,Inflation!$I$10:$J$10)/SUM('Historical Volumes'!$F22:$G22),0)</f>
        <v>6491.3225914058266</v>
      </c>
      <c r="P22" s="82"/>
      <c r="Q22" s="123"/>
    </row>
    <row r="23" spans="1:17" x14ac:dyDescent="0.2">
      <c r="A23" s="82"/>
      <c r="B23" s="179" t="str">
        <f>'Historical Expenditure'!B23</f>
        <v>RHT</v>
      </c>
      <c r="C23" s="186" t="str">
        <f>'Historical Expenditure'!C23</f>
        <v>Acr Replacements</v>
      </c>
      <c r="D23" s="163" t="s">
        <v>873</v>
      </c>
      <c r="E23" s="45"/>
      <c r="F23" s="45"/>
      <c r="G23" s="45"/>
      <c r="H23" s="45"/>
      <c r="I23" s="196">
        <f>IFERROR(SUMPRODUCT('Historical Expenditure'!$G23:$G23,Inflation!$J$10:$J$10)/SUM('Historical Volumes'!$G23:$G23),0)</f>
        <v>55518.876780310631</v>
      </c>
      <c r="J23" s="196">
        <f>IFERROR(SUMPRODUCT('Historical Expenditure'!$G23:$G23,Inflation!$J$10:$J$10)/SUM('Historical Volumes'!$G23:$G23),0)</f>
        <v>55518.876780310631</v>
      </c>
      <c r="K23" s="196">
        <f>IFERROR(SUMPRODUCT('Historical Expenditure'!$G23:$G23,Inflation!$J$10:$J$10)/SUM('Historical Volumes'!$G23:$G23),0)</f>
        <v>55518.876780310631</v>
      </c>
      <c r="L23" s="196">
        <f>IFERROR(SUMPRODUCT('Historical Expenditure'!$G23:$G23,Inflation!$J$10:$J$10)/SUM('Historical Volumes'!$G23:$G23),0)</f>
        <v>55518.876780310631</v>
      </c>
      <c r="M23" s="196">
        <f>IFERROR(SUMPRODUCT('Historical Expenditure'!$G23:$G23,Inflation!$J$10:$J$10)/SUM('Historical Volumes'!$G23:$G23),0)</f>
        <v>55518.876780310631</v>
      </c>
      <c r="N23" s="196">
        <f>IFERROR(SUMPRODUCT('Historical Expenditure'!$G23:$G23,Inflation!$J$10:$J$10)/SUM('Historical Volumes'!$G23:$G23),0)</f>
        <v>55518.876780310631</v>
      </c>
      <c r="O23" s="196">
        <f>IFERROR(SUMPRODUCT('Historical Expenditure'!$G23:$G23,Inflation!$J$10:$J$10)/SUM('Historical Volumes'!$G23:$G23),0)</f>
        <v>55518.876780310631</v>
      </c>
      <c r="P23" s="82"/>
      <c r="Q23" s="123"/>
    </row>
    <row r="24" spans="1:17" x14ac:dyDescent="0.2">
      <c r="A24" s="82"/>
      <c r="B24" s="179" t="str">
        <f>'Historical Expenditure'!B24</f>
        <v>RHU</v>
      </c>
      <c r="C24" s="186" t="str">
        <f>'Historical Expenditure'!C24</f>
        <v>FUSE/JUNCTION BOX REPLACEMENT</v>
      </c>
      <c r="D24" s="163" t="s">
        <v>873</v>
      </c>
      <c r="E24" s="45"/>
      <c r="F24" s="45"/>
      <c r="G24" s="45"/>
      <c r="H24" s="45"/>
      <c r="I24" s="196">
        <f>IFERROR(SUMPRODUCT('Historical Expenditure'!$D24:$G24,Inflation!$G$10:$J$10)/SUM('Historical Volumes'!$D24:$G24),0)</f>
        <v>808.93230399157039</v>
      </c>
      <c r="J24" s="196">
        <f>IFERROR(SUMPRODUCT('Historical Expenditure'!$D24:$G24,Inflation!$G$10:$J$10)/SUM('Historical Volumes'!$D24:$G24),0)</f>
        <v>808.93230399157039</v>
      </c>
      <c r="K24" s="196">
        <f>IFERROR(SUMPRODUCT('Historical Expenditure'!$D24:$G24,Inflation!$G$10:$J$10)/SUM('Historical Volumes'!$D24:$G24),0)</f>
        <v>808.93230399157039</v>
      </c>
      <c r="L24" s="196">
        <f>IFERROR(SUMPRODUCT('Historical Expenditure'!$D24:$G24,Inflation!$G$10:$J$10)/SUM('Historical Volumes'!$D24:$G24),0)</f>
        <v>808.93230399157039</v>
      </c>
      <c r="M24" s="196">
        <f>IFERROR(SUMPRODUCT('Historical Expenditure'!$D24:$G24,Inflation!$G$10:$J$10)/SUM('Historical Volumes'!$D24:$G24),0)</f>
        <v>808.93230399157039</v>
      </c>
      <c r="N24" s="196">
        <f>IFERROR(SUMPRODUCT('Historical Expenditure'!$D24:$G24,Inflation!$G$10:$J$10)/SUM('Historical Volumes'!$D24:$G24),0)</f>
        <v>808.93230399157039</v>
      </c>
      <c r="O24" s="196">
        <f>IFERROR(SUMPRODUCT('Historical Expenditure'!$D24:$G24,Inflation!$G$10:$J$10)/SUM('Historical Volumes'!$D24:$G24),0)</f>
        <v>808.93230399157039</v>
      </c>
      <c r="P24" s="82"/>
      <c r="Q24" s="123"/>
    </row>
    <row r="25" spans="1:17" x14ac:dyDescent="0.2">
      <c r="A25" s="82"/>
      <c r="B25" s="179" t="str">
        <f>'Historical Expenditure'!B25</f>
        <v>RHV</v>
      </c>
      <c r="C25" s="186" t="str">
        <f>'Historical Expenditure'!C25</f>
        <v>Replace Dist. Line Capacitor Switch</v>
      </c>
      <c r="D25" s="163" t="s">
        <v>873</v>
      </c>
      <c r="E25" s="45"/>
      <c r="F25" s="45"/>
      <c r="G25" s="45"/>
      <c r="H25" s="45"/>
      <c r="I25" s="196">
        <f>IFERROR(SUMPRODUCT('Historical Expenditure'!$F25:$G25,Inflation!$I$10:$J$10)/SUM('Historical Volumes'!$F25:$G25),0)</f>
        <v>5068.4578834518834</v>
      </c>
      <c r="J25" s="196">
        <f>IFERROR(SUMPRODUCT('Historical Expenditure'!$F25:$G25,Inflation!$I$10:$J$10)/SUM('Historical Volumes'!$F25:$G25),0)</f>
        <v>5068.4578834518834</v>
      </c>
      <c r="K25" s="196">
        <f>IFERROR(SUMPRODUCT('Historical Expenditure'!$F25:$G25,Inflation!$I$10:$J$10)/SUM('Historical Volumes'!$F25:$G25),0)</f>
        <v>5068.4578834518834</v>
      </c>
      <c r="L25" s="196">
        <f>IFERROR(SUMPRODUCT('Historical Expenditure'!$F25:$G25,Inflation!$I$10:$J$10)/SUM('Historical Volumes'!$F25:$G25),0)</f>
        <v>5068.4578834518834</v>
      </c>
      <c r="M25" s="196">
        <f>IFERROR(SUMPRODUCT('Historical Expenditure'!$F25:$G25,Inflation!$I$10:$J$10)/SUM('Historical Volumes'!$F25:$G25),0)</f>
        <v>5068.4578834518834</v>
      </c>
      <c r="N25" s="196">
        <f>IFERROR(SUMPRODUCT('Historical Expenditure'!$F25:$G25,Inflation!$I$10:$J$10)/SUM('Historical Volumes'!$F25:$G25),0)</f>
        <v>5068.4578834518834</v>
      </c>
      <c r="O25" s="196">
        <f>IFERROR(SUMPRODUCT('Historical Expenditure'!$F25:$G25,Inflation!$I$10:$J$10)/SUM('Historical Volumes'!$F25:$G25),0)</f>
        <v>5068.4578834518834</v>
      </c>
      <c r="P25" s="82"/>
      <c r="Q25" s="123"/>
    </row>
    <row r="26" spans="1:17" x14ac:dyDescent="0.2">
      <c r="A26" s="82"/>
      <c r="B26" s="179" t="str">
        <f>'Historical Expenditure'!B26</f>
        <v>RHW</v>
      </c>
      <c r="C26" s="186" t="str">
        <f>'Historical Expenditure'!C26</f>
        <v>Transformers - DSS</v>
      </c>
      <c r="D26" s="163" t="s">
        <v>873</v>
      </c>
      <c r="E26" s="45"/>
      <c r="F26" s="45"/>
      <c r="G26" s="45"/>
      <c r="H26" s="45"/>
      <c r="I26" s="196">
        <f>IFERROR(SUMPRODUCT('Historical Expenditure'!$G26:$G26,Inflation!$J$10:$J$10)/SUM('Historical Volumes'!$G26:$G26),0)</f>
        <v>14193.678179378401</v>
      </c>
      <c r="J26" s="196">
        <f>IFERROR(SUMPRODUCT('Historical Expenditure'!$G26:$G26,Inflation!$J$10:$J$10)/SUM('Historical Volumes'!$G26:$G26),0)</f>
        <v>14193.678179378401</v>
      </c>
      <c r="K26" s="196">
        <f>IFERROR(SUMPRODUCT('Historical Expenditure'!$G26:$G26,Inflation!$J$10:$J$10)/SUM('Historical Volumes'!$G26:$G26),0)</f>
        <v>14193.678179378401</v>
      </c>
      <c r="L26" s="196">
        <f>IFERROR(SUMPRODUCT('Historical Expenditure'!$G26:$G26,Inflation!$J$10:$J$10)/SUM('Historical Volumes'!$G26:$G26),0)</f>
        <v>14193.678179378401</v>
      </c>
      <c r="M26" s="196">
        <f>IFERROR(SUMPRODUCT('Historical Expenditure'!$G26:$G26,Inflation!$J$10:$J$10)/SUM('Historical Volumes'!$G26:$G26),0)</f>
        <v>14193.678179378401</v>
      </c>
      <c r="N26" s="196">
        <f>IFERROR(SUMPRODUCT('Historical Expenditure'!$G26:$G26,Inflation!$J$10:$J$10)/SUM('Historical Volumes'!$G26:$G26),0)</f>
        <v>14193.678179378401</v>
      </c>
      <c r="O26" s="196">
        <f>IFERROR(SUMPRODUCT('Historical Expenditure'!$G26:$G26,Inflation!$J$10:$J$10)/SUM('Historical Volumes'!$G26:$G26),0)</f>
        <v>14193.678179378401</v>
      </c>
      <c r="P26" s="82"/>
      <c r="Q26" s="123"/>
    </row>
    <row r="27" spans="1:17" x14ac:dyDescent="0.2">
      <c r="A27" s="82"/>
      <c r="B27" s="179" t="str">
        <f>'Historical Expenditure'!B27</f>
        <v>RSA</v>
      </c>
      <c r="C27" s="186" t="str">
        <f>'Historical Expenditure'!C27</f>
        <v>SUBTRANS INSTALL REPLACEMENT</v>
      </c>
      <c r="D27" s="163" t="s">
        <v>872</v>
      </c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82"/>
      <c r="Q27" s="123"/>
    </row>
    <row r="28" spans="1:17" s="123" customFormat="1" x14ac:dyDescent="0.2">
      <c r="A28" s="82"/>
      <c r="B28" s="179" t="str">
        <f>'Historical Expenditure'!B28</f>
        <v>RSB</v>
      </c>
      <c r="C28" s="186" t="str">
        <f>'Historical Expenditure'!C28</f>
        <v xml:space="preserve">Replace 66kV Transformer Bushings </v>
      </c>
      <c r="D28" s="163" t="s">
        <v>873</v>
      </c>
      <c r="E28" s="45"/>
      <c r="F28" s="45"/>
      <c r="G28" s="45"/>
      <c r="H28" s="45"/>
      <c r="I28" s="196">
        <f>IFERROR(SUMPRODUCT('Historical Expenditure'!$G28:$G28,Inflation!$J$10:$J$10)/SUM('Historical Volumes'!$G28:$G28),0)</f>
        <v>31634.396309989414</v>
      </c>
      <c r="J28" s="196">
        <f>IFERROR(SUMPRODUCT('Historical Expenditure'!$G28:$G28,Inflation!$J$10:$J$10)/SUM('Historical Volumes'!$G28:$G28),0)</f>
        <v>31634.396309989414</v>
      </c>
      <c r="K28" s="196">
        <f>IFERROR(SUMPRODUCT('Historical Expenditure'!$G28:$G28,Inflation!$J$10:$J$10)/SUM('Historical Volumes'!$G28:$G28),0)</f>
        <v>31634.396309989414</v>
      </c>
      <c r="L28" s="196">
        <f>IFERROR(SUMPRODUCT('Historical Expenditure'!$G28:$G28,Inflation!$J$10:$J$10)/SUM('Historical Volumes'!$G28:$G28),0)</f>
        <v>31634.396309989414</v>
      </c>
      <c r="M28" s="196">
        <f>IFERROR(SUMPRODUCT('Historical Expenditure'!$G28:$G28,Inflation!$J$10:$J$10)/SUM('Historical Volumes'!$G28:$G28),0)</f>
        <v>31634.396309989414</v>
      </c>
      <c r="N28" s="196">
        <f>IFERROR(SUMPRODUCT('Historical Expenditure'!$G28:$G28,Inflation!$J$10:$J$10)/SUM('Historical Volumes'!$G28:$G28),0)</f>
        <v>31634.396309989414</v>
      </c>
      <c r="O28" s="196">
        <f>IFERROR(SUMPRODUCT('Historical Expenditure'!$G28:$G28,Inflation!$J$10:$J$10)/SUM('Historical Volumes'!$G28:$G28),0)</f>
        <v>31634.396309989414</v>
      </c>
      <c r="P28" s="82"/>
    </row>
    <row r="29" spans="1:17" x14ac:dyDescent="0.2">
      <c r="A29" s="82"/>
      <c r="B29" s="179" t="str">
        <f>'Historical Expenditure'!B29</f>
        <v>RSD</v>
      </c>
      <c r="C29" s="186" t="str">
        <f>'Historical Expenditure'!C29</f>
        <v>Replace UE Owned Substation Door</v>
      </c>
      <c r="D29" s="163" t="s">
        <v>873</v>
      </c>
      <c r="E29" s="45"/>
      <c r="F29" s="45"/>
      <c r="G29" s="45"/>
      <c r="H29" s="45"/>
      <c r="I29" s="196">
        <f>IFERROR(SUMPRODUCT('Historical Expenditure'!$G29:$G29,Inflation!$J$10:$J$10)/SUM('Historical Volumes'!$G29:$G29),0)</f>
        <v>17877.091662514227</v>
      </c>
      <c r="J29" s="196">
        <f>IFERROR(SUMPRODUCT('Historical Expenditure'!$G29:$G29,Inflation!$J$10:$J$10)/SUM('Historical Volumes'!$G29:$G29),0)</f>
        <v>17877.091662514227</v>
      </c>
      <c r="K29" s="196">
        <f>IFERROR(SUMPRODUCT('Historical Expenditure'!$G29:$G29,Inflation!$J$10:$J$10)/SUM('Historical Volumes'!$G29:$G29),0)</f>
        <v>17877.091662514227</v>
      </c>
      <c r="L29" s="196">
        <f>IFERROR(SUMPRODUCT('Historical Expenditure'!$G29:$G29,Inflation!$J$10:$J$10)/SUM('Historical Volumes'!$G29:$G29),0)</f>
        <v>17877.091662514227</v>
      </c>
      <c r="M29" s="196">
        <f>IFERROR(SUMPRODUCT('Historical Expenditure'!$G29:$G29,Inflation!$J$10:$J$10)/SUM('Historical Volumes'!$G29:$G29),0)</f>
        <v>17877.091662514227</v>
      </c>
      <c r="N29" s="196">
        <f>IFERROR(SUMPRODUCT('Historical Expenditure'!$G29:$G29,Inflation!$J$10:$J$10)/SUM('Historical Volumes'!$G29:$G29),0)</f>
        <v>17877.091662514227</v>
      </c>
      <c r="O29" s="196">
        <f>IFERROR(SUMPRODUCT('Historical Expenditure'!$G29:$G29,Inflation!$J$10:$J$10)/SUM('Historical Volumes'!$G29:$G29),0)</f>
        <v>17877.091662514227</v>
      </c>
      <c r="P29" s="82"/>
      <c r="Q29" s="123"/>
    </row>
    <row r="30" spans="1:17" x14ac:dyDescent="0.2">
      <c r="A30" s="82"/>
      <c r="B30" s="179" t="str">
        <f>'Historical Expenditure'!B30</f>
        <v>RSF</v>
      </c>
      <c r="C30" s="186" t="str">
        <f>'Historical Expenditure'!C30</f>
        <v xml:space="preserve">Replace substation Fencing </v>
      </c>
      <c r="D30" s="163" t="s">
        <v>873</v>
      </c>
      <c r="E30" s="45"/>
      <c r="F30" s="45"/>
      <c r="G30" s="45"/>
      <c r="H30" s="45"/>
      <c r="I30" s="196">
        <f>IFERROR(SUMPRODUCT('Historical Expenditure'!$G30:$G30,Inflation!$J$10:$J$10)/SUM('Historical Volumes'!$G30:$G30),0)</f>
        <v>57013.538550988313</v>
      </c>
      <c r="J30" s="196">
        <f>IFERROR(SUMPRODUCT('Historical Expenditure'!$G30:$G30,Inflation!$J$10:$J$10)/SUM('Historical Volumes'!$G30:$G30),0)</f>
        <v>57013.538550988313</v>
      </c>
      <c r="K30" s="196">
        <f>IFERROR(SUMPRODUCT('Historical Expenditure'!$G30:$G30,Inflation!$J$10:$J$10)/SUM('Historical Volumes'!$G30:$G30),0)</f>
        <v>57013.538550988313</v>
      </c>
      <c r="L30" s="196">
        <f>IFERROR(SUMPRODUCT('Historical Expenditure'!$G30:$G30,Inflation!$J$10:$J$10)/SUM('Historical Volumes'!$G30:$G30),0)</f>
        <v>57013.538550988313</v>
      </c>
      <c r="M30" s="196">
        <f>IFERROR(SUMPRODUCT('Historical Expenditure'!$G30:$G30,Inflation!$J$10:$J$10)/SUM('Historical Volumes'!$G30:$G30),0)</f>
        <v>57013.538550988313</v>
      </c>
      <c r="N30" s="196">
        <f>IFERROR(SUMPRODUCT('Historical Expenditure'!$G30:$G30,Inflation!$J$10:$J$10)/SUM('Historical Volumes'!$G30:$G30),0)</f>
        <v>57013.538550988313</v>
      </c>
      <c r="O30" s="196">
        <f>IFERROR(SUMPRODUCT('Historical Expenditure'!$G30:$G30,Inflation!$J$10:$J$10)/SUM('Historical Volumes'!$G30:$G30),0)</f>
        <v>57013.538550988313</v>
      </c>
      <c r="P30" s="82"/>
      <c r="Q30" s="123"/>
    </row>
    <row r="31" spans="1:17" s="123" customFormat="1" x14ac:dyDescent="0.2">
      <c r="A31" s="82"/>
      <c r="B31" s="179" t="str">
        <f>'Historical Expenditure'!B31</f>
        <v>RSK</v>
      </c>
      <c r="C31" s="186" t="str">
        <f>'Historical Expenditure'!C31</f>
        <v xml:space="preserve">Zone Substation HV insulator replacement 66kV </v>
      </c>
      <c r="D31" s="163" t="s">
        <v>873</v>
      </c>
      <c r="E31" s="45"/>
      <c r="F31" s="45"/>
      <c r="G31" s="45"/>
      <c r="H31" s="45"/>
      <c r="I31" s="196">
        <f>IFERROR(SUMPRODUCT('Historical Expenditure'!$D31:$G31,Inflation!$G$10:$J$10)/SUM('Historical Volumes'!$D31:$G31),0)</f>
        <v>0</v>
      </c>
      <c r="J31" s="196">
        <f>IFERROR(SUMPRODUCT('Historical Expenditure'!$D31:$G31,Inflation!$G$10:$J$10)/SUM('Historical Volumes'!$D31:$G31),0)</f>
        <v>0</v>
      </c>
      <c r="K31" s="196">
        <f>IFERROR(SUMPRODUCT('Historical Expenditure'!$D31:$G31,Inflation!$G$10:$J$10)/SUM('Historical Volumes'!$D31:$G31),0)</f>
        <v>0</v>
      </c>
      <c r="L31" s="196">
        <f>IFERROR(SUMPRODUCT('Historical Expenditure'!$D31:$G31,Inflation!$G$10:$J$10)/SUM('Historical Volumes'!$D31:$G31),0)</f>
        <v>0</v>
      </c>
      <c r="M31" s="196">
        <f>IFERROR(SUMPRODUCT('Historical Expenditure'!$D31:$G31,Inflation!$G$10:$J$10)/SUM('Historical Volumes'!$D31:$G31),0)</f>
        <v>0</v>
      </c>
      <c r="N31" s="196">
        <f>IFERROR(SUMPRODUCT('Historical Expenditure'!$D31:$G31,Inflation!$G$10:$J$10)/SUM('Historical Volumes'!$D31:$G31),0)</f>
        <v>0</v>
      </c>
      <c r="O31" s="196">
        <f>IFERROR(SUMPRODUCT('Historical Expenditure'!$D31:$G31,Inflation!$G$10:$J$10)/SUM('Historical Volumes'!$D31:$G31),0)</f>
        <v>0</v>
      </c>
      <c r="P31" s="82"/>
    </row>
    <row r="32" spans="1:17" s="123" customFormat="1" x14ac:dyDescent="0.2">
      <c r="A32" s="82"/>
      <c r="B32" s="179" t="str">
        <f>'Historical Expenditure'!B32</f>
        <v>RSM</v>
      </c>
      <c r="C32" s="186" t="str">
        <f>'Historical Expenditure'!C32</f>
        <v>Zone Substation HV insulator replacement 11kV and 22kV</v>
      </c>
      <c r="D32" s="163" t="s">
        <v>873</v>
      </c>
      <c r="E32" s="45"/>
      <c r="F32" s="45"/>
      <c r="G32" s="45"/>
      <c r="H32" s="45"/>
      <c r="I32" s="196">
        <f>IFERROR(SUMPRODUCT('Historical Expenditure'!$G32:$G32,Inflation!$J$10:$J$10)/SUM('Historical Volumes'!$G32:$G32),0)</f>
        <v>2330.5160167426648</v>
      </c>
      <c r="J32" s="196">
        <f>IFERROR(SUMPRODUCT('Historical Expenditure'!$G32:$G32,Inflation!$J$10:$J$10)/SUM('Historical Volumes'!$G32:$G32),0)</f>
        <v>2330.5160167426648</v>
      </c>
      <c r="K32" s="196">
        <f>IFERROR(SUMPRODUCT('Historical Expenditure'!$G32:$G32,Inflation!$J$10:$J$10)/SUM('Historical Volumes'!$G32:$G32),0)</f>
        <v>2330.5160167426648</v>
      </c>
      <c r="L32" s="196">
        <f>IFERROR(SUMPRODUCT('Historical Expenditure'!$G32:$G32,Inflation!$J$10:$J$10)/SUM('Historical Volumes'!$G32:$G32),0)</f>
        <v>2330.5160167426648</v>
      </c>
      <c r="M32" s="196">
        <f>IFERROR(SUMPRODUCT('Historical Expenditure'!$G32:$G32,Inflation!$J$10:$J$10)/SUM('Historical Volumes'!$G32:$G32),0)</f>
        <v>2330.5160167426648</v>
      </c>
      <c r="N32" s="196">
        <f>IFERROR(SUMPRODUCT('Historical Expenditure'!$G32:$G32,Inflation!$J$10:$J$10)/SUM('Historical Volumes'!$G32:$G32),0)</f>
        <v>2330.5160167426648</v>
      </c>
      <c r="O32" s="196">
        <f>IFERROR(SUMPRODUCT('Historical Expenditure'!$G32:$G32,Inflation!$J$10:$J$10)/SUM('Historical Volumes'!$G32:$G32),0)</f>
        <v>2330.5160167426648</v>
      </c>
      <c r="P32" s="82"/>
    </row>
    <row r="33" spans="1:17" s="123" customFormat="1" x14ac:dyDescent="0.2">
      <c r="A33" s="82"/>
      <c r="B33" s="179" t="str">
        <f>'Historical Expenditure'!B33</f>
        <v>RSS</v>
      </c>
      <c r="C33" s="186" t="str">
        <f>'Historical Expenditure'!C33</f>
        <v xml:space="preserve">Surge Diverter Replacement 66kV (set) </v>
      </c>
      <c r="D33" s="163" t="s">
        <v>873</v>
      </c>
      <c r="E33" s="45"/>
      <c r="F33" s="45"/>
      <c r="G33" s="45"/>
      <c r="H33" s="45"/>
      <c r="I33" s="196">
        <f>IFERROR(SUMPRODUCT('Historical Expenditure'!$G33:$G33,Inflation!$J$10:$J$10)/SUM('Historical Volumes'!$G33:$G33),0)</f>
        <v>7360.3916708060924</v>
      </c>
      <c r="J33" s="196">
        <f>IFERROR(SUMPRODUCT('Historical Expenditure'!$G33:$G33,Inflation!$J$10:$J$10)/SUM('Historical Volumes'!$G33:$G33),0)</f>
        <v>7360.3916708060924</v>
      </c>
      <c r="K33" s="196">
        <f>IFERROR(SUMPRODUCT('Historical Expenditure'!$G33:$G33,Inflation!$J$10:$J$10)/SUM('Historical Volumes'!$G33:$G33),0)</f>
        <v>7360.3916708060924</v>
      </c>
      <c r="L33" s="196">
        <f>IFERROR(SUMPRODUCT('Historical Expenditure'!$G33:$G33,Inflation!$J$10:$J$10)/SUM('Historical Volumes'!$G33:$G33),0)</f>
        <v>7360.3916708060924</v>
      </c>
      <c r="M33" s="196">
        <f>IFERROR(SUMPRODUCT('Historical Expenditure'!$G33:$G33,Inflation!$J$10:$J$10)/SUM('Historical Volumes'!$G33:$G33),0)</f>
        <v>7360.3916708060924</v>
      </c>
      <c r="N33" s="196">
        <f>IFERROR(SUMPRODUCT('Historical Expenditure'!$G33:$G33,Inflation!$J$10:$J$10)/SUM('Historical Volumes'!$G33:$G33),0)</f>
        <v>7360.3916708060924</v>
      </c>
      <c r="O33" s="196">
        <f>IFERROR(SUMPRODUCT('Historical Expenditure'!$G33:$G33,Inflation!$J$10:$J$10)/SUM('Historical Volumes'!$G33:$G33),0)</f>
        <v>7360.3916708060924</v>
      </c>
      <c r="P33" s="82"/>
    </row>
    <row r="34" spans="1:17" x14ac:dyDescent="0.2">
      <c r="A34" s="82"/>
      <c r="B34" s="179" t="str">
        <f>'Historical Expenditure'!B34</f>
        <v>RUA</v>
      </c>
      <c r="C34" s="186" t="str">
        <f>'Historical Expenditure'!C34</f>
        <v>DIST. U/G CABLE REPLACEMENT</v>
      </c>
      <c r="D34" s="163" t="s">
        <v>873</v>
      </c>
      <c r="E34" s="45"/>
      <c r="F34" s="45"/>
      <c r="G34" s="45"/>
      <c r="H34" s="45"/>
      <c r="I34" s="196">
        <f>IFERROR(SUMPRODUCT('Historical Expenditure'!$D34:$G34,Inflation!$G$10:$J$10)/SUM('Historical Volumes'!$D34:$G34),0)</f>
        <v>423.30223781205319</v>
      </c>
      <c r="J34" s="196">
        <f>IFERROR(SUMPRODUCT('Historical Expenditure'!$D34:$G34,Inflation!$G$10:$J$10)/SUM('Historical Volumes'!$D34:$G34),0)</f>
        <v>423.30223781205319</v>
      </c>
      <c r="K34" s="196">
        <f>IFERROR(SUMPRODUCT('Historical Expenditure'!$D34:$G34,Inflation!$G$10:$J$10)/SUM('Historical Volumes'!$D34:$G34),0)</f>
        <v>423.30223781205319</v>
      </c>
      <c r="L34" s="196">
        <f>IFERROR(SUMPRODUCT('Historical Expenditure'!$D34:$G34,Inflation!$G$10:$J$10)/SUM('Historical Volumes'!$D34:$G34),0)</f>
        <v>423.30223781205319</v>
      </c>
      <c r="M34" s="196">
        <f>IFERROR(SUMPRODUCT('Historical Expenditure'!$D34:$G34,Inflation!$G$10:$J$10)/SUM('Historical Volumes'!$D34:$G34),0)</f>
        <v>423.30223781205319</v>
      </c>
      <c r="N34" s="196">
        <f>IFERROR(SUMPRODUCT('Historical Expenditure'!$D34:$G34,Inflation!$G$10:$J$10)/SUM('Historical Volumes'!$D34:$G34),0)</f>
        <v>423.30223781205319</v>
      </c>
      <c r="O34" s="196">
        <f>IFERROR(SUMPRODUCT('Historical Expenditure'!$D34:$G34,Inflation!$G$10:$J$10)/SUM('Historical Volumes'!$D34:$G34),0)</f>
        <v>423.30223781205319</v>
      </c>
      <c r="P34" s="82"/>
      <c r="Q34" s="123"/>
    </row>
    <row r="35" spans="1:17" x14ac:dyDescent="0.2">
      <c r="A35" s="82"/>
      <c r="B35" s="179" t="str">
        <f>'Historical Expenditure'!B35</f>
        <v>RUC</v>
      </c>
      <c r="C35" s="186" t="str">
        <f>'Historical Expenditure'!C35</f>
        <v>UNDERGROUND CABLE REPLACEMENT</v>
      </c>
      <c r="D35" s="163" t="s">
        <v>873</v>
      </c>
      <c r="E35" s="45"/>
      <c r="F35" s="45"/>
      <c r="G35" s="45"/>
      <c r="H35" s="45"/>
      <c r="I35" s="196">
        <f>IFERROR(SUMPRODUCT('Historical Expenditure'!$D35:$G35,Inflation!$G$10:$J$10)/SUM('Historical Volumes'!$D35:$G35),0)</f>
        <v>173.50376144813623</v>
      </c>
      <c r="J35" s="196">
        <f>IFERROR(SUMPRODUCT('Historical Expenditure'!$D35:$G35,Inflation!$G$10:$J$10)/SUM('Historical Volumes'!$D35:$G35),0)</f>
        <v>173.50376144813623</v>
      </c>
      <c r="K35" s="196">
        <f>IFERROR(SUMPRODUCT('Historical Expenditure'!$D35:$G35,Inflation!$G$10:$J$10)/SUM('Historical Volumes'!$D35:$G35),0)</f>
        <v>173.50376144813623</v>
      </c>
      <c r="L35" s="196">
        <f>IFERROR(SUMPRODUCT('Historical Expenditure'!$D35:$G35,Inflation!$G$10:$J$10)/SUM('Historical Volumes'!$D35:$G35),0)</f>
        <v>173.50376144813623</v>
      </c>
      <c r="M35" s="196">
        <f>IFERROR(SUMPRODUCT('Historical Expenditure'!$D35:$G35,Inflation!$G$10:$J$10)/SUM('Historical Volumes'!$D35:$G35),0)</f>
        <v>173.50376144813623</v>
      </c>
      <c r="N35" s="196">
        <f>IFERROR(SUMPRODUCT('Historical Expenditure'!$D35:$G35,Inflation!$G$10:$J$10)/SUM('Historical Volumes'!$D35:$G35),0)</f>
        <v>173.50376144813623</v>
      </c>
      <c r="O35" s="196">
        <f>IFERROR(SUMPRODUCT('Historical Expenditure'!$D35:$G35,Inflation!$G$10:$J$10)/SUM('Historical Volumes'!$D35:$G35),0)</f>
        <v>173.50376144813623</v>
      </c>
      <c r="P35" s="82"/>
      <c r="Q35" s="123"/>
    </row>
    <row r="36" spans="1:17" x14ac:dyDescent="0.2">
      <c r="A36" s="82"/>
      <c r="B36" s="179" t="str">
        <f>'Historical Expenditure'!B36</f>
        <v>RUD</v>
      </c>
      <c r="C36" s="186" t="str">
        <f>'Historical Expenditure'!C36</f>
        <v>PILLAR TO PIT</v>
      </c>
      <c r="D36" s="163" t="s">
        <v>873</v>
      </c>
      <c r="E36" s="45"/>
      <c r="F36" s="45"/>
      <c r="G36" s="45"/>
      <c r="H36" s="45"/>
      <c r="I36" s="196">
        <f>IFERROR(SUMPRODUCT('Historical Expenditure'!$D36:$G36,Inflation!$G$10:$J$10)/SUM('Historical Volumes'!$D36:$G36),0)</f>
        <v>13851.590718144433</v>
      </c>
      <c r="J36" s="196">
        <f>IFERROR(SUMPRODUCT('Historical Expenditure'!$D36:$G36,Inflation!$G$10:$J$10)/SUM('Historical Volumes'!$D36:$G36),0)</f>
        <v>13851.590718144433</v>
      </c>
      <c r="K36" s="196">
        <f>IFERROR(SUMPRODUCT('Historical Expenditure'!$D36:$G36,Inflation!$G$10:$J$10)/SUM('Historical Volumes'!$D36:$G36),0)</f>
        <v>13851.590718144433</v>
      </c>
      <c r="L36" s="196">
        <f>IFERROR(SUMPRODUCT('Historical Expenditure'!$D36:$G36,Inflation!$G$10:$J$10)/SUM('Historical Volumes'!$D36:$G36),0)</f>
        <v>13851.590718144433</v>
      </c>
      <c r="M36" s="196">
        <f>IFERROR(SUMPRODUCT('Historical Expenditure'!$D36:$G36,Inflation!$G$10:$J$10)/SUM('Historical Volumes'!$D36:$G36),0)</f>
        <v>13851.590718144433</v>
      </c>
      <c r="N36" s="196">
        <f>IFERROR(SUMPRODUCT('Historical Expenditure'!$D36:$G36,Inflation!$G$10:$J$10)/SUM('Historical Volumes'!$D36:$G36),0)</f>
        <v>13851.590718144433</v>
      </c>
      <c r="O36" s="196">
        <f>IFERROR(SUMPRODUCT('Historical Expenditure'!$D36:$G36,Inflation!$G$10:$J$10)/SUM('Historical Volumes'!$D36:$G36),0)</f>
        <v>13851.590718144433</v>
      </c>
      <c r="P36" s="82"/>
      <c r="Q36" s="123"/>
    </row>
    <row r="37" spans="1:17" x14ac:dyDescent="0.2">
      <c r="A37" s="82"/>
      <c r="B37" s="179" t="str">
        <f>'Historical Expenditure'!B37</f>
        <v>RUE</v>
      </c>
      <c r="C37" s="186" t="str">
        <f>'Historical Expenditure'!C37</f>
        <v>PILLAR TO PIT CUST SERVICE ALT</v>
      </c>
      <c r="D37" s="163" t="s">
        <v>873</v>
      </c>
      <c r="E37" s="45"/>
      <c r="F37" s="45"/>
      <c r="G37" s="45"/>
      <c r="H37" s="45"/>
      <c r="I37" s="196">
        <f>IFERROR(SUMPRODUCT('Historical Expenditure'!$D37:$G37,Inflation!$G$10:$J$10)/SUM('Historical Volumes'!$D37:$G37),0)</f>
        <v>48880.305429774904</v>
      </c>
      <c r="J37" s="196">
        <f>IFERROR(SUMPRODUCT('Historical Expenditure'!$D37:$G37,Inflation!$G$10:$J$10)/SUM('Historical Volumes'!$D37:$G37),0)</f>
        <v>48880.305429774904</v>
      </c>
      <c r="K37" s="196">
        <f>IFERROR(SUMPRODUCT('Historical Expenditure'!$D37:$G37,Inflation!$G$10:$J$10)/SUM('Historical Volumes'!$D37:$G37),0)</f>
        <v>48880.305429774904</v>
      </c>
      <c r="L37" s="196">
        <f>IFERROR(SUMPRODUCT('Historical Expenditure'!$D37:$G37,Inflation!$G$10:$J$10)/SUM('Historical Volumes'!$D37:$G37),0)</f>
        <v>48880.305429774904</v>
      </c>
      <c r="M37" s="196">
        <f>IFERROR(SUMPRODUCT('Historical Expenditure'!$D37:$G37,Inflation!$G$10:$J$10)/SUM('Historical Volumes'!$D37:$G37),0)</f>
        <v>48880.305429774904</v>
      </c>
      <c r="N37" s="196">
        <f>IFERROR(SUMPRODUCT('Historical Expenditure'!$D37:$G37,Inflation!$G$10:$J$10)/SUM('Historical Volumes'!$D37:$G37),0)</f>
        <v>48880.305429774904</v>
      </c>
      <c r="O37" s="196">
        <f>IFERROR(SUMPRODUCT('Historical Expenditure'!$D37:$G37,Inflation!$G$10:$J$10)/SUM('Historical Volumes'!$D37:$G37),0)</f>
        <v>48880.305429774904</v>
      </c>
      <c r="P37" s="82"/>
      <c r="Q37" s="123"/>
    </row>
    <row r="38" spans="1:17" x14ac:dyDescent="0.2">
      <c r="A38" s="82"/>
      <c r="B38" s="179" t="str">
        <f>'Historical Expenditure'!B38</f>
        <v>RUF</v>
      </c>
      <c r="C38" s="186" t="str">
        <f>'Historical Expenditure'!C38</f>
        <v>PILLAR TO UEL STD PILLAR REPLA</v>
      </c>
      <c r="D38" s="163" t="s">
        <v>873</v>
      </c>
      <c r="E38" s="45"/>
      <c r="F38" s="45"/>
      <c r="G38" s="45"/>
      <c r="H38" s="45"/>
      <c r="I38" s="196">
        <f>IFERROR(SUMPRODUCT('Historical Expenditure'!$D38:$G38,Inflation!$G$10:$J$10)/SUM('Historical Volumes'!$D38:$G38),0)</f>
        <v>7263.6356667957925</v>
      </c>
      <c r="J38" s="196">
        <f>IFERROR(SUMPRODUCT('Historical Expenditure'!$D38:$G38,Inflation!$G$10:$J$10)/SUM('Historical Volumes'!$D38:$G38),0)</f>
        <v>7263.6356667957925</v>
      </c>
      <c r="K38" s="196">
        <f>IFERROR(SUMPRODUCT('Historical Expenditure'!$D38:$G38,Inflation!$G$10:$J$10)/SUM('Historical Volumes'!$D38:$G38),0)</f>
        <v>7263.6356667957925</v>
      </c>
      <c r="L38" s="196">
        <f>IFERROR(SUMPRODUCT('Historical Expenditure'!$D38:$G38,Inflation!$G$10:$J$10)/SUM('Historical Volumes'!$D38:$G38),0)</f>
        <v>7263.6356667957925</v>
      </c>
      <c r="M38" s="196">
        <f>IFERROR(SUMPRODUCT('Historical Expenditure'!$D38:$G38,Inflation!$G$10:$J$10)/SUM('Historical Volumes'!$D38:$G38),0)</f>
        <v>7263.6356667957925</v>
      </c>
      <c r="N38" s="196">
        <f>IFERROR(SUMPRODUCT('Historical Expenditure'!$D38:$G38,Inflation!$G$10:$J$10)/SUM('Historical Volumes'!$D38:$G38),0)</f>
        <v>7263.6356667957925</v>
      </c>
      <c r="O38" s="196">
        <f>IFERROR(SUMPRODUCT('Historical Expenditure'!$D38:$G38,Inflation!$G$10:$J$10)/SUM('Historical Volumes'!$D38:$G38),0)</f>
        <v>7263.6356667957925</v>
      </c>
      <c r="P38" s="82"/>
      <c r="Q38" s="123"/>
    </row>
    <row r="39" spans="1:17" x14ac:dyDescent="0.2">
      <c r="A39" s="82"/>
      <c r="B39" s="179" t="str">
        <f>'Historical Expenditure'!B39</f>
        <v>RUG</v>
      </c>
      <c r="C39" s="186" t="str">
        <f>'Historical Expenditure'!C39</f>
        <v>DIST. U/G CABLE REPL-NON CABUS</v>
      </c>
      <c r="D39" s="163" t="s">
        <v>873</v>
      </c>
      <c r="E39" s="45"/>
      <c r="F39" s="45"/>
      <c r="G39" s="45"/>
      <c r="H39" s="45"/>
      <c r="I39" s="196">
        <f>IFERROR(SUMPRODUCT('Historical Expenditure'!$D39:$G39,Inflation!$G$10:$J$10)/SUM('Historical Volumes'!$D39:$G39),0)</f>
        <v>7637.8174189420288</v>
      </c>
      <c r="J39" s="196">
        <f>IFERROR(SUMPRODUCT('Historical Expenditure'!$D39:$G39,Inflation!$G$10:$J$10)/SUM('Historical Volumes'!$D39:$G39),0)</f>
        <v>7637.8174189420288</v>
      </c>
      <c r="K39" s="196">
        <f>IFERROR(SUMPRODUCT('Historical Expenditure'!$D39:$G39,Inflation!$G$10:$J$10)/SUM('Historical Volumes'!$D39:$G39),0)</f>
        <v>7637.8174189420288</v>
      </c>
      <c r="L39" s="196">
        <f>IFERROR(SUMPRODUCT('Historical Expenditure'!$D39:$G39,Inflation!$G$10:$J$10)/SUM('Historical Volumes'!$D39:$G39),0)</f>
        <v>7637.8174189420288</v>
      </c>
      <c r="M39" s="196">
        <f>IFERROR(SUMPRODUCT('Historical Expenditure'!$D39:$G39,Inflation!$G$10:$J$10)/SUM('Historical Volumes'!$D39:$G39),0)</f>
        <v>7637.8174189420288</v>
      </c>
      <c r="N39" s="196">
        <f>IFERROR(SUMPRODUCT('Historical Expenditure'!$D39:$G39,Inflation!$G$10:$J$10)/SUM('Historical Volumes'!$D39:$G39),0)</f>
        <v>7637.8174189420288</v>
      </c>
      <c r="O39" s="196">
        <f>IFERROR(SUMPRODUCT('Historical Expenditure'!$D39:$G39,Inflation!$G$10:$J$10)/SUM('Historical Volumes'!$D39:$G39),0)</f>
        <v>7637.8174189420288</v>
      </c>
      <c r="P39" s="82"/>
      <c r="Q39" s="123"/>
    </row>
    <row r="40" spans="1:17" x14ac:dyDescent="0.2">
      <c r="A40" s="82"/>
      <c r="B40" s="179" t="str">
        <f>'Historical Expenditure'!B40</f>
        <v>RUH</v>
      </c>
      <c r="C40" s="186" t="str">
        <f>'Historical Expenditure'!C40</f>
        <v>DIST. U/G CABLE REPL-HV</v>
      </c>
      <c r="D40" s="163" t="s">
        <v>873</v>
      </c>
      <c r="E40" s="45"/>
      <c r="F40" s="45"/>
      <c r="G40" s="45"/>
      <c r="H40" s="45"/>
      <c r="I40" s="196">
        <f>IFERROR(SUMPRODUCT('Historical Expenditure'!$D40:$G40,Inflation!$G$10:$J$10)/SUM('Historical Volumes'!$D40:$G40),0)</f>
        <v>15786.800106242536</v>
      </c>
      <c r="J40" s="196">
        <f>IFERROR(SUMPRODUCT('Historical Expenditure'!$D40:$G40,Inflation!$G$10:$J$10)/SUM('Historical Volumes'!$D40:$G40),0)</f>
        <v>15786.800106242536</v>
      </c>
      <c r="K40" s="196">
        <f>IFERROR(SUMPRODUCT('Historical Expenditure'!$D40:$G40,Inflation!$G$10:$J$10)/SUM('Historical Volumes'!$D40:$G40),0)</f>
        <v>15786.800106242536</v>
      </c>
      <c r="L40" s="196">
        <f>IFERROR(SUMPRODUCT('Historical Expenditure'!$D40:$G40,Inflation!$G$10:$J$10)/SUM('Historical Volumes'!$D40:$G40),0)</f>
        <v>15786.800106242536</v>
      </c>
      <c r="M40" s="196">
        <f>IFERROR(SUMPRODUCT('Historical Expenditure'!$D40:$G40,Inflation!$G$10:$J$10)/SUM('Historical Volumes'!$D40:$G40),0)</f>
        <v>15786.800106242536</v>
      </c>
      <c r="N40" s="196">
        <f>IFERROR(SUMPRODUCT('Historical Expenditure'!$D40:$G40,Inflation!$G$10:$J$10)/SUM('Historical Volumes'!$D40:$G40),0)</f>
        <v>15786.800106242536</v>
      </c>
      <c r="O40" s="196">
        <f>IFERROR(SUMPRODUCT('Historical Expenditure'!$D40:$G40,Inflation!$G$10:$J$10)/SUM('Historical Volumes'!$D40:$G40),0)</f>
        <v>15786.800106242536</v>
      </c>
      <c r="P40" s="82"/>
      <c r="Q40" s="123"/>
    </row>
    <row r="41" spans="1:17" x14ac:dyDescent="0.2">
      <c r="A41" s="82"/>
      <c r="B41" s="179" t="str">
        <f>'Historical Expenditure'!B41</f>
        <v>RUL</v>
      </c>
      <c r="C41" s="186" t="str">
        <f>'Historical Expenditure'!C41</f>
        <v>DIST. U/G CABLE REPL-LV</v>
      </c>
      <c r="D41" s="163" t="s">
        <v>873</v>
      </c>
      <c r="E41" s="45"/>
      <c r="F41" s="45"/>
      <c r="G41" s="45"/>
      <c r="H41" s="45"/>
      <c r="I41" s="196">
        <f>IFERROR(SUMPRODUCT('Historical Expenditure'!$D41:$G41,Inflation!$G$10:$J$10)/SUM('Historical Volumes'!$D41:$G41),0)</f>
        <v>5838.7088238517681</v>
      </c>
      <c r="J41" s="196">
        <f>IFERROR(SUMPRODUCT('Historical Expenditure'!$D41:$G41,Inflation!$G$10:$J$10)/SUM('Historical Volumes'!$D41:$G41),0)</f>
        <v>5838.7088238517681</v>
      </c>
      <c r="K41" s="196">
        <f>IFERROR(SUMPRODUCT('Historical Expenditure'!$D41:$G41,Inflation!$G$10:$J$10)/SUM('Historical Volumes'!$D41:$G41),0)</f>
        <v>5838.7088238517681</v>
      </c>
      <c r="L41" s="196">
        <f>IFERROR(SUMPRODUCT('Historical Expenditure'!$D41:$G41,Inflation!$G$10:$J$10)/SUM('Historical Volumes'!$D41:$G41),0)</f>
        <v>5838.7088238517681</v>
      </c>
      <c r="M41" s="196">
        <f>IFERROR(SUMPRODUCT('Historical Expenditure'!$D41:$G41,Inflation!$G$10:$J$10)/SUM('Historical Volumes'!$D41:$G41),0)</f>
        <v>5838.7088238517681</v>
      </c>
      <c r="N41" s="196">
        <f>IFERROR(SUMPRODUCT('Historical Expenditure'!$D41:$G41,Inflation!$G$10:$J$10)/SUM('Historical Volumes'!$D41:$G41),0)</f>
        <v>5838.7088238517681</v>
      </c>
      <c r="O41" s="196">
        <f>IFERROR(SUMPRODUCT('Historical Expenditure'!$D41:$G41,Inflation!$G$10:$J$10)/SUM('Historical Volumes'!$D41:$G41),0)</f>
        <v>5838.7088238517681</v>
      </c>
      <c r="P41" s="82"/>
      <c r="Q41" s="123"/>
    </row>
    <row r="42" spans="1:17" x14ac:dyDescent="0.2">
      <c r="A42" s="82"/>
      <c r="B42" s="179" t="str">
        <f>'Historical Expenditure'!B42</f>
        <v>RUS</v>
      </c>
      <c r="C42" s="186" t="str">
        <f>'Historical Expenditure'!C42</f>
        <v>DIST. U/G CABLE REPL-SUBT</v>
      </c>
      <c r="D42" s="163" t="s">
        <v>872</v>
      </c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82"/>
      <c r="Q42" s="123"/>
    </row>
    <row r="43" spans="1:17" x14ac:dyDescent="0.2">
      <c r="A43" s="82"/>
      <c r="B43" s="179" t="str">
        <f>'Historical Expenditure'!B43</f>
        <v>RXD</v>
      </c>
      <c r="C43" s="186" t="str">
        <f>'Historical Expenditure'!C43</f>
        <v>SURGE DIVERTER REPL (SET OF 3)</v>
      </c>
      <c r="D43" s="163" t="s">
        <v>873</v>
      </c>
      <c r="E43" s="45"/>
      <c r="F43" s="45"/>
      <c r="G43" s="45"/>
      <c r="H43" s="45"/>
      <c r="I43" s="196">
        <f>IFERROR(SUMPRODUCT('Historical Expenditure'!$D43:$G43,Inflation!$G$10:$J$10)/SUM('Historical Volumes'!$D43:$G43),0)</f>
        <v>3501.8041547547459</v>
      </c>
      <c r="J43" s="196">
        <f>IFERROR(SUMPRODUCT('Historical Expenditure'!$D43:$G43,Inflation!$G$10:$J$10)/SUM('Historical Volumes'!$D43:$G43),0)</f>
        <v>3501.8041547547459</v>
      </c>
      <c r="K43" s="196">
        <f>IFERROR(SUMPRODUCT('Historical Expenditure'!$D43:$G43,Inflation!$G$10:$J$10)/SUM('Historical Volumes'!$D43:$G43),0)</f>
        <v>3501.8041547547459</v>
      </c>
      <c r="L43" s="196">
        <f>IFERROR(SUMPRODUCT('Historical Expenditure'!$D43:$G43,Inflation!$G$10:$J$10)/SUM('Historical Volumes'!$D43:$G43),0)</f>
        <v>3501.8041547547459</v>
      </c>
      <c r="M43" s="196">
        <f>IFERROR(SUMPRODUCT('Historical Expenditure'!$D43:$G43,Inflation!$G$10:$J$10)/SUM('Historical Volumes'!$D43:$G43),0)</f>
        <v>3501.8041547547459</v>
      </c>
      <c r="N43" s="196">
        <f>IFERROR(SUMPRODUCT('Historical Expenditure'!$D43:$G43,Inflation!$G$10:$J$10)/SUM('Historical Volumes'!$D43:$G43),0)</f>
        <v>3501.8041547547459</v>
      </c>
      <c r="O43" s="196">
        <f>IFERROR(SUMPRODUCT('Historical Expenditure'!$D43:$G43,Inflation!$G$10:$J$10)/SUM('Historical Volumes'!$D43:$G43),0)</f>
        <v>3501.8041547547459</v>
      </c>
      <c r="P43" s="82"/>
      <c r="Q43" s="123"/>
    </row>
    <row r="44" spans="1:17" x14ac:dyDescent="0.2">
      <c r="A44" s="82"/>
      <c r="B44" s="179" t="str">
        <f>'Historical Expenditure'!B44</f>
        <v>RHA</v>
      </c>
      <c r="C44" s="186" t="str">
        <f>'Historical Expenditure'!C44</f>
        <v>TXS, IN-SERVICE FAIL 200 - 500KVA</v>
      </c>
      <c r="D44" s="163" t="s">
        <v>873</v>
      </c>
      <c r="E44" s="45"/>
      <c r="F44" s="45"/>
      <c r="G44" s="45"/>
      <c r="H44" s="45"/>
      <c r="I44" s="196">
        <f>IFERROR(SUMPRODUCT('Historical Expenditure'!$D44:$G44,Inflation!$G$10:$J$10)/SUM('Historical Volumes'!$D44:$G44),0)</f>
        <v>21950.445183695043</v>
      </c>
      <c r="J44" s="196">
        <f>IFERROR(SUMPRODUCT('Historical Expenditure'!$D44:$G44,Inflation!$G$10:$J$10)/SUM('Historical Volumes'!$D44:$G44),0)</f>
        <v>21950.445183695043</v>
      </c>
      <c r="K44" s="196">
        <f>IFERROR(SUMPRODUCT('Historical Expenditure'!$D44:$G44,Inflation!$G$10:$J$10)/SUM('Historical Volumes'!$D44:$G44),0)</f>
        <v>21950.445183695043</v>
      </c>
      <c r="L44" s="196">
        <f>IFERROR(SUMPRODUCT('Historical Expenditure'!$D44:$G44,Inflation!$G$10:$J$10)/SUM('Historical Volumes'!$D44:$G44),0)</f>
        <v>21950.445183695043</v>
      </c>
      <c r="M44" s="196">
        <f>IFERROR(SUMPRODUCT('Historical Expenditure'!$D44:$G44,Inflation!$G$10:$J$10)/SUM('Historical Volumes'!$D44:$G44),0)</f>
        <v>21950.445183695043</v>
      </c>
      <c r="N44" s="196">
        <f>IFERROR(SUMPRODUCT('Historical Expenditure'!$D44:$G44,Inflation!$G$10:$J$10)/SUM('Historical Volumes'!$D44:$G44),0)</f>
        <v>21950.445183695043</v>
      </c>
      <c r="O44" s="196">
        <f>IFERROR(SUMPRODUCT('Historical Expenditure'!$D44:$G44,Inflation!$G$10:$J$10)/SUM('Historical Volumes'!$D44:$G44),0)</f>
        <v>21950.445183695043</v>
      </c>
      <c r="P44" s="82"/>
      <c r="Q44" s="123"/>
    </row>
    <row r="45" spans="1:17" x14ac:dyDescent="0.2">
      <c r="A45" s="82"/>
      <c r="B45" s="179" t="str">
        <f>'Historical Expenditure'!B45</f>
        <v>RHB</v>
      </c>
      <c r="C45" s="186" t="str">
        <f>'Historical Expenditure'!C45</f>
        <v>TXS, IN-SERVICE FAIL &lt;200KVA</v>
      </c>
      <c r="D45" s="163" t="s">
        <v>873</v>
      </c>
      <c r="E45" s="45"/>
      <c r="F45" s="45"/>
      <c r="G45" s="45"/>
      <c r="H45" s="45"/>
      <c r="I45" s="196">
        <f>IFERROR(SUMPRODUCT('Historical Expenditure'!$D45:$G45,Inflation!$G$10:$J$10)/SUM('Historical Volumes'!$D45:$G45),0)</f>
        <v>11795.219837206787</v>
      </c>
      <c r="J45" s="196">
        <f>IFERROR(SUMPRODUCT('Historical Expenditure'!$D45:$G45,Inflation!$G$10:$J$10)/SUM('Historical Volumes'!$D45:$G45),0)</f>
        <v>11795.219837206787</v>
      </c>
      <c r="K45" s="196">
        <f>IFERROR(SUMPRODUCT('Historical Expenditure'!$D45:$G45,Inflation!$G$10:$J$10)/SUM('Historical Volumes'!$D45:$G45),0)</f>
        <v>11795.219837206787</v>
      </c>
      <c r="L45" s="196">
        <f>IFERROR(SUMPRODUCT('Historical Expenditure'!$D45:$G45,Inflation!$G$10:$J$10)/SUM('Historical Volumes'!$D45:$G45),0)</f>
        <v>11795.219837206787</v>
      </c>
      <c r="M45" s="196">
        <f>IFERROR(SUMPRODUCT('Historical Expenditure'!$D45:$G45,Inflation!$G$10:$J$10)/SUM('Historical Volumes'!$D45:$G45),0)</f>
        <v>11795.219837206787</v>
      </c>
      <c r="N45" s="196">
        <f>IFERROR(SUMPRODUCT('Historical Expenditure'!$D45:$G45,Inflation!$G$10:$J$10)/SUM('Historical Volumes'!$D45:$G45),0)</f>
        <v>11795.219837206787</v>
      </c>
      <c r="O45" s="196">
        <f>IFERROR(SUMPRODUCT('Historical Expenditure'!$D45:$G45,Inflation!$G$10:$J$10)/SUM('Historical Volumes'!$D45:$G45),0)</f>
        <v>11795.219837206787</v>
      </c>
      <c r="P45" s="82"/>
      <c r="Q45" s="123"/>
    </row>
    <row r="46" spans="1:17" x14ac:dyDescent="0.2">
      <c r="A46" s="82"/>
      <c r="B46" s="179" t="str">
        <f>'Historical Expenditure'!B46</f>
        <v>RHD</v>
      </c>
      <c r="C46" s="186" t="str">
        <f>'Historical Expenditure'!C46</f>
        <v>TRANSFORMER FAILURE GRD/IND SUB</v>
      </c>
      <c r="D46" s="163" t="s">
        <v>873</v>
      </c>
      <c r="E46" s="45"/>
      <c r="F46" s="45"/>
      <c r="G46" s="45"/>
      <c r="H46" s="45"/>
      <c r="I46" s="196">
        <f>IFERROR(SUMPRODUCT('Historical Expenditure'!$D46:$G46,Inflation!$G$10:$J$10)/SUM('Historical Volumes'!$D46:$G46),0)</f>
        <v>30423.923859546136</v>
      </c>
      <c r="J46" s="196">
        <f>IFERROR(SUMPRODUCT('Historical Expenditure'!$D46:$G46,Inflation!$G$10:$J$10)/SUM('Historical Volumes'!$D46:$G46),0)</f>
        <v>30423.923859546136</v>
      </c>
      <c r="K46" s="196">
        <f>IFERROR(SUMPRODUCT('Historical Expenditure'!$D46:$G46,Inflation!$G$10:$J$10)/SUM('Historical Volumes'!$D46:$G46),0)</f>
        <v>30423.923859546136</v>
      </c>
      <c r="L46" s="196">
        <f>IFERROR(SUMPRODUCT('Historical Expenditure'!$D46:$G46,Inflation!$G$10:$J$10)/SUM('Historical Volumes'!$D46:$G46),0)</f>
        <v>30423.923859546136</v>
      </c>
      <c r="M46" s="196">
        <f>IFERROR(SUMPRODUCT('Historical Expenditure'!$D46:$G46,Inflation!$G$10:$J$10)/SUM('Historical Volumes'!$D46:$G46),0)</f>
        <v>30423.923859546136</v>
      </c>
      <c r="N46" s="196">
        <f>IFERROR(SUMPRODUCT('Historical Expenditure'!$D46:$G46,Inflation!$G$10:$J$10)/SUM('Historical Volumes'!$D46:$G46),0)</f>
        <v>30423.923859546136</v>
      </c>
      <c r="O46" s="196">
        <f>IFERROR(SUMPRODUCT('Historical Expenditure'!$D46:$G46,Inflation!$G$10:$J$10)/SUM('Historical Volumes'!$D46:$G46),0)</f>
        <v>30423.923859546136</v>
      </c>
      <c r="P46" s="82"/>
      <c r="Q46" s="123"/>
    </row>
    <row r="47" spans="1:17" x14ac:dyDescent="0.2">
      <c r="A47" s="82"/>
      <c r="B47" s="179" t="str">
        <f>'Historical Expenditure'!B47</f>
        <v>RHE</v>
      </c>
      <c r="C47" s="186" t="str">
        <f>'Historical Expenditure'!C47</f>
        <v>INDOOR/KIOSK SW, RMU AGE FAULT</v>
      </c>
      <c r="D47" s="163" t="s">
        <v>873</v>
      </c>
      <c r="E47" s="45"/>
      <c r="F47" s="45"/>
      <c r="G47" s="45"/>
      <c r="H47" s="45"/>
      <c r="I47" s="196">
        <f>IFERROR(SUMPRODUCT('Historical Expenditure'!$D47:$G47,Inflation!$G$10:$J$10)/SUM('Historical Volumes'!$D47:$G47),0)</f>
        <v>34682.907915316879</v>
      </c>
      <c r="J47" s="196">
        <f>IFERROR(SUMPRODUCT('Historical Expenditure'!$D47:$G47,Inflation!$G$10:$J$10)/SUM('Historical Volumes'!$D47:$G47),0)</f>
        <v>34682.907915316879</v>
      </c>
      <c r="K47" s="196">
        <f>IFERROR(SUMPRODUCT('Historical Expenditure'!$D47:$G47,Inflation!$G$10:$J$10)/SUM('Historical Volumes'!$D47:$G47),0)</f>
        <v>34682.907915316879</v>
      </c>
      <c r="L47" s="196">
        <f>IFERROR(SUMPRODUCT('Historical Expenditure'!$D47:$G47,Inflation!$G$10:$J$10)/SUM('Historical Volumes'!$D47:$G47),0)</f>
        <v>34682.907915316879</v>
      </c>
      <c r="M47" s="196">
        <f>IFERROR(SUMPRODUCT('Historical Expenditure'!$D47:$G47,Inflation!$G$10:$J$10)/SUM('Historical Volumes'!$D47:$G47),0)</f>
        <v>34682.907915316879</v>
      </c>
      <c r="N47" s="196">
        <f>IFERROR(SUMPRODUCT('Historical Expenditure'!$D47:$G47,Inflation!$G$10:$J$10)/SUM('Historical Volumes'!$D47:$G47),0)</f>
        <v>34682.907915316879</v>
      </c>
      <c r="O47" s="196">
        <f>IFERROR(SUMPRODUCT('Historical Expenditure'!$D47:$G47,Inflation!$G$10:$J$10)/SUM('Historical Volumes'!$D47:$G47),0)</f>
        <v>34682.907915316879</v>
      </c>
      <c r="P47" s="82"/>
      <c r="Q47" s="123"/>
    </row>
    <row r="48" spans="1:17" x14ac:dyDescent="0.2">
      <c r="A48" s="82"/>
      <c r="B48" s="179" t="str">
        <f>'Historical Expenditure'!B48</f>
        <v>RHK</v>
      </c>
      <c r="C48" s="186" t="str">
        <f>'Historical Expenditure'!C48</f>
        <v>KIOSK IN SERV FAIL 300KVA-2MVA</v>
      </c>
      <c r="D48" s="163" t="s">
        <v>873</v>
      </c>
      <c r="E48" s="45"/>
      <c r="F48" s="45"/>
      <c r="G48" s="45"/>
      <c r="H48" s="45"/>
      <c r="I48" s="196">
        <f>IFERROR(SUMPRODUCT('Historical Expenditure'!$D48:$G48,Inflation!$G$10:$J$10)/SUM('Historical Volumes'!$D48:$G48),0)</f>
        <v>47835.337207674427</v>
      </c>
      <c r="J48" s="196">
        <f>IFERROR(SUMPRODUCT('Historical Expenditure'!$D48:$G48,Inflation!$G$10:$J$10)/SUM('Historical Volumes'!$D48:$G48),0)</f>
        <v>47835.337207674427</v>
      </c>
      <c r="K48" s="196">
        <f>IFERROR(SUMPRODUCT('Historical Expenditure'!$D48:$G48,Inflation!$G$10:$J$10)/SUM('Historical Volumes'!$D48:$G48),0)</f>
        <v>47835.337207674427</v>
      </c>
      <c r="L48" s="196">
        <f>IFERROR(SUMPRODUCT('Historical Expenditure'!$D48:$G48,Inflation!$G$10:$J$10)/SUM('Historical Volumes'!$D48:$G48),0)</f>
        <v>47835.337207674427</v>
      </c>
      <c r="M48" s="196">
        <f>IFERROR(SUMPRODUCT('Historical Expenditure'!$D48:$G48,Inflation!$G$10:$J$10)/SUM('Historical Volumes'!$D48:$G48),0)</f>
        <v>47835.337207674427</v>
      </c>
      <c r="N48" s="196">
        <f>IFERROR(SUMPRODUCT('Historical Expenditure'!$D48:$G48,Inflation!$G$10:$J$10)/SUM('Historical Volumes'!$D48:$G48),0)</f>
        <v>47835.337207674427</v>
      </c>
      <c r="O48" s="196">
        <f>IFERROR(SUMPRODUCT('Historical Expenditure'!$D48:$G48,Inflation!$G$10:$J$10)/SUM('Historical Volumes'!$D48:$G48),0)</f>
        <v>47835.337207674427</v>
      </c>
      <c r="P48" s="82"/>
      <c r="Q48" s="123"/>
    </row>
    <row r="49" spans="1:17" x14ac:dyDescent="0.2">
      <c r="A49" s="82"/>
      <c r="B49" s="179" t="str">
        <f>'Historical Expenditure'!B49</f>
        <v>PDN</v>
      </c>
      <c r="C49" s="186" t="str">
        <f>'Historical Expenditure'!C49</f>
        <v>NEW SERVICE POLES TO MEET REGS</v>
      </c>
      <c r="D49" s="163" t="s">
        <v>873</v>
      </c>
      <c r="E49" s="45"/>
      <c r="F49" s="45"/>
      <c r="G49" s="45"/>
      <c r="H49" s="45"/>
      <c r="I49" s="196">
        <f>IFERROR(SUMPRODUCT('Historical Expenditure'!$D49:$G49,Inflation!$G$10:$J$10)/SUM('Historical Volumes'!$D49:$G49),0)</f>
        <v>7887.4461909051461</v>
      </c>
      <c r="J49" s="196">
        <f>IFERROR(SUMPRODUCT('Historical Expenditure'!$D49:$G49,Inflation!$G$10:$J$10)/SUM('Historical Volumes'!$D49:$G49),0)</f>
        <v>7887.4461909051461</v>
      </c>
      <c r="K49" s="196">
        <f>IFERROR(SUMPRODUCT('Historical Expenditure'!$D49:$G49,Inflation!$G$10:$J$10)/SUM('Historical Volumes'!$D49:$G49),0)</f>
        <v>7887.4461909051461</v>
      </c>
      <c r="L49" s="196">
        <f>IFERROR(SUMPRODUCT('Historical Expenditure'!$D49:$G49,Inflation!$G$10:$J$10)/SUM('Historical Volumes'!$D49:$G49),0)</f>
        <v>7887.4461909051461</v>
      </c>
      <c r="M49" s="196">
        <f>IFERROR(SUMPRODUCT('Historical Expenditure'!$D49:$G49,Inflation!$G$10:$J$10)/SUM('Historical Volumes'!$D49:$G49),0)</f>
        <v>7887.4461909051461</v>
      </c>
      <c r="N49" s="196">
        <f>IFERROR(SUMPRODUCT('Historical Expenditure'!$D49:$G49,Inflation!$G$10:$J$10)/SUM('Historical Volumes'!$D49:$G49),0)</f>
        <v>7887.4461909051461</v>
      </c>
      <c r="O49" s="196">
        <f>IFERROR(SUMPRODUCT('Historical Expenditure'!$D49:$G49,Inflation!$G$10:$J$10)/SUM('Historical Volumes'!$D49:$G49),0)</f>
        <v>7887.4461909051461</v>
      </c>
      <c r="P49" s="82"/>
      <c r="Q49" s="123"/>
    </row>
    <row r="50" spans="1:17" x14ac:dyDescent="0.2">
      <c r="A50" s="82"/>
      <c r="B50" s="72" t="s">
        <v>285</v>
      </c>
      <c r="C50" s="163" t="s">
        <v>286</v>
      </c>
      <c r="D50" s="163" t="s">
        <v>872</v>
      </c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45"/>
      <c r="P50" s="82"/>
      <c r="Q50" s="123"/>
    </row>
    <row r="51" spans="1:17" s="123" customFormat="1" x14ac:dyDescent="0.2">
      <c r="A51" s="82"/>
      <c r="B51" s="72" t="s">
        <v>287</v>
      </c>
      <c r="C51" s="163" t="s">
        <v>288</v>
      </c>
      <c r="D51" s="163" t="s">
        <v>873</v>
      </c>
      <c r="E51" s="45"/>
      <c r="F51" s="45"/>
      <c r="G51" s="45"/>
      <c r="H51" s="45"/>
      <c r="I51" s="196">
        <f>IFERROR(SUMPRODUCT('Historical Expenditure'!$G51:$G51,Inflation!$J$10:$J$10)/SUM('Historical Volumes'!$G51:$G51),0)</f>
        <v>1002.0945785982592</v>
      </c>
      <c r="J51" s="196">
        <f>IFERROR(SUMPRODUCT('Historical Expenditure'!$G51:$G51,Inflation!$J$10:$J$10)/SUM('Historical Volumes'!$G51:$G51),0)</f>
        <v>1002.0945785982592</v>
      </c>
      <c r="K51" s="196">
        <f>IFERROR(SUMPRODUCT('Historical Expenditure'!$G51:$G51,Inflation!$J$10:$J$10)/SUM('Historical Volumes'!$G51:$G51),0)</f>
        <v>1002.0945785982592</v>
      </c>
      <c r="L51" s="196">
        <f>IFERROR(SUMPRODUCT('Historical Expenditure'!$G51:$G51,Inflation!$J$10:$J$10)/SUM('Historical Volumes'!$G51:$G51),0)</f>
        <v>1002.0945785982592</v>
      </c>
      <c r="M51" s="196">
        <f>IFERROR(SUMPRODUCT('Historical Expenditure'!$G51:$G51,Inflation!$J$10:$J$10)/SUM('Historical Volumes'!$G51:$G51),0)</f>
        <v>1002.0945785982592</v>
      </c>
      <c r="N51" s="196">
        <f>IFERROR(SUMPRODUCT('Historical Expenditure'!$G51:$G51,Inflation!$J$10:$J$10)/SUM('Historical Volumes'!$G51:$G51),0)</f>
        <v>1002.0945785982592</v>
      </c>
      <c r="O51" s="196">
        <f>IFERROR(SUMPRODUCT('Historical Expenditure'!$G51:$G51,Inflation!$J$10:$J$10)/SUM('Historical Volumes'!$G51:$G51),0)</f>
        <v>1002.0945785982592</v>
      </c>
      <c r="P51" s="82"/>
    </row>
    <row r="52" spans="1:17" x14ac:dyDescent="0.2">
      <c r="A52" s="82"/>
      <c r="B52" s="179" t="str">
        <f>'Historical Expenditure'!B52</f>
        <v>PFA</v>
      </c>
      <c r="C52" s="186" t="str">
        <f>'Historical Expenditure'!C52</f>
        <v>NETWORK FIRE MIT. CAPITAL</v>
      </c>
      <c r="D52" s="163" t="s">
        <v>872</v>
      </c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82"/>
      <c r="Q52" s="123"/>
    </row>
    <row r="53" spans="1:17" x14ac:dyDescent="0.2">
      <c r="A53" s="82"/>
      <c r="B53" s="179" t="str">
        <f>'Historical Expenditure'!B53</f>
        <v>RMF</v>
      </c>
      <c r="C53" s="186" t="str">
        <f>'Historical Expenditure'!C53</f>
        <v>PREMISE FAULTS SERVICE REPLACE</v>
      </c>
      <c r="D53" s="163" t="s">
        <v>873</v>
      </c>
      <c r="E53" s="45"/>
      <c r="F53" s="45"/>
      <c r="G53" s="45"/>
      <c r="H53" s="45"/>
      <c r="I53" s="196">
        <f>IFERROR(SUMPRODUCT('Historical Expenditure'!$E53:$G53,Inflation!$H$10:$J$10)/SUM('Historical Volumes'!$E53:$G53),0)</f>
        <v>911.96880335055869</v>
      </c>
      <c r="J53" s="196">
        <f>IFERROR(SUMPRODUCT('Historical Expenditure'!$E53:$G53,Inflation!$H$10:$J$10)/SUM('Historical Volumes'!$E53:$G53),0)</f>
        <v>911.96880335055869</v>
      </c>
      <c r="K53" s="196">
        <f>IFERROR(SUMPRODUCT('Historical Expenditure'!$E53:$G53,Inflation!$H$10:$J$10)/SUM('Historical Volumes'!$E53:$G53),0)</f>
        <v>911.96880335055869</v>
      </c>
      <c r="L53" s="196">
        <f>IFERROR(SUMPRODUCT('Historical Expenditure'!$E53:$G53,Inflation!$H$10:$J$10)/SUM('Historical Volumes'!$E53:$G53),0)</f>
        <v>911.96880335055869</v>
      </c>
      <c r="M53" s="196">
        <f>IFERROR(SUMPRODUCT('Historical Expenditure'!$E53:$G53,Inflation!$H$10:$J$10)/SUM('Historical Volumes'!$E53:$G53),0)</f>
        <v>911.96880335055869</v>
      </c>
      <c r="N53" s="196">
        <f>IFERROR(SUMPRODUCT('Historical Expenditure'!$E53:$G53,Inflation!$H$10:$J$10)/SUM('Historical Volumes'!$E53:$G53),0)</f>
        <v>911.96880335055869</v>
      </c>
      <c r="O53" s="196">
        <f>IFERROR(SUMPRODUCT('Historical Expenditure'!$E53:$G53,Inflation!$H$10:$J$10)/SUM('Historical Volumes'!$E53:$G53),0)</f>
        <v>911.96880335055869</v>
      </c>
      <c r="P53" s="82"/>
      <c r="Q53" s="123"/>
    </row>
    <row r="54" spans="1:17" x14ac:dyDescent="0.2">
      <c r="A54" s="82"/>
      <c r="B54" s="179" t="str">
        <f>'Historical Expenditure'!B54</f>
        <v>RMJ</v>
      </c>
      <c r="C54" s="186" t="str">
        <f>'Historical Expenditure'!C54</f>
        <v>REPLACE SERVICE (ALTER TERMINA</v>
      </c>
      <c r="D54" s="163" t="s">
        <v>873</v>
      </c>
      <c r="E54" s="45"/>
      <c r="F54" s="45"/>
      <c r="G54" s="45"/>
      <c r="H54" s="45"/>
      <c r="I54" s="196">
        <f>IFERROR(SUMPRODUCT('Historical Expenditure'!$D54:$G54,Inflation!$G$10:$J$10)/SUM('Historical Volumes'!$D54:$G54),0)</f>
        <v>1064.6755126167618</v>
      </c>
      <c r="J54" s="196">
        <f>IFERROR(SUMPRODUCT('Historical Expenditure'!$D54:$G54,Inflation!$G$10:$J$10)/SUM('Historical Volumes'!$D54:$G54),0)</f>
        <v>1064.6755126167618</v>
      </c>
      <c r="K54" s="196">
        <f>IFERROR(SUMPRODUCT('Historical Expenditure'!$D54:$G54,Inflation!$G$10:$J$10)/SUM('Historical Volumes'!$D54:$G54),0)</f>
        <v>1064.6755126167618</v>
      </c>
      <c r="L54" s="196">
        <f>IFERROR(SUMPRODUCT('Historical Expenditure'!$D54:$G54,Inflation!$G$10:$J$10)/SUM('Historical Volumes'!$D54:$G54),0)</f>
        <v>1064.6755126167618</v>
      </c>
      <c r="M54" s="196">
        <f>IFERROR(SUMPRODUCT('Historical Expenditure'!$D54:$G54,Inflation!$G$10:$J$10)/SUM('Historical Volumes'!$D54:$G54),0)</f>
        <v>1064.6755126167618</v>
      </c>
      <c r="N54" s="196">
        <f>IFERROR(SUMPRODUCT('Historical Expenditure'!$D54:$G54,Inflation!$G$10:$J$10)/SUM('Historical Volumes'!$D54:$G54),0)</f>
        <v>1064.6755126167618</v>
      </c>
      <c r="O54" s="196">
        <f>IFERROR(SUMPRODUCT('Historical Expenditure'!$D54:$G54,Inflation!$G$10:$J$10)/SUM('Historical Volumes'!$D54:$G54),0)</f>
        <v>1064.6755126167618</v>
      </c>
      <c r="P54" s="82"/>
      <c r="Q54" s="123"/>
    </row>
    <row r="55" spans="1:17" x14ac:dyDescent="0.2">
      <c r="A55" s="82"/>
      <c r="B55" s="179" t="str">
        <f>'Historical Expenditure'!B55</f>
        <v>RMK</v>
      </c>
      <c r="C55" s="186" t="str">
        <f>'Historical Expenditure'!C55</f>
        <v>REPLACE SERVICE (&amp; CUSTOMER MA</v>
      </c>
      <c r="D55" s="163" t="s">
        <v>873</v>
      </c>
      <c r="E55" s="45"/>
      <c r="F55" s="45"/>
      <c r="G55" s="45"/>
      <c r="H55" s="45"/>
      <c r="I55" s="196">
        <f>IFERROR(SUMPRODUCT('Historical Expenditure'!$D55:$G55,Inflation!$G$10:$J$10)/SUM('Historical Volumes'!$D55:$G55),0)</f>
        <v>2285.9715798186953</v>
      </c>
      <c r="J55" s="196">
        <f>IFERROR(SUMPRODUCT('Historical Expenditure'!$D55:$G55,Inflation!$G$10:$J$10)/SUM('Historical Volumes'!$D55:$G55),0)</f>
        <v>2285.9715798186953</v>
      </c>
      <c r="K55" s="196">
        <f>IFERROR(SUMPRODUCT('Historical Expenditure'!$D55:$G55,Inflation!$G$10:$J$10)/SUM('Historical Volumes'!$D55:$G55),0)</f>
        <v>2285.9715798186953</v>
      </c>
      <c r="L55" s="196">
        <f>IFERROR(SUMPRODUCT('Historical Expenditure'!$D55:$G55,Inflation!$G$10:$J$10)/SUM('Historical Volumes'!$D55:$G55),0)</f>
        <v>2285.9715798186953</v>
      </c>
      <c r="M55" s="196">
        <f>IFERROR(SUMPRODUCT('Historical Expenditure'!$D55:$G55,Inflation!$G$10:$J$10)/SUM('Historical Volumes'!$D55:$G55),0)</f>
        <v>2285.9715798186953</v>
      </c>
      <c r="N55" s="196">
        <f>IFERROR(SUMPRODUCT('Historical Expenditure'!$D55:$G55,Inflation!$G$10:$J$10)/SUM('Historical Volumes'!$D55:$G55),0)</f>
        <v>2285.9715798186953</v>
      </c>
      <c r="O55" s="196">
        <f>IFERROR(SUMPRODUCT('Historical Expenditure'!$D55:$G55,Inflation!$G$10:$J$10)/SUM('Historical Volumes'!$D55:$G55),0)</f>
        <v>2285.9715798186953</v>
      </c>
      <c r="P55" s="82"/>
      <c r="Q55" s="123"/>
    </row>
    <row r="56" spans="1:17" x14ac:dyDescent="0.2">
      <c r="A56" s="82"/>
      <c r="B56" s="179" t="str">
        <f>'Historical Expenditure'!B56</f>
        <v>RML</v>
      </c>
      <c r="C56" s="186" t="str">
        <f>'Historical Expenditure'!C56</f>
        <v>INSTALL DISCONNECT DEVICE</v>
      </c>
      <c r="D56" s="163" t="s">
        <v>873</v>
      </c>
      <c r="E56" s="45"/>
      <c r="F56" s="45"/>
      <c r="G56" s="45"/>
      <c r="H56" s="45"/>
      <c r="I56" s="196">
        <f>IFERROR(SUMPRODUCT('Historical Expenditure'!$D56:$G56,Inflation!$G$10:$J$10)/SUM('Historical Volumes'!$D56:$G56),0)</f>
        <v>206.71551514614288</v>
      </c>
      <c r="J56" s="196">
        <f>IFERROR(SUMPRODUCT('Historical Expenditure'!$D56:$G56,Inflation!$G$10:$J$10)/SUM('Historical Volumes'!$D56:$G56),0)</f>
        <v>206.71551514614288</v>
      </c>
      <c r="K56" s="196">
        <f>IFERROR(SUMPRODUCT('Historical Expenditure'!$D56:$G56,Inflation!$G$10:$J$10)/SUM('Historical Volumes'!$D56:$G56),0)</f>
        <v>206.71551514614288</v>
      </c>
      <c r="L56" s="196">
        <f>IFERROR(SUMPRODUCT('Historical Expenditure'!$D56:$G56,Inflation!$G$10:$J$10)/SUM('Historical Volumes'!$D56:$G56),0)</f>
        <v>206.71551514614288</v>
      </c>
      <c r="M56" s="196">
        <f>IFERROR(SUMPRODUCT('Historical Expenditure'!$D56:$G56,Inflation!$G$10:$J$10)/SUM('Historical Volumes'!$D56:$G56),0)</f>
        <v>206.71551514614288</v>
      </c>
      <c r="N56" s="196">
        <f>IFERROR(SUMPRODUCT('Historical Expenditure'!$D56:$G56,Inflation!$G$10:$J$10)/SUM('Historical Volumes'!$D56:$G56),0)</f>
        <v>206.71551514614288</v>
      </c>
      <c r="O56" s="196">
        <f>IFERROR(SUMPRODUCT('Historical Expenditure'!$D56:$G56,Inflation!$G$10:$J$10)/SUM('Historical Volumes'!$D56:$G56),0)</f>
        <v>206.71551514614288</v>
      </c>
      <c r="P56" s="82"/>
      <c r="Q56" s="123"/>
    </row>
    <row r="57" spans="1:17" s="123" customFormat="1" x14ac:dyDescent="0.2">
      <c r="A57" s="82"/>
      <c r="B57" s="179" t="str">
        <f>'Historical Expenditure'!B57</f>
        <v>RMP</v>
      </c>
      <c r="C57" s="186" t="str">
        <f>'Historical Expenditure'!C57</f>
        <v>SERVICE REPLACEMENT (PLANNED)</v>
      </c>
      <c r="D57" s="163" t="s">
        <v>873</v>
      </c>
      <c r="E57" s="45"/>
      <c r="F57" s="45"/>
      <c r="G57" s="45"/>
      <c r="H57" s="45"/>
      <c r="I57" s="196">
        <f>IFERROR(SUMPRODUCT('Historical Expenditure'!$E57:$G57,Inflation!$H$10:$J$10)/SUM('Historical Volumes'!$E57:$G57),0)</f>
        <v>735.01140182348388</v>
      </c>
      <c r="J57" s="196">
        <f>IFERROR(SUMPRODUCT('Historical Expenditure'!$E57:$G57,Inflation!$H$10:$J$10)/SUM('Historical Volumes'!$E57:$G57),0)</f>
        <v>735.01140182348388</v>
      </c>
      <c r="K57" s="196">
        <f>IFERROR(SUMPRODUCT('Historical Expenditure'!$E57:$G57,Inflation!$H$10:$J$10)/SUM('Historical Volumes'!$E57:$G57),0)</f>
        <v>735.01140182348388</v>
      </c>
      <c r="L57" s="196">
        <f>IFERROR(SUMPRODUCT('Historical Expenditure'!$E57:$G57,Inflation!$H$10:$J$10)/SUM('Historical Volumes'!$E57:$G57),0)</f>
        <v>735.01140182348388</v>
      </c>
      <c r="M57" s="196">
        <f>IFERROR(SUMPRODUCT('Historical Expenditure'!$E57:$G57,Inflation!$H$10:$J$10)/SUM('Historical Volumes'!$E57:$G57),0)</f>
        <v>735.01140182348388</v>
      </c>
      <c r="N57" s="196">
        <f>IFERROR(SUMPRODUCT('Historical Expenditure'!$E57:$G57,Inflation!$H$10:$J$10)/SUM('Historical Volumes'!$E57:$G57),0)</f>
        <v>735.01140182348388</v>
      </c>
      <c r="O57" s="196">
        <f>IFERROR(SUMPRODUCT('Historical Expenditure'!$E57:$G57,Inflation!$H$10:$J$10)/SUM('Historical Volumes'!$E57:$G57),0)</f>
        <v>735.01140182348388</v>
      </c>
      <c r="P57" s="82"/>
    </row>
    <row r="58" spans="1:17" x14ac:dyDescent="0.2">
      <c r="A58" s="82"/>
      <c r="B58" s="179" t="str">
        <f>'Historical Expenditure'!B58</f>
        <v>RMU</v>
      </c>
      <c r="C58" s="186" t="str">
        <f>'Historical Expenditure'!C58</f>
        <v>O/H SERVICES REPLACED WITH U/G</v>
      </c>
      <c r="D58" s="163" t="s">
        <v>873</v>
      </c>
      <c r="E58" s="45"/>
      <c r="F58" s="45"/>
      <c r="G58" s="45"/>
      <c r="H58" s="45"/>
      <c r="I58" s="196">
        <f>IFERROR(SUMPRODUCT('Historical Expenditure'!$D58:$G58,Inflation!$G$10:$J$10)/SUM('Historical Volumes'!$D58:$G58),0)</f>
        <v>9858.4943990774354</v>
      </c>
      <c r="J58" s="196">
        <f>IFERROR(SUMPRODUCT('Historical Expenditure'!$D58:$G58,Inflation!$G$10:$J$10)/SUM('Historical Volumes'!$D58:$G58),0)</f>
        <v>9858.4943990774354</v>
      </c>
      <c r="K58" s="196">
        <f>IFERROR(SUMPRODUCT('Historical Expenditure'!$D58:$G58,Inflation!$G$10:$J$10)/SUM('Historical Volumes'!$D58:$G58),0)</f>
        <v>9858.4943990774354</v>
      </c>
      <c r="L58" s="196">
        <f>IFERROR(SUMPRODUCT('Historical Expenditure'!$D58:$G58,Inflation!$G$10:$J$10)/SUM('Historical Volumes'!$D58:$G58),0)</f>
        <v>9858.4943990774354</v>
      </c>
      <c r="M58" s="196">
        <f>IFERROR(SUMPRODUCT('Historical Expenditure'!$D58:$G58,Inflation!$G$10:$J$10)/SUM('Historical Volumes'!$D58:$G58),0)</f>
        <v>9858.4943990774354</v>
      </c>
      <c r="N58" s="196">
        <f>IFERROR(SUMPRODUCT('Historical Expenditure'!$D58:$G58,Inflation!$G$10:$J$10)/SUM('Historical Volumes'!$D58:$G58),0)</f>
        <v>9858.4943990774354</v>
      </c>
      <c r="O58" s="196">
        <f>IFERROR(SUMPRODUCT('Historical Expenditure'!$D58:$G58,Inflation!$G$10:$J$10)/SUM('Historical Volumes'!$D58:$G58),0)</f>
        <v>9858.4943990774354</v>
      </c>
      <c r="P58" s="82"/>
      <c r="Q58" s="123"/>
    </row>
    <row r="59" spans="1:17" x14ac:dyDescent="0.2">
      <c r="A59" s="82"/>
      <c r="B59" s="179" t="str">
        <f>'Historical Expenditure'!B59</f>
        <v>ROJ</v>
      </c>
      <c r="C59" s="186" t="str">
        <f>'Historical Expenditure'!C59</f>
        <v>LV Open Wire Replacement (route metre)</v>
      </c>
      <c r="D59" s="163" t="s">
        <v>873</v>
      </c>
      <c r="E59" s="45"/>
      <c r="F59" s="45"/>
      <c r="G59" s="45"/>
      <c r="H59" s="45"/>
      <c r="I59" s="196">
        <f>IFERROR(SUMPRODUCT('Historical Expenditure'!$G59:$G59,Inflation!$J$10:$J$10)/SUM('Historical Volumes'!$G59:$G59),0)</f>
        <v>124.34808446217589</v>
      </c>
      <c r="J59" s="196">
        <f>IFERROR(SUMPRODUCT('Historical Expenditure'!$G59:$G59,Inflation!$J$10:$J$10)/SUM('Historical Volumes'!$G59:$G59),0)</f>
        <v>124.34808446217589</v>
      </c>
      <c r="K59" s="196">
        <f>IFERROR(SUMPRODUCT('Historical Expenditure'!$G59:$G59,Inflation!$J$10:$J$10)/SUM('Historical Volumes'!$G59:$G59),0)</f>
        <v>124.34808446217589</v>
      </c>
      <c r="L59" s="196">
        <f>IFERROR(SUMPRODUCT('Historical Expenditure'!$G59:$G59,Inflation!$J$10:$J$10)/SUM('Historical Volumes'!$G59:$G59),0)</f>
        <v>124.34808446217589</v>
      </c>
      <c r="M59" s="196">
        <f>IFERROR(SUMPRODUCT('Historical Expenditure'!$G59:$G59,Inflation!$J$10:$J$10)/SUM('Historical Volumes'!$G59:$G59),0)</f>
        <v>124.34808446217589</v>
      </c>
      <c r="N59" s="196">
        <f>IFERROR(SUMPRODUCT('Historical Expenditure'!$G59:$G59,Inflation!$J$10:$J$10)/SUM('Historical Volumes'!$G59:$G59),0)</f>
        <v>124.34808446217589</v>
      </c>
      <c r="O59" s="196">
        <f>IFERROR(SUMPRODUCT('Historical Expenditure'!$G59:$G59,Inflation!$J$10:$J$10)/SUM('Historical Volumes'!$G59:$G59),0)</f>
        <v>124.34808446217589</v>
      </c>
      <c r="P59" s="82"/>
      <c r="Q59" s="123"/>
    </row>
    <row r="60" spans="1:17" x14ac:dyDescent="0.2">
      <c r="A60" s="82"/>
      <c r="B60" s="179" t="str">
        <f>'Historical Expenditure'!B60</f>
        <v>ROL</v>
      </c>
      <c r="C60" s="186" t="str">
        <f>'Historical Expenditure'!C60</f>
        <v>O/H LINE REPL-LV ABC</v>
      </c>
      <c r="D60" s="163" t="s">
        <v>873</v>
      </c>
      <c r="E60" s="45"/>
      <c r="F60" s="45"/>
      <c r="G60" s="45"/>
      <c r="H60" s="45"/>
      <c r="I60" s="196">
        <f>IFERROR(SUMPRODUCT('Historical Expenditure'!$D60:$G60,Inflation!$G$10:$J$10)/SUM('Historical Volumes'!$D60:$G60),0)</f>
        <v>56.984642841111373</v>
      </c>
      <c r="J60" s="196">
        <f>IFERROR(SUMPRODUCT('Historical Expenditure'!$D60:$G60,Inflation!$G$10:$J$10)/SUM('Historical Volumes'!$D60:$G60),0)</f>
        <v>56.984642841111373</v>
      </c>
      <c r="K60" s="196">
        <f>IFERROR(SUMPRODUCT('Historical Expenditure'!$D60:$G60,Inflation!$G$10:$J$10)/SUM('Historical Volumes'!$D60:$G60),0)</f>
        <v>56.984642841111373</v>
      </c>
      <c r="L60" s="196">
        <f>IFERROR(SUMPRODUCT('Historical Expenditure'!$D60:$G60,Inflation!$G$10:$J$10)/SUM('Historical Volumes'!$D60:$G60),0)</f>
        <v>56.984642841111373</v>
      </c>
      <c r="M60" s="196">
        <f>IFERROR(SUMPRODUCT('Historical Expenditure'!$D60:$G60,Inflation!$G$10:$J$10)/SUM('Historical Volumes'!$D60:$G60),0)</f>
        <v>56.984642841111373</v>
      </c>
      <c r="N60" s="196">
        <f>IFERROR(SUMPRODUCT('Historical Expenditure'!$D60:$G60,Inflation!$G$10:$J$10)/SUM('Historical Volumes'!$D60:$G60),0)</f>
        <v>56.984642841111373</v>
      </c>
      <c r="O60" s="196">
        <f>IFERROR(SUMPRODUCT('Historical Expenditure'!$D60:$G60,Inflation!$G$10:$J$10)/SUM('Historical Volumes'!$D60:$G60),0)</f>
        <v>56.984642841111373</v>
      </c>
      <c r="P60" s="82"/>
      <c r="Q60" s="123"/>
    </row>
    <row r="61" spans="1:17" x14ac:dyDescent="0.2">
      <c r="A61" s="82"/>
      <c r="B61" s="179" t="str">
        <f>'Historical Expenditure'!B61</f>
        <v>ROM</v>
      </c>
      <c r="C61" s="186" t="str">
        <f>'Historical Expenditure'!C61</f>
        <v>Overhead Conductors</v>
      </c>
      <c r="D61" s="163" t="s">
        <v>873</v>
      </c>
      <c r="E61" s="45"/>
      <c r="F61" s="45"/>
      <c r="G61" s="45"/>
      <c r="H61" s="45"/>
      <c r="I61" s="196">
        <f>IFERROR(SUMPRODUCT('Historical Expenditure'!$D61:$G61,Inflation!$G$10:$J$10)/SUM('Historical Volumes'!$D61:$G61),0)</f>
        <v>3007.1979484906255</v>
      </c>
      <c r="J61" s="196">
        <f>IFERROR(SUMPRODUCT('Historical Expenditure'!$D61:$G61,Inflation!$G$10:$J$10)/SUM('Historical Volumes'!$D61:$G61),0)</f>
        <v>3007.1979484906255</v>
      </c>
      <c r="K61" s="196">
        <f>IFERROR(SUMPRODUCT('Historical Expenditure'!$D61:$G61,Inflation!$G$10:$J$10)/SUM('Historical Volumes'!$D61:$G61),0)</f>
        <v>3007.1979484906255</v>
      </c>
      <c r="L61" s="196">
        <f>IFERROR(SUMPRODUCT('Historical Expenditure'!$D61:$G61,Inflation!$G$10:$J$10)/SUM('Historical Volumes'!$D61:$G61),0)</f>
        <v>3007.1979484906255</v>
      </c>
      <c r="M61" s="196">
        <f>IFERROR(SUMPRODUCT('Historical Expenditure'!$D61:$G61,Inflation!$G$10:$J$10)/SUM('Historical Volumes'!$D61:$G61),0)</f>
        <v>3007.1979484906255</v>
      </c>
      <c r="N61" s="196">
        <f>IFERROR(SUMPRODUCT('Historical Expenditure'!$D61:$G61,Inflation!$G$10:$J$10)/SUM('Historical Volumes'!$D61:$G61),0)</f>
        <v>3007.1979484906255</v>
      </c>
      <c r="O61" s="196">
        <f>IFERROR(SUMPRODUCT('Historical Expenditure'!$D61:$G61,Inflation!$G$10:$J$10)/SUM('Historical Volumes'!$D61:$G61),0)</f>
        <v>3007.1979484906255</v>
      </c>
      <c r="P61" s="82"/>
      <c r="Q61" s="123"/>
    </row>
    <row r="62" spans="1:17" x14ac:dyDescent="0.2">
      <c r="A62" s="82"/>
      <c r="B62" s="179" t="str">
        <f>'Historical Expenditure'!B62</f>
        <v>RPH</v>
      </c>
      <c r="C62" s="186" t="str">
        <f>'Historical Expenditure'!C62</f>
        <v>POLE REPLACEMENT- HIGH VOLTAGE</v>
      </c>
      <c r="D62" s="163" t="s">
        <v>873</v>
      </c>
      <c r="E62" s="45"/>
      <c r="F62" s="45"/>
      <c r="G62" s="45"/>
      <c r="H62" s="45"/>
      <c r="I62" s="196">
        <f>IFERROR(SUMPRODUCT('Historical Expenditure'!$D62:$G62,Inflation!$G$10:$J$10)/SUM('Historical Volumes'!$D62:$G62),0)</f>
        <v>13632.607308260274</v>
      </c>
      <c r="J62" s="196">
        <f>IFERROR(SUMPRODUCT('Historical Expenditure'!$D62:$G62,Inflation!$G$10:$J$10)/SUM('Historical Volumes'!$D62:$G62),0)</f>
        <v>13632.607308260274</v>
      </c>
      <c r="K62" s="196">
        <f>IFERROR(SUMPRODUCT('Historical Expenditure'!$D62:$G62,Inflation!$G$10:$J$10)/SUM('Historical Volumes'!$D62:$G62),0)</f>
        <v>13632.607308260274</v>
      </c>
      <c r="L62" s="196">
        <f>IFERROR(SUMPRODUCT('Historical Expenditure'!$D62:$G62,Inflation!$G$10:$J$10)/SUM('Historical Volumes'!$D62:$G62),0)</f>
        <v>13632.607308260274</v>
      </c>
      <c r="M62" s="196">
        <f>IFERROR(SUMPRODUCT('Historical Expenditure'!$D62:$G62,Inflation!$G$10:$J$10)/SUM('Historical Volumes'!$D62:$G62),0)</f>
        <v>13632.607308260274</v>
      </c>
      <c r="N62" s="196">
        <f>IFERROR(SUMPRODUCT('Historical Expenditure'!$D62:$G62,Inflation!$G$10:$J$10)/SUM('Historical Volumes'!$D62:$G62),0)</f>
        <v>13632.607308260274</v>
      </c>
      <c r="O62" s="196">
        <f>IFERROR(SUMPRODUCT('Historical Expenditure'!$D62:$G62,Inflation!$G$10:$J$10)/SUM('Historical Volumes'!$D62:$G62),0)</f>
        <v>13632.607308260274</v>
      </c>
      <c r="P62" s="82"/>
      <c r="Q62" s="123"/>
    </row>
    <row r="63" spans="1:17" x14ac:dyDescent="0.2">
      <c r="A63" s="82"/>
      <c r="B63" s="179" t="str">
        <f>'Historical Expenditure'!B63</f>
        <v>RPL</v>
      </c>
      <c r="C63" s="186" t="str">
        <f>'Historical Expenditure'!C63</f>
        <v>POLE REPLACEMENT- LOW VOLTAGE</v>
      </c>
      <c r="D63" s="163" t="s">
        <v>873</v>
      </c>
      <c r="E63" s="45"/>
      <c r="F63" s="45"/>
      <c r="G63" s="45"/>
      <c r="H63" s="45"/>
      <c r="I63" s="196">
        <f>IFERROR(SUMPRODUCT('Historical Expenditure'!$D63:$G63,Inflation!$G$10:$J$10)/SUM('Historical Volumes'!$D63:$G63),0)</f>
        <v>8508.6019186277335</v>
      </c>
      <c r="J63" s="196">
        <f>IFERROR(SUMPRODUCT('Historical Expenditure'!$D63:$G63,Inflation!$G$10:$J$10)/SUM('Historical Volumes'!$D63:$G63),0)</f>
        <v>8508.6019186277335</v>
      </c>
      <c r="K63" s="196">
        <f>IFERROR(SUMPRODUCT('Historical Expenditure'!$D63:$G63,Inflation!$G$10:$J$10)/SUM('Historical Volumes'!$D63:$G63),0)</f>
        <v>8508.6019186277335</v>
      </c>
      <c r="L63" s="196">
        <f>IFERROR(SUMPRODUCT('Historical Expenditure'!$D63:$G63,Inflation!$G$10:$J$10)/SUM('Historical Volumes'!$D63:$G63),0)</f>
        <v>8508.6019186277335</v>
      </c>
      <c r="M63" s="196">
        <f>IFERROR(SUMPRODUCT('Historical Expenditure'!$D63:$G63,Inflation!$G$10:$J$10)/SUM('Historical Volumes'!$D63:$G63),0)</f>
        <v>8508.6019186277335</v>
      </c>
      <c r="N63" s="196">
        <f>IFERROR(SUMPRODUCT('Historical Expenditure'!$D63:$G63,Inflation!$G$10:$J$10)/SUM('Historical Volumes'!$D63:$G63),0)</f>
        <v>8508.6019186277335</v>
      </c>
      <c r="O63" s="196">
        <f>IFERROR(SUMPRODUCT('Historical Expenditure'!$D63:$G63,Inflation!$G$10:$J$10)/SUM('Historical Volumes'!$D63:$G63),0)</f>
        <v>8508.6019186277335</v>
      </c>
      <c r="P63" s="82"/>
      <c r="Q63" s="123"/>
    </row>
    <row r="64" spans="1:17" x14ac:dyDescent="0.2">
      <c r="A64" s="82"/>
      <c r="B64" s="179" t="str">
        <f>'Historical Expenditure'!B64</f>
        <v>RPS</v>
      </c>
      <c r="C64" s="186" t="str">
        <f>'Historical Expenditure'!C64</f>
        <v>POLE REPLACEMENT- SUBT</v>
      </c>
      <c r="D64" s="163" t="s">
        <v>873</v>
      </c>
      <c r="E64" s="45"/>
      <c r="F64" s="45"/>
      <c r="G64" s="45"/>
      <c r="H64" s="45"/>
      <c r="I64" s="196">
        <f>IFERROR(SUMPRODUCT('Historical Expenditure'!$D64:$G64,Inflation!$G$10:$J$10)/SUM('Historical Volumes'!$D64:$G64),0)</f>
        <v>20440.219134164356</v>
      </c>
      <c r="J64" s="196">
        <f>IFERROR(SUMPRODUCT('Historical Expenditure'!$D64:$G64,Inflation!$G$10:$J$10)/SUM('Historical Volumes'!$D64:$G64),0)</f>
        <v>20440.219134164356</v>
      </c>
      <c r="K64" s="196">
        <f>IFERROR(SUMPRODUCT('Historical Expenditure'!$D64:$G64,Inflation!$G$10:$J$10)/SUM('Historical Volumes'!$D64:$G64),0)</f>
        <v>20440.219134164356</v>
      </c>
      <c r="L64" s="196">
        <f>IFERROR(SUMPRODUCT('Historical Expenditure'!$D64:$G64,Inflation!$G$10:$J$10)/SUM('Historical Volumes'!$D64:$G64),0)</f>
        <v>20440.219134164356</v>
      </c>
      <c r="M64" s="196">
        <f>IFERROR(SUMPRODUCT('Historical Expenditure'!$D64:$G64,Inflation!$G$10:$J$10)/SUM('Historical Volumes'!$D64:$G64),0)</f>
        <v>20440.219134164356</v>
      </c>
      <c r="N64" s="196">
        <f>IFERROR(SUMPRODUCT('Historical Expenditure'!$D64:$G64,Inflation!$G$10:$J$10)/SUM('Historical Volumes'!$D64:$G64),0)</f>
        <v>20440.219134164356</v>
      </c>
      <c r="O64" s="196">
        <f>IFERROR(SUMPRODUCT('Historical Expenditure'!$D64:$G64,Inflation!$G$10:$J$10)/SUM('Historical Volumes'!$D64:$G64),0)</f>
        <v>20440.219134164356</v>
      </c>
      <c r="P64" s="82"/>
      <c r="Q64" s="123"/>
    </row>
    <row r="65" spans="1:17" x14ac:dyDescent="0.2">
      <c r="A65" s="82"/>
      <c r="B65" s="179" t="str">
        <f>'Historical Expenditure'!B65</f>
        <v>RRA</v>
      </c>
      <c r="C65" s="186" t="str">
        <f>'Historical Expenditure'!C65</f>
        <v>POLE REINFORCEMENT ASSESSMENT</v>
      </c>
      <c r="D65" s="163" t="s">
        <v>873</v>
      </c>
      <c r="E65" s="45"/>
      <c r="F65" s="45"/>
      <c r="G65" s="45"/>
      <c r="H65" s="45"/>
      <c r="I65" s="196">
        <f>IFERROR(SUMPRODUCT('Historical Expenditure'!$D65:$G65,Inflation!$G$10:$J$10)/SUM('Historical Volumes'!$D65:$G65),0)</f>
        <v>39.417145793320351</v>
      </c>
      <c r="J65" s="196">
        <f>IFERROR(SUMPRODUCT('Historical Expenditure'!$D65:$G65,Inflation!$G$10:$J$10)/SUM('Historical Volumes'!$D65:$G65),0)</f>
        <v>39.417145793320351</v>
      </c>
      <c r="K65" s="196">
        <f>IFERROR(SUMPRODUCT('Historical Expenditure'!$D65:$G65,Inflation!$G$10:$J$10)/SUM('Historical Volumes'!$D65:$G65),0)</f>
        <v>39.417145793320351</v>
      </c>
      <c r="L65" s="196">
        <f>IFERROR(SUMPRODUCT('Historical Expenditure'!$D65:$G65,Inflation!$G$10:$J$10)/SUM('Historical Volumes'!$D65:$G65),0)</f>
        <v>39.417145793320351</v>
      </c>
      <c r="M65" s="196">
        <f>IFERROR(SUMPRODUCT('Historical Expenditure'!$D65:$G65,Inflation!$G$10:$J$10)/SUM('Historical Volumes'!$D65:$G65),0)</f>
        <v>39.417145793320351</v>
      </c>
      <c r="N65" s="196">
        <f>IFERROR(SUMPRODUCT('Historical Expenditure'!$D65:$G65,Inflation!$G$10:$J$10)/SUM('Historical Volumes'!$D65:$G65),0)</f>
        <v>39.417145793320351</v>
      </c>
      <c r="O65" s="196">
        <f>IFERROR(SUMPRODUCT('Historical Expenditure'!$D65:$G65,Inflation!$G$10:$J$10)/SUM('Historical Volumes'!$D65:$G65),0)</f>
        <v>39.417145793320351</v>
      </c>
      <c r="P65" s="82"/>
      <c r="Q65" s="123"/>
    </row>
    <row r="66" spans="1:17" x14ac:dyDescent="0.2">
      <c r="A66" s="82"/>
      <c r="B66" s="179" t="str">
        <f>'Historical Expenditure'!B66</f>
        <v>RRH</v>
      </c>
      <c r="C66" s="186" t="str">
        <f>'Historical Expenditure'!C66</f>
        <v>POLE REINFORCEMENT- HV</v>
      </c>
      <c r="D66" s="163" t="s">
        <v>873</v>
      </c>
      <c r="E66" s="45"/>
      <c r="F66" s="45"/>
      <c r="G66" s="45"/>
      <c r="H66" s="45"/>
      <c r="I66" s="196">
        <f>IFERROR(SUMPRODUCT('Historical Expenditure'!$D66:$G66,Inflation!$G$10:$J$10)/SUM('Historical Volumes'!$D66:$G66),0)</f>
        <v>1321.0616155615344</v>
      </c>
      <c r="J66" s="196">
        <f>IFERROR(SUMPRODUCT('Historical Expenditure'!$D66:$G66,Inflation!$G$10:$J$10)/SUM('Historical Volumes'!$D66:$G66),0)</f>
        <v>1321.0616155615344</v>
      </c>
      <c r="K66" s="196">
        <f>IFERROR(SUMPRODUCT('Historical Expenditure'!$D66:$G66,Inflation!$G$10:$J$10)/SUM('Historical Volumes'!$D66:$G66),0)</f>
        <v>1321.0616155615344</v>
      </c>
      <c r="L66" s="196">
        <f>IFERROR(SUMPRODUCT('Historical Expenditure'!$D66:$G66,Inflation!$G$10:$J$10)/SUM('Historical Volumes'!$D66:$G66),0)</f>
        <v>1321.0616155615344</v>
      </c>
      <c r="M66" s="196">
        <f>IFERROR(SUMPRODUCT('Historical Expenditure'!$D66:$G66,Inflation!$G$10:$J$10)/SUM('Historical Volumes'!$D66:$G66),0)</f>
        <v>1321.0616155615344</v>
      </c>
      <c r="N66" s="196">
        <f>IFERROR(SUMPRODUCT('Historical Expenditure'!$D66:$G66,Inflation!$G$10:$J$10)/SUM('Historical Volumes'!$D66:$G66),0)</f>
        <v>1321.0616155615344</v>
      </c>
      <c r="O66" s="196">
        <f>IFERROR(SUMPRODUCT('Historical Expenditure'!$D66:$G66,Inflation!$G$10:$J$10)/SUM('Historical Volumes'!$D66:$G66),0)</f>
        <v>1321.0616155615344</v>
      </c>
      <c r="P66" s="82"/>
      <c r="Q66" s="123"/>
    </row>
    <row r="67" spans="1:17" x14ac:dyDescent="0.2">
      <c r="A67" s="82"/>
      <c r="B67" s="179" t="str">
        <f>'Historical Expenditure'!B67</f>
        <v>RRL</v>
      </c>
      <c r="C67" s="186" t="str">
        <f>'Historical Expenditure'!C67</f>
        <v>POLE REINFORCEMENT- LV</v>
      </c>
      <c r="D67" s="163" t="s">
        <v>873</v>
      </c>
      <c r="E67" s="45"/>
      <c r="F67" s="45"/>
      <c r="G67" s="45"/>
      <c r="H67" s="45"/>
      <c r="I67" s="196">
        <f>IFERROR(SUMPRODUCT('Historical Expenditure'!$D67:$G67,Inflation!$G$10:$J$10)/SUM('Historical Volumes'!$D67:$G67),0)</f>
        <v>1154.7042862188787</v>
      </c>
      <c r="J67" s="196">
        <f>IFERROR(SUMPRODUCT('Historical Expenditure'!$D67:$G67,Inflation!$G$10:$J$10)/SUM('Historical Volumes'!$D67:$G67),0)</f>
        <v>1154.7042862188787</v>
      </c>
      <c r="K67" s="196">
        <f>IFERROR(SUMPRODUCT('Historical Expenditure'!$D67:$G67,Inflation!$G$10:$J$10)/SUM('Historical Volumes'!$D67:$G67),0)</f>
        <v>1154.7042862188787</v>
      </c>
      <c r="L67" s="196">
        <f>IFERROR(SUMPRODUCT('Historical Expenditure'!$D67:$G67,Inflation!$G$10:$J$10)/SUM('Historical Volumes'!$D67:$G67),0)</f>
        <v>1154.7042862188787</v>
      </c>
      <c r="M67" s="196">
        <f>IFERROR(SUMPRODUCT('Historical Expenditure'!$D67:$G67,Inflation!$G$10:$J$10)/SUM('Historical Volumes'!$D67:$G67),0)</f>
        <v>1154.7042862188787</v>
      </c>
      <c r="N67" s="196">
        <f>IFERROR(SUMPRODUCT('Historical Expenditure'!$D67:$G67,Inflation!$G$10:$J$10)/SUM('Historical Volumes'!$D67:$G67),0)</f>
        <v>1154.7042862188787</v>
      </c>
      <c r="O67" s="196">
        <f>IFERROR(SUMPRODUCT('Historical Expenditure'!$D67:$G67,Inflation!$G$10:$J$10)/SUM('Historical Volumes'!$D67:$G67),0)</f>
        <v>1154.7042862188787</v>
      </c>
      <c r="P67" s="82"/>
      <c r="Q67" s="123"/>
    </row>
    <row r="68" spans="1:17" s="123" customFormat="1" x14ac:dyDescent="0.2">
      <c r="A68" s="82"/>
      <c r="B68" s="179" t="str">
        <f>'Historical Expenditure'!B68</f>
        <v>RRP</v>
      </c>
      <c r="C68" s="186" t="str">
        <f>'Historical Expenditure'!C68</f>
        <v>POLE REINFORCEMENT - PL</v>
      </c>
      <c r="D68" s="163" t="s">
        <v>873</v>
      </c>
      <c r="E68" s="45"/>
      <c r="F68" s="45"/>
      <c r="G68" s="45"/>
      <c r="H68" s="45"/>
      <c r="I68" s="196">
        <f>IFERROR(SUMPRODUCT('Historical Expenditure'!$D68:$G68,Inflation!$G$10:$J$10)/SUM('Historical Volumes'!$D68:$G68),0)</f>
        <v>592.77216828719304</v>
      </c>
      <c r="J68" s="196">
        <f>IFERROR(SUMPRODUCT('Historical Expenditure'!$D68:$G68,Inflation!$G$10:$J$10)/SUM('Historical Volumes'!$D68:$G68),0)</f>
        <v>592.77216828719304</v>
      </c>
      <c r="K68" s="196">
        <f>IFERROR(SUMPRODUCT('Historical Expenditure'!$D68:$G68,Inflation!$G$10:$J$10)/SUM('Historical Volumes'!$D68:$G68),0)</f>
        <v>592.77216828719304</v>
      </c>
      <c r="L68" s="196">
        <f>IFERROR(SUMPRODUCT('Historical Expenditure'!$D68:$G68,Inflation!$G$10:$J$10)/SUM('Historical Volumes'!$D68:$G68),0)</f>
        <v>592.77216828719304</v>
      </c>
      <c r="M68" s="196">
        <f>IFERROR(SUMPRODUCT('Historical Expenditure'!$D68:$G68,Inflation!$G$10:$J$10)/SUM('Historical Volumes'!$D68:$G68),0)</f>
        <v>592.77216828719304</v>
      </c>
      <c r="N68" s="196">
        <f>IFERROR(SUMPRODUCT('Historical Expenditure'!$D68:$G68,Inflation!$G$10:$J$10)/SUM('Historical Volumes'!$D68:$G68),0)</f>
        <v>592.77216828719304</v>
      </c>
      <c r="O68" s="196">
        <f>IFERROR(SUMPRODUCT('Historical Expenditure'!$D68:$G68,Inflation!$G$10:$J$10)/SUM('Historical Volumes'!$D68:$G68),0)</f>
        <v>592.77216828719304</v>
      </c>
      <c r="P68" s="82"/>
    </row>
    <row r="69" spans="1:17" x14ac:dyDescent="0.2">
      <c r="A69" s="82"/>
      <c r="B69" s="179" t="str">
        <f>'Historical Expenditure'!B69</f>
        <v>RRR</v>
      </c>
      <c r="C69" s="186" t="str">
        <f>'Historical Expenditure'!C69</f>
        <v>ALTER ASSETS TO ALLOW POLE REINFORCEMENT</v>
      </c>
      <c r="D69" s="163" t="s">
        <v>873</v>
      </c>
      <c r="E69" s="45"/>
      <c r="F69" s="45"/>
      <c r="G69" s="45"/>
      <c r="H69" s="45"/>
      <c r="I69" s="196">
        <f>IFERROR(SUMPRODUCT('Historical Expenditure'!$D69:$G69,Inflation!$G$10:$J$10)/SUM('Historical Volumes'!$D69:$G69),0)</f>
        <v>533.3565632501203</v>
      </c>
      <c r="J69" s="196">
        <f>IFERROR(SUMPRODUCT('Historical Expenditure'!$D69:$G69,Inflation!$G$10:$J$10)/SUM('Historical Volumes'!$D69:$G69),0)</f>
        <v>533.3565632501203</v>
      </c>
      <c r="K69" s="196">
        <f>IFERROR(SUMPRODUCT('Historical Expenditure'!$D69:$G69,Inflation!$G$10:$J$10)/SUM('Historical Volumes'!$D69:$G69),0)</f>
        <v>533.3565632501203</v>
      </c>
      <c r="L69" s="196">
        <f>IFERROR(SUMPRODUCT('Historical Expenditure'!$D69:$G69,Inflation!$G$10:$J$10)/SUM('Historical Volumes'!$D69:$G69),0)</f>
        <v>533.3565632501203</v>
      </c>
      <c r="M69" s="196">
        <f>IFERROR(SUMPRODUCT('Historical Expenditure'!$D69:$G69,Inflation!$G$10:$J$10)/SUM('Historical Volumes'!$D69:$G69),0)</f>
        <v>533.3565632501203</v>
      </c>
      <c r="N69" s="196">
        <f>IFERROR(SUMPRODUCT('Historical Expenditure'!$D69:$G69,Inflation!$G$10:$J$10)/SUM('Historical Volumes'!$D69:$G69),0)</f>
        <v>533.3565632501203</v>
      </c>
      <c r="O69" s="196">
        <f>IFERROR(SUMPRODUCT('Historical Expenditure'!$D69:$G69,Inflation!$G$10:$J$10)/SUM('Historical Volumes'!$D69:$G69),0)</f>
        <v>533.3565632501203</v>
      </c>
      <c r="P69" s="82"/>
      <c r="Q69" s="123"/>
    </row>
    <row r="70" spans="1:17" x14ac:dyDescent="0.2">
      <c r="A70" s="82"/>
      <c r="B70" s="179" t="str">
        <f>'Historical Expenditure'!B70</f>
        <v>RRS</v>
      </c>
      <c r="C70" s="186" t="str">
        <f>'Historical Expenditure'!C70</f>
        <v>POLE REINFORCEMENT- ST</v>
      </c>
      <c r="D70" s="163" t="s">
        <v>873</v>
      </c>
      <c r="E70" s="45"/>
      <c r="F70" s="45"/>
      <c r="G70" s="45"/>
      <c r="H70" s="45"/>
      <c r="I70" s="196">
        <f>IFERROR(SUMPRODUCT('Historical Expenditure'!$D70:$G70,Inflation!$G$10:$J$10)/SUM('Historical Volumes'!$D70:$G70),0)</f>
        <v>1375.6335273</v>
      </c>
      <c r="J70" s="196">
        <f>IFERROR(SUMPRODUCT('Historical Expenditure'!$D70:$G70,Inflation!$G$10:$J$10)/SUM('Historical Volumes'!$D70:$G70),0)</f>
        <v>1375.6335273</v>
      </c>
      <c r="K70" s="196">
        <f>IFERROR(SUMPRODUCT('Historical Expenditure'!$D70:$G70,Inflation!$G$10:$J$10)/SUM('Historical Volumes'!$D70:$G70),0)</f>
        <v>1375.6335273</v>
      </c>
      <c r="L70" s="196">
        <f>IFERROR(SUMPRODUCT('Historical Expenditure'!$D70:$G70,Inflation!$G$10:$J$10)/SUM('Historical Volumes'!$D70:$G70),0)</f>
        <v>1375.6335273</v>
      </c>
      <c r="M70" s="196">
        <f>IFERROR(SUMPRODUCT('Historical Expenditure'!$D70:$G70,Inflation!$G$10:$J$10)/SUM('Historical Volumes'!$D70:$G70),0)</f>
        <v>1375.6335273</v>
      </c>
      <c r="N70" s="196">
        <f>IFERROR(SUMPRODUCT('Historical Expenditure'!$D70:$G70,Inflation!$G$10:$J$10)/SUM('Historical Volumes'!$D70:$G70),0)</f>
        <v>1375.6335273</v>
      </c>
      <c r="O70" s="196">
        <f>IFERROR(SUMPRODUCT('Historical Expenditure'!$D70:$G70,Inflation!$G$10:$J$10)/SUM('Historical Volumes'!$D70:$G70),0)</f>
        <v>1375.6335273</v>
      </c>
      <c r="P70" s="82"/>
      <c r="Q70" s="123"/>
    </row>
    <row r="71" spans="1:17" x14ac:dyDescent="0.2">
      <c r="A71" s="82"/>
      <c r="B71" s="179" t="str">
        <f>'Historical Expenditure'!B71</f>
        <v>RXG</v>
      </c>
      <c r="C71" s="186" t="str">
        <f>'Historical Expenditure'!C71</f>
        <v>SUB T INSULATOR REPL(SET OF 3)</v>
      </c>
      <c r="D71" s="163" t="s">
        <v>873</v>
      </c>
      <c r="E71" s="45"/>
      <c r="F71" s="45"/>
      <c r="G71" s="45"/>
      <c r="H71" s="45"/>
      <c r="I71" s="196">
        <f>IFERROR(SUMPRODUCT('Historical Expenditure'!$F71:$G71,Inflation!$I$10:$J$10)/SUM('Historical Volumes'!$F71:$G71),0)</f>
        <v>2856.4940012932198</v>
      </c>
      <c r="J71" s="196">
        <f>IFERROR(SUMPRODUCT('Historical Expenditure'!$F71:$G71,Inflation!$I$10:$J$10)/SUM('Historical Volumes'!$F71:$G71),0)</f>
        <v>2856.4940012932198</v>
      </c>
      <c r="K71" s="196">
        <f>IFERROR(SUMPRODUCT('Historical Expenditure'!$F71:$G71,Inflation!$I$10:$J$10)/SUM('Historical Volumes'!$F71:$G71),0)</f>
        <v>2856.4940012932198</v>
      </c>
      <c r="L71" s="196">
        <f>IFERROR(SUMPRODUCT('Historical Expenditure'!$F71:$G71,Inflation!$I$10:$J$10)/SUM('Historical Volumes'!$F71:$G71),0)</f>
        <v>2856.4940012932198</v>
      </c>
      <c r="M71" s="196">
        <f>IFERROR(SUMPRODUCT('Historical Expenditure'!$F71:$G71,Inflation!$I$10:$J$10)/SUM('Historical Volumes'!$F71:$G71),0)</f>
        <v>2856.4940012932198</v>
      </c>
      <c r="N71" s="196">
        <f>IFERROR(SUMPRODUCT('Historical Expenditure'!$F71:$G71,Inflation!$I$10:$J$10)/SUM('Historical Volumes'!$F71:$G71),0)</f>
        <v>2856.4940012932198</v>
      </c>
      <c r="O71" s="196">
        <f>IFERROR(SUMPRODUCT('Historical Expenditure'!$F71:$G71,Inflation!$I$10:$J$10)/SUM('Historical Volumes'!$F71:$G71),0)</f>
        <v>2856.4940012932198</v>
      </c>
      <c r="P71" s="82"/>
      <c r="Q71" s="123"/>
    </row>
    <row r="72" spans="1:17" x14ac:dyDescent="0.2">
      <c r="A72" s="82"/>
      <c r="B72" s="179" t="str">
        <f>'Historical Expenditure'!B72</f>
        <v>RXH</v>
      </c>
      <c r="C72" s="186" t="str">
        <f>'Historical Expenditure'!C72</f>
        <v>HV XARMS REPLACEMENT</v>
      </c>
      <c r="D72" s="163" t="s">
        <v>873</v>
      </c>
      <c r="E72" s="45"/>
      <c r="F72" s="45"/>
      <c r="G72" s="45"/>
      <c r="H72" s="45"/>
      <c r="I72" s="196">
        <f>IFERROR(SUMPRODUCT('Historical Expenditure'!$D72:$G72,Inflation!$G$10:$J$10)/SUM('Historical Volumes'!$D72:$G72),0)</f>
        <v>3638.6149401316829</v>
      </c>
      <c r="J72" s="196">
        <f>IFERROR(SUMPRODUCT('Historical Expenditure'!$D72:$G72,Inflation!$G$10:$J$10)/SUM('Historical Volumes'!$D72:$G72),0)</f>
        <v>3638.6149401316829</v>
      </c>
      <c r="K72" s="196">
        <f>IFERROR(SUMPRODUCT('Historical Expenditure'!$D72:$G72,Inflation!$G$10:$J$10)/SUM('Historical Volumes'!$D72:$G72),0)</f>
        <v>3638.6149401316829</v>
      </c>
      <c r="L72" s="196">
        <f>IFERROR(SUMPRODUCT('Historical Expenditure'!$D72:$G72,Inflation!$G$10:$J$10)/SUM('Historical Volumes'!$D72:$G72),0)</f>
        <v>3638.6149401316829</v>
      </c>
      <c r="M72" s="196">
        <f>IFERROR(SUMPRODUCT('Historical Expenditure'!$D72:$G72,Inflation!$G$10:$J$10)/SUM('Historical Volumes'!$D72:$G72),0)</f>
        <v>3638.6149401316829</v>
      </c>
      <c r="N72" s="196">
        <f>IFERROR(SUMPRODUCT('Historical Expenditure'!$D72:$G72,Inflation!$G$10:$J$10)/SUM('Historical Volumes'!$D72:$G72),0)</f>
        <v>3638.6149401316829</v>
      </c>
      <c r="O72" s="196">
        <f>IFERROR(SUMPRODUCT('Historical Expenditure'!$D72:$G72,Inflation!$G$10:$J$10)/SUM('Historical Volumes'!$D72:$G72),0)</f>
        <v>3638.6149401316829</v>
      </c>
      <c r="P72" s="82"/>
      <c r="Q72" s="123"/>
    </row>
    <row r="73" spans="1:17" x14ac:dyDescent="0.2">
      <c r="A73" s="82"/>
      <c r="B73" s="179" t="str">
        <f>'Historical Expenditure'!B73</f>
        <v>RXI</v>
      </c>
      <c r="C73" s="186" t="str">
        <f>'Historical Expenditure'!C73</f>
        <v>HV INSULATOR REPL (SET OF 3)</v>
      </c>
      <c r="D73" s="163" t="s">
        <v>873</v>
      </c>
      <c r="E73" s="45"/>
      <c r="F73" s="45"/>
      <c r="G73" s="45"/>
      <c r="H73" s="45"/>
      <c r="I73" s="196">
        <f>IFERROR(SUMPRODUCT('Historical Expenditure'!$F73:$G73,Inflation!$I$10:$J$10)/SUM('Historical Volumes'!$F73:$G73),0)</f>
        <v>1517.3809236736251</v>
      </c>
      <c r="J73" s="196">
        <f>IFERROR(SUMPRODUCT('Historical Expenditure'!$F73:$G73,Inflation!$I$10:$J$10)/SUM('Historical Volumes'!$F73:$G73),0)</f>
        <v>1517.3809236736251</v>
      </c>
      <c r="K73" s="196">
        <f>IFERROR(SUMPRODUCT('Historical Expenditure'!$F73:$G73,Inflation!$I$10:$J$10)/SUM('Historical Volumes'!$F73:$G73),0)</f>
        <v>1517.3809236736251</v>
      </c>
      <c r="L73" s="196">
        <f>IFERROR(SUMPRODUCT('Historical Expenditure'!$F73:$G73,Inflation!$I$10:$J$10)/SUM('Historical Volumes'!$F73:$G73),0)</f>
        <v>1517.3809236736251</v>
      </c>
      <c r="M73" s="196">
        <f>IFERROR(SUMPRODUCT('Historical Expenditure'!$F73:$G73,Inflation!$I$10:$J$10)/SUM('Historical Volumes'!$F73:$G73),0)</f>
        <v>1517.3809236736251</v>
      </c>
      <c r="N73" s="196">
        <f>IFERROR(SUMPRODUCT('Historical Expenditure'!$F73:$G73,Inflation!$I$10:$J$10)/SUM('Historical Volumes'!$F73:$G73),0)</f>
        <v>1517.3809236736251</v>
      </c>
      <c r="O73" s="196">
        <f>IFERROR(SUMPRODUCT('Historical Expenditure'!$F73:$G73,Inflation!$I$10:$J$10)/SUM('Historical Volumes'!$F73:$G73),0)</f>
        <v>1517.3809236736251</v>
      </c>
      <c r="P73" s="82"/>
      <c r="Q73" s="123"/>
    </row>
    <row r="74" spans="1:17" s="123" customFormat="1" x14ac:dyDescent="0.2">
      <c r="A74" s="82"/>
      <c r="B74" s="179" t="str">
        <f>'Historical Expenditure'!B74</f>
        <v>RXJ</v>
      </c>
      <c r="C74" s="186" t="str">
        <f>'Historical Expenditure'!C74</f>
        <v>FUSE UNIT REPL (SINGLE)</v>
      </c>
      <c r="D74" s="163" t="s">
        <v>872</v>
      </c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82"/>
    </row>
    <row r="75" spans="1:17" s="123" customFormat="1" x14ac:dyDescent="0.2">
      <c r="A75" s="82"/>
      <c r="B75" s="179" t="str">
        <f>'Historical Expenditure'!B75</f>
        <v>RXK</v>
      </c>
      <c r="C75" s="186" t="str">
        <f>'Historical Expenditure'!C75</f>
        <v>SUB T INSULATOR REPL (SINGLE)</v>
      </c>
      <c r="D75" s="163" t="s">
        <v>872</v>
      </c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82"/>
    </row>
    <row r="76" spans="1:17" s="123" customFormat="1" x14ac:dyDescent="0.2">
      <c r="A76" s="82"/>
      <c r="B76" s="179" t="str">
        <f>'Historical Expenditure'!B76</f>
        <v>RXL</v>
      </c>
      <c r="C76" s="186" t="str">
        <f>'Historical Expenditure'!C76</f>
        <v>LV XARMS REPLACEMENT</v>
      </c>
      <c r="D76" s="163" t="s">
        <v>873</v>
      </c>
      <c r="E76" s="45"/>
      <c r="F76" s="45"/>
      <c r="G76" s="45"/>
      <c r="H76" s="45"/>
      <c r="I76" s="196">
        <f>IFERROR(SUMPRODUCT('Historical Expenditure'!$D76:$G76,Inflation!$G$10:$J$10)/SUM('Historical Volumes'!$D76:$G76),0)</f>
        <v>2325.1602705803421</v>
      </c>
      <c r="J76" s="196">
        <f>IFERROR(SUMPRODUCT('Historical Expenditure'!$D76:$G76,Inflation!$G$10:$J$10)/SUM('Historical Volumes'!$D76:$G76),0)</f>
        <v>2325.1602705803421</v>
      </c>
      <c r="K76" s="196">
        <f>IFERROR(SUMPRODUCT('Historical Expenditure'!$D76:$G76,Inflation!$G$10:$J$10)/SUM('Historical Volumes'!$D76:$G76),0)</f>
        <v>2325.1602705803421</v>
      </c>
      <c r="L76" s="196">
        <f>IFERROR(SUMPRODUCT('Historical Expenditure'!$D76:$G76,Inflation!$G$10:$J$10)/SUM('Historical Volumes'!$D76:$G76),0)</f>
        <v>2325.1602705803421</v>
      </c>
      <c r="M76" s="196">
        <f>IFERROR(SUMPRODUCT('Historical Expenditure'!$D76:$G76,Inflation!$G$10:$J$10)/SUM('Historical Volumes'!$D76:$G76),0)</f>
        <v>2325.1602705803421</v>
      </c>
      <c r="N76" s="196">
        <f>IFERROR(SUMPRODUCT('Historical Expenditure'!$D76:$G76,Inflation!$G$10:$J$10)/SUM('Historical Volumes'!$D76:$G76),0)</f>
        <v>2325.1602705803421</v>
      </c>
      <c r="O76" s="196">
        <f>IFERROR(SUMPRODUCT('Historical Expenditure'!$D76:$G76,Inflation!$G$10:$J$10)/SUM('Historical Volumes'!$D76:$G76),0)</f>
        <v>2325.1602705803421</v>
      </c>
      <c r="P76" s="82"/>
    </row>
    <row r="77" spans="1:17" s="123" customFormat="1" x14ac:dyDescent="0.2">
      <c r="A77" s="82"/>
      <c r="B77" s="179" t="str">
        <f>'Historical Expenditure'!B77</f>
        <v>RXM</v>
      </c>
      <c r="C77" s="186" t="str">
        <f>'Historical Expenditure'!C77</f>
        <v>HV INSULATOR REPL (SINGLE)</v>
      </c>
      <c r="D77" s="163" t="s">
        <v>872</v>
      </c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82"/>
    </row>
    <row r="78" spans="1:17" s="123" customFormat="1" x14ac:dyDescent="0.2">
      <c r="A78" s="82"/>
      <c r="B78" s="179" t="str">
        <f>'Historical Expenditure'!B78</f>
        <v>RXN</v>
      </c>
      <c r="C78" s="186" t="str">
        <f>'Historical Expenditure'!C78</f>
        <v>HV Crossarm Replacement strain, anchor, termination</v>
      </c>
      <c r="D78" s="163" t="s">
        <v>873</v>
      </c>
      <c r="E78" s="45"/>
      <c r="F78" s="45"/>
      <c r="G78" s="45"/>
      <c r="H78" s="45"/>
      <c r="I78" s="196">
        <f>IFERROR(SUMPRODUCT('Historical Expenditure'!$D78:$G78,Inflation!$G$10:$J$10)/SUM('Historical Volumes'!$D78:$G78),0)</f>
        <v>3404.9427832127167</v>
      </c>
      <c r="J78" s="196">
        <f>IFERROR(SUMPRODUCT('Historical Expenditure'!$D78:$G78,Inflation!$G$10:$J$10)/SUM('Historical Volumes'!$D78:$G78),0)</f>
        <v>3404.9427832127167</v>
      </c>
      <c r="K78" s="196">
        <f>IFERROR(SUMPRODUCT('Historical Expenditure'!$D78:$G78,Inflation!$G$10:$J$10)/SUM('Historical Volumes'!$D78:$G78),0)</f>
        <v>3404.9427832127167</v>
      </c>
      <c r="L78" s="196">
        <f>IFERROR(SUMPRODUCT('Historical Expenditure'!$D78:$G78,Inflation!$G$10:$J$10)/SUM('Historical Volumes'!$D78:$G78),0)</f>
        <v>3404.9427832127167</v>
      </c>
      <c r="M78" s="196">
        <f>IFERROR(SUMPRODUCT('Historical Expenditure'!$D78:$G78,Inflation!$G$10:$J$10)/SUM('Historical Volumes'!$D78:$G78),0)</f>
        <v>3404.9427832127167</v>
      </c>
      <c r="N78" s="196">
        <f>IFERROR(SUMPRODUCT('Historical Expenditure'!$D78:$G78,Inflation!$G$10:$J$10)/SUM('Historical Volumes'!$D78:$G78),0)</f>
        <v>3404.9427832127167</v>
      </c>
      <c r="O78" s="196">
        <f>IFERROR(SUMPRODUCT('Historical Expenditure'!$D78:$G78,Inflation!$G$10:$J$10)/SUM('Historical Volumes'!$D78:$G78),0)</f>
        <v>3404.9427832127167</v>
      </c>
      <c r="P78" s="82"/>
    </row>
    <row r="79" spans="1:17" x14ac:dyDescent="0.2">
      <c r="A79" s="82"/>
      <c r="B79" s="179" t="str">
        <f>'Historical Expenditure'!B79</f>
        <v>RXP</v>
      </c>
      <c r="C79" s="186" t="str">
        <f>'Historical Expenditure'!C79</f>
        <v>POLE TOP ROT LIFE EXTENSION</v>
      </c>
      <c r="D79" s="163" t="s">
        <v>873</v>
      </c>
      <c r="E79" s="45"/>
      <c r="F79" s="45"/>
      <c r="G79" s="45"/>
      <c r="H79" s="45"/>
      <c r="I79" s="196">
        <f>IFERROR(SUMPRODUCT('Historical Expenditure'!$F79:$G79,Inflation!$I$10:$J$10)/SUM('Historical Volumes'!$F79:$G79),0)</f>
        <v>948.64262601635085</v>
      </c>
      <c r="J79" s="196">
        <f>IFERROR(SUMPRODUCT('Historical Expenditure'!$F79:$G79,Inflation!$I$10:$J$10)/SUM('Historical Volumes'!$F79:$G79),0)</f>
        <v>948.64262601635085</v>
      </c>
      <c r="K79" s="196">
        <f>IFERROR(SUMPRODUCT('Historical Expenditure'!$F79:$G79,Inflation!$I$10:$J$10)/SUM('Historical Volumes'!$F79:$G79),0)</f>
        <v>948.64262601635085</v>
      </c>
      <c r="L79" s="196">
        <f>IFERROR(SUMPRODUCT('Historical Expenditure'!$F79:$G79,Inflation!$I$10:$J$10)/SUM('Historical Volumes'!$F79:$G79),0)</f>
        <v>948.64262601635085</v>
      </c>
      <c r="M79" s="196">
        <f>IFERROR(SUMPRODUCT('Historical Expenditure'!$F79:$G79,Inflation!$I$10:$J$10)/SUM('Historical Volumes'!$F79:$G79),0)</f>
        <v>948.64262601635085</v>
      </c>
      <c r="N79" s="196">
        <f>IFERROR(SUMPRODUCT('Historical Expenditure'!$F79:$G79,Inflation!$I$10:$J$10)/SUM('Historical Volumes'!$F79:$G79),0)</f>
        <v>948.64262601635085</v>
      </c>
      <c r="O79" s="196">
        <f>IFERROR(SUMPRODUCT('Historical Expenditure'!$F79:$G79,Inflation!$I$10:$J$10)/SUM('Historical Volumes'!$F79:$G79),0)</f>
        <v>948.64262601635085</v>
      </c>
      <c r="P79" s="82"/>
      <c r="Q79" s="123"/>
    </row>
    <row r="80" spans="1:17" x14ac:dyDescent="0.2">
      <c r="A80" s="82"/>
      <c r="B80" s="179" t="str">
        <f>'Historical Expenditure'!B80</f>
        <v>RXQ</v>
      </c>
      <c r="C80" s="186" t="str">
        <f>'Historical Expenditure'!C80</f>
        <v>Sub Transmission Crossarm Replacement, strain, anchor termination</v>
      </c>
      <c r="D80" s="163" t="s">
        <v>873</v>
      </c>
      <c r="E80" s="45"/>
      <c r="F80" s="45"/>
      <c r="G80" s="45"/>
      <c r="H80" s="45"/>
      <c r="I80" s="196">
        <f>IFERROR(SUMPRODUCT('Historical Expenditure'!$D80:$G80,Inflation!$G$10:$J$10)/SUM('Historical Volumes'!$D80:$G80),0)</f>
        <v>9908.9785047869736</v>
      </c>
      <c r="J80" s="196">
        <f>IFERROR(SUMPRODUCT('Historical Expenditure'!$D80:$G80,Inflation!$G$10:$J$10)/SUM('Historical Volumes'!$D80:$G80),0)</f>
        <v>9908.9785047869736</v>
      </c>
      <c r="K80" s="196">
        <f>IFERROR(SUMPRODUCT('Historical Expenditure'!$D80:$G80,Inflation!$G$10:$J$10)/SUM('Historical Volumes'!$D80:$G80),0)</f>
        <v>9908.9785047869736</v>
      </c>
      <c r="L80" s="196">
        <f>IFERROR(SUMPRODUCT('Historical Expenditure'!$D80:$G80,Inflation!$G$10:$J$10)/SUM('Historical Volumes'!$D80:$G80),0)</f>
        <v>9908.9785047869736</v>
      </c>
      <c r="M80" s="196">
        <f>IFERROR(SUMPRODUCT('Historical Expenditure'!$D80:$G80,Inflation!$G$10:$J$10)/SUM('Historical Volumes'!$D80:$G80),0)</f>
        <v>9908.9785047869736</v>
      </c>
      <c r="N80" s="196">
        <f>IFERROR(SUMPRODUCT('Historical Expenditure'!$D80:$G80,Inflation!$G$10:$J$10)/SUM('Historical Volumes'!$D80:$G80),0)</f>
        <v>9908.9785047869736</v>
      </c>
      <c r="O80" s="196">
        <f>IFERROR(SUMPRODUCT('Historical Expenditure'!$D80:$G80,Inflation!$G$10:$J$10)/SUM('Historical Volumes'!$D80:$G80),0)</f>
        <v>9908.9785047869736</v>
      </c>
      <c r="P80" s="82"/>
      <c r="Q80" s="123"/>
    </row>
    <row r="81" spans="1:17" x14ac:dyDescent="0.2">
      <c r="A81" s="82"/>
      <c r="B81" s="179" t="str">
        <f>'Historical Expenditure'!B81</f>
        <v>RXR</v>
      </c>
      <c r="C81" s="186" t="str">
        <f>'Historical Expenditure'!C81</f>
        <v>Pole Top Extension HV with crossarm and insulators</v>
      </c>
      <c r="D81" s="163" t="s">
        <v>873</v>
      </c>
      <c r="E81" s="45"/>
      <c r="F81" s="45"/>
      <c r="G81" s="45"/>
      <c r="H81" s="45"/>
      <c r="I81" s="196">
        <f>IFERROR(SUMPRODUCT('Historical Expenditure'!$F81:$G81,Inflation!$I$10:$J$10)/SUM('Historical Volumes'!$F81:$G81),0)</f>
        <v>2182.4847730646138</v>
      </c>
      <c r="J81" s="196">
        <f>IFERROR(SUMPRODUCT('Historical Expenditure'!$F81:$G81,Inflation!$I$10:$J$10)/SUM('Historical Volumes'!$F81:$G81),0)</f>
        <v>2182.4847730646138</v>
      </c>
      <c r="K81" s="196">
        <f>IFERROR(SUMPRODUCT('Historical Expenditure'!$F81:$G81,Inflation!$I$10:$J$10)/SUM('Historical Volumes'!$F81:$G81),0)</f>
        <v>2182.4847730646138</v>
      </c>
      <c r="L81" s="196">
        <f>IFERROR(SUMPRODUCT('Historical Expenditure'!$F81:$G81,Inflation!$I$10:$J$10)/SUM('Historical Volumes'!$F81:$G81),0)</f>
        <v>2182.4847730646138</v>
      </c>
      <c r="M81" s="196">
        <f>IFERROR(SUMPRODUCT('Historical Expenditure'!$F81:$G81,Inflation!$I$10:$J$10)/SUM('Historical Volumes'!$F81:$G81),0)</f>
        <v>2182.4847730646138</v>
      </c>
      <c r="N81" s="196">
        <f>IFERROR(SUMPRODUCT('Historical Expenditure'!$F81:$G81,Inflation!$I$10:$J$10)/SUM('Historical Volumes'!$F81:$G81),0)</f>
        <v>2182.4847730646138</v>
      </c>
      <c r="O81" s="196">
        <f>IFERROR(SUMPRODUCT('Historical Expenditure'!$F81:$G81,Inflation!$I$10:$J$10)/SUM('Historical Volumes'!$F81:$G81),0)</f>
        <v>2182.4847730646138</v>
      </c>
      <c r="P81" s="82"/>
      <c r="Q81" s="123"/>
    </row>
    <row r="82" spans="1:17" s="123" customFormat="1" x14ac:dyDescent="0.2">
      <c r="A82" s="82"/>
      <c r="B82" s="179" t="str">
        <f>'Historical Expenditure'!B82</f>
        <v>RXS</v>
      </c>
      <c r="C82" s="186" t="str">
        <f>'Historical Expenditure'!C82</f>
        <v>ST XARMS REPLACEMENT</v>
      </c>
      <c r="D82" s="163" t="s">
        <v>873</v>
      </c>
      <c r="E82" s="45"/>
      <c r="F82" s="45"/>
      <c r="G82" s="45"/>
      <c r="H82" s="45"/>
      <c r="I82" s="196">
        <f>IFERROR(SUMPRODUCT('Historical Expenditure'!$D82:$G82,Inflation!$G$10:$J$10)/SUM('Historical Volumes'!$D82:$G82),0)</f>
        <v>4920.0531691680471</v>
      </c>
      <c r="J82" s="196">
        <f>IFERROR(SUMPRODUCT('Historical Expenditure'!$D82:$G82,Inflation!$G$10:$J$10)/SUM('Historical Volumes'!$D82:$G82),0)</f>
        <v>4920.0531691680471</v>
      </c>
      <c r="K82" s="196">
        <f>IFERROR(SUMPRODUCT('Historical Expenditure'!$D82:$G82,Inflation!$G$10:$J$10)/SUM('Historical Volumes'!$D82:$G82),0)</f>
        <v>4920.0531691680471</v>
      </c>
      <c r="L82" s="196">
        <f>IFERROR(SUMPRODUCT('Historical Expenditure'!$D82:$G82,Inflation!$G$10:$J$10)/SUM('Historical Volumes'!$D82:$G82),0)</f>
        <v>4920.0531691680471</v>
      </c>
      <c r="M82" s="196">
        <f>IFERROR(SUMPRODUCT('Historical Expenditure'!$D82:$G82,Inflation!$G$10:$J$10)/SUM('Historical Volumes'!$D82:$G82),0)</f>
        <v>4920.0531691680471</v>
      </c>
      <c r="N82" s="196">
        <f>IFERROR(SUMPRODUCT('Historical Expenditure'!$D82:$G82,Inflation!$G$10:$J$10)/SUM('Historical Volumes'!$D82:$G82),0)</f>
        <v>4920.0531691680471</v>
      </c>
      <c r="O82" s="196">
        <f>IFERROR(SUMPRODUCT('Historical Expenditure'!$D82:$G82,Inflation!$G$10:$J$10)/SUM('Historical Volumes'!$D82:$G82),0)</f>
        <v>4920.0531691680471</v>
      </c>
      <c r="P82" s="82"/>
    </row>
    <row r="83" spans="1:17" x14ac:dyDescent="0.2">
      <c r="A83" s="82"/>
      <c r="B83" s="179" t="str">
        <f>'Historical Expenditure'!B83</f>
        <v>RXT</v>
      </c>
      <c r="C83" s="186" t="str">
        <f>'Historical Expenditure'!C83</f>
        <v>REPLACEMENT EX THERMAL SURVEY</v>
      </c>
      <c r="D83" s="163" t="s">
        <v>873</v>
      </c>
      <c r="E83" s="45"/>
      <c r="F83" s="45"/>
      <c r="G83" s="45"/>
      <c r="H83" s="45"/>
      <c r="I83" s="196">
        <f>IFERROR(SUMPRODUCT('Historical Expenditure'!$F83:$G83,Inflation!$I$10:$J$10)/SUM('Historical Volumes'!$F83:$G83),0)</f>
        <v>2836.3980285761568</v>
      </c>
      <c r="J83" s="196">
        <f>IFERROR(SUMPRODUCT('Historical Expenditure'!$F83:$G83,Inflation!$I$10:$J$10)/SUM('Historical Volumes'!$F83:$G83),0)</f>
        <v>2836.3980285761568</v>
      </c>
      <c r="K83" s="196">
        <f>IFERROR(SUMPRODUCT('Historical Expenditure'!$F83:$G83,Inflation!$I$10:$J$10)/SUM('Historical Volumes'!$F83:$G83),0)</f>
        <v>2836.3980285761568</v>
      </c>
      <c r="L83" s="196">
        <f>IFERROR(SUMPRODUCT('Historical Expenditure'!$F83:$G83,Inflation!$I$10:$J$10)/SUM('Historical Volumes'!$F83:$G83),0)</f>
        <v>2836.3980285761568</v>
      </c>
      <c r="M83" s="196">
        <f>IFERROR(SUMPRODUCT('Historical Expenditure'!$F83:$G83,Inflation!$I$10:$J$10)/SUM('Historical Volumes'!$F83:$G83),0)</f>
        <v>2836.3980285761568</v>
      </c>
      <c r="N83" s="196">
        <f>IFERROR(SUMPRODUCT('Historical Expenditure'!$F83:$G83,Inflation!$I$10:$J$10)/SUM('Historical Volumes'!$F83:$G83),0)</f>
        <v>2836.3980285761568</v>
      </c>
      <c r="O83" s="196">
        <f>IFERROR(SUMPRODUCT('Historical Expenditure'!$F83:$G83,Inflation!$I$10:$J$10)/SUM('Historical Volumes'!$F83:$G83),0)</f>
        <v>2836.3980285761568</v>
      </c>
      <c r="P83" s="82"/>
      <c r="Q83" s="123"/>
    </row>
    <row r="84" spans="1:17" x14ac:dyDescent="0.2">
      <c r="A84" s="82"/>
      <c r="B84" s="179" t="str">
        <f>'Historical Expenditure'!B84</f>
        <v>RXV</v>
      </c>
      <c r="C84" s="186" t="str">
        <f>'Historical Expenditure'!C84</f>
        <v>LV INSULATOR REPLACEMENT</v>
      </c>
      <c r="D84" s="163" t="s">
        <v>873</v>
      </c>
      <c r="E84" s="45"/>
      <c r="F84" s="45"/>
      <c r="G84" s="45"/>
      <c r="H84" s="45"/>
      <c r="I84" s="196">
        <f>IFERROR(SUMPRODUCT('Historical Expenditure'!$F84:$G84,Inflation!$I$10:$J$10)/SUM('Historical Volumes'!$F84:$G84),0)</f>
        <v>358.63027642926238</v>
      </c>
      <c r="J84" s="196">
        <f>IFERROR(SUMPRODUCT('Historical Expenditure'!$F84:$G84,Inflation!$I$10:$J$10)/SUM('Historical Volumes'!$F84:$G84),0)</f>
        <v>358.63027642926238</v>
      </c>
      <c r="K84" s="196">
        <f>IFERROR(SUMPRODUCT('Historical Expenditure'!$F84:$G84,Inflation!$I$10:$J$10)/SUM('Historical Volumes'!$F84:$G84),0)</f>
        <v>358.63027642926238</v>
      </c>
      <c r="L84" s="196">
        <f>IFERROR(SUMPRODUCT('Historical Expenditure'!$F84:$G84,Inflation!$I$10:$J$10)/SUM('Historical Volumes'!$F84:$G84),0)</f>
        <v>358.63027642926238</v>
      </c>
      <c r="M84" s="196">
        <f>IFERROR(SUMPRODUCT('Historical Expenditure'!$F84:$G84,Inflation!$I$10:$J$10)/SUM('Historical Volumes'!$F84:$G84),0)</f>
        <v>358.63027642926238</v>
      </c>
      <c r="N84" s="196">
        <f>IFERROR(SUMPRODUCT('Historical Expenditure'!$F84:$G84,Inflation!$I$10:$J$10)/SUM('Historical Volumes'!$F84:$G84),0)</f>
        <v>358.63027642926238</v>
      </c>
      <c r="O84" s="196">
        <f>IFERROR(SUMPRODUCT('Historical Expenditure'!$F84:$G84,Inflation!$I$10:$J$10)/SUM('Historical Volumes'!$F84:$G84),0)</f>
        <v>358.63027642926238</v>
      </c>
      <c r="P84" s="82"/>
      <c r="Q84" s="123"/>
    </row>
    <row r="85" spans="1:17" s="123" customFormat="1" x14ac:dyDescent="0.2">
      <c r="A85" s="82"/>
      <c r="B85" s="179" t="str">
        <f>'Historical Expenditure'!B85</f>
        <v>RXW</v>
      </c>
      <c r="C85" s="186" t="str">
        <f>'Historical Expenditure'!C85</f>
        <v>Pole Top Extension LV with crossarm and insulators</v>
      </c>
      <c r="D85" s="163" t="s">
        <v>873</v>
      </c>
      <c r="E85" s="45"/>
      <c r="F85" s="45"/>
      <c r="G85" s="45"/>
      <c r="H85" s="45"/>
      <c r="I85" s="196">
        <f>IFERROR(SUMPRODUCT('Historical Expenditure'!$D85:$G85,Inflation!$G$10:$J$10)/SUM('Historical Volumes'!$D85:$G85),0)</f>
        <v>0</v>
      </c>
      <c r="J85" s="196">
        <f>IFERROR(SUMPRODUCT('Historical Expenditure'!$D85:$G85,Inflation!$G$10:$J$10)/SUM('Historical Volumes'!$D85:$G85),0)</f>
        <v>0</v>
      </c>
      <c r="K85" s="196">
        <f>IFERROR(SUMPRODUCT('Historical Expenditure'!$D85:$G85,Inflation!$G$10:$J$10)/SUM('Historical Volumes'!$D85:$G85),0)</f>
        <v>0</v>
      </c>
      <c r="L85" s="196">
        <f>IFERROR(SUMPRODUCT('Historical Expenditure'!$D85:$G85,Inflation!$G$10:$J$10)/SUM('Historical Volumes'!$D85:$G85),0)</f>
        <v>0</v>
      </c>
      <c r="M85" s="196">
        <f>IFERROR(SUMPRODUCT('Historical Expenditure'!$D85:$G85,Inflation!$G$10:$J$10)/SUM('Historical Volumes'!$D85:$G85),0)</f>
        <v>0</v>
      </c>
      <c r="N85" s="196">
        <f>IFERROR(SUMPRODUCT('Historical Expenditure'!$D85:$G85,Inflation!$G$10:$J$10)/SUM('Historical Volumes'!$D85:$G85),0)</f>
        <v>0</v>
      </c>
      <c r="O85" s="196">
        <f>IFERROR(SUMPRODUCT('Historical Expenditure'!$D85:$G85,Inflation!$G$10:$J$10)/SUM('Historical Volumes'!$D85:$G85),0)</f>
        <v>0</v>
      </c>
      <c r="P85" s="82"/>
    </row>
    <row r="86" spans="1:17" x14ac:dyDescent="0.2">
      <c r="A86" s="82"/>
      <c r="B86" s="179" t="str">
        <f>'Historical Expenditure'!B86</f>
        <v>RXY</v>
      </c>
      <c r="C86" s="186" t="str">
        <f>'Historical Expenditure'!C86</f>
        <v>STAY WIRE REPLACEMENT</v>
      </c>
      <c r="D86" s="163" t="s">
        <v>873</v>
      </c>
      <c r="E86" s="45"/>
      <c r="F86" s="45"/>
      <c r="G86" s="45"/>
      <c r="H86" s="45"/>
      <c r="I86" s="196">
        <f>IFERROR(SUMPRODUCT('Historical Expenditure'!$D86:$G86,Inflation!$G$10:$J$10)/SUM('Historical Volumes'!$D86:$G86),0)</f>
        <v>2468.8540037643356</v>
      </c>
      <c r="J86" s="196">
        <f>IFERROR(SUMPRODUCT('Historical Expenditure'!$D86:$G86,Inflation!$G$10:$J$10)/SUM('Historical Volumes'!$D86:$G86),0)</f>
        <v>2468.8540037643356</v>
      </c>
      <c r="K86" s="196">
        <f>IFERROR(SUMPRODUCT('Historical Expenditure'!$D86:$G86,Inflation!$G$10:$J$10)/SUM('Historical Volumes'!$D86:$G86),0)</f>
        <v>2468.8540037643356</v>
      </c>
      <c r="L86" s="196">
        <f>IFERROR(SUMPRODUCT('Historical Expenditure'!$D86:$G86,Inflation!$G$10:$J$10)/SUM('Historical Volumes'!$D86:$G86),0)</f>
        <v>2468.8540037643356</v>
      </c>
      <c r="M86" s="196">
        <f>IFERROR(SUMPRODUCT('Historical Expenditure'!$D86:$G86,Inflation!$G$10:$J$10)/SUM('Historical Volumes'!$D86:$G86),0)</f>
        <v>2468.8540037643356</v>
      </c>
      <c r="N86" s="196">
        <f>IFERROR(SUMPRODUCT('Historical Expenditure'!$D86:$G86,Inflation!$G$10:$J$10)/SUM('Historical Volumes'!$D86:$G86),0)</f>
        <v>2468.8540037643356</v>
      </c>
      <c r="O86" s="196">
        <f>IFERROR(SUMPRODUCT('Historical Expenditure'!$D86:$G86,Inflation!$G$10:$J$10)/SUM('Historical Volumes'!$D86:$G86),0)</f>
        <v>2468.8540037643356</v>
      </c>
      <c r="P86" s="82"/>
      <c r="Q86" s="123"/>
    </row>
    <row r="87" spans="1:17" x14ac:dyDescent="0.2">
      <c r="A87" s="82"/>
      <c r="B87" s="179" t="str">
        <f>'Historical Expenditure'!B87</f>
        <v>RXO</v>
      </c>
      <c r="C87" s="186" t="str">
        <f>'Historical Expenditure'!C87</f>
        <v>LV Strain, Term, Anch Replace</v>
      </c>
      <c r="D87" s="163" t="s">
        <v>873</v>
      </c>
      <c r="E87" s="45"/>
      <c r="F87" s="45"/>
      <c r="G87" s="45"/>
      <c r="H87" s="45"/>
      <c r="I87" s="196">
        <f>IFERROR(SUMPRODUCT('Historical Expenditure'!$D87:$G87,Inflation!$G$10:$J$10)/SUM('Historical Volumes'!$D87:$G87),0)</f>
        <v>4359.3068554294159</v>
      </c>
      <c r="J87" s="196">
        <f>IFERROR(SUMPRODUCT('Historical Expenditure'!$D87:$G87,Inflation!$G$10:$J$10)/SUM('Historical Volumes'!$D87:$G87),0)</f>
        <v>4359.3068554294159</v>
      </c>
      <c r="K87" s="196">
        <f>IFERROR(SUMPRODUCT('Historical Expenditure'!$D87:$G87,Inflation!$G$10:$J$10)/SUM('Historical Volumes'!$D87:$G87),0)</f>
        <v>4359.3068554294159</v>
      </c>
      <c r="L87" s="196">
        <f>IFERROR(SUMPRODUCT('Historical Expenditure'!$D87:$G87,Inflation!$G$10:$J$10)/SUM('Historical Volumes'!$D87:$G87),0)</f>
        <v>4359.3068554294159</v>
      </c>
      <c r="M87" s="196">
        <f>IFERROR(SUMPRODUCT('Historical Expenditure'!$D87:$G87,Inflation!$G$10:$J$10)/SUM('Historical Volumes'!$D87:$G87),0)</f>
        <v>4359.3068554294159</v>
      </c>
      <c r="N87" s="196">
        <f>IFERROR(SUMPRODUCT('Historical Expenditure'!$D87:$G87,Inflation!$G$10:$J$10)/SUM('Historical Volumes'!$D87:$G87),0)</f>
        <v>4359.3068554294159</v>
      </c>
      <c r="O87" s="196">
        <f>IFERROR(SUMPRODUCT('Historical Expenditure'!$D87:$G87,Inflation!$G$10:$J$10)/SUM('Historical Volumes'!$D87:$G87),0)</f>
        <v>4359.3068554294159</v>
      </c>
      <c r="P87" s="82"/>
      <c r="Q87" s="123"/>
    </row>
    <row r="88" spans="1:17" x14ac:dyDescent="0.2">
      <c r="A88" s="82"/>
      <c r="B88" s="179" t="str">
        <f>'Historical Expenditure'!B88</f>
        <v>RUP</v>
      </c>
      <c r="C88" s="186" t="str">
        <f>'Historical Expenditure'!C88</f>
        <v>CB-SERVICE PIT REPLACEMENT</v>
      </c>
      <c r="D88" s="163" t="s">
        <v>873</v>
      </c>
      <c r="E88" s="45"/>
      <c r="F88" s="45"/>
      <c r="G88" s="45"/>
      <c r="H88" s="45"/>
      <c r="I88" s="196">
        <f>IFERROR(SUMPRODUCT('Historical Expenditure'!$G88:$G88,Inflation!$J$10:$J$10)/SUM('Historical Volumes'!$G88:$G88),0)</f>
        <v>1722.9925935367526</v>
      </c>
      <c r="J88" s="196">
        <f>IFERROR(SUMPRODUCT('Historical Expenditure'!$G88:$G88,Inflation!$J$10:$J$10)/SUM('Historical Volumes'!$G88:$G88),0)</f>
        <v>1722.9925935367526</v>
      </c>
      <c r="K88" s="196">
        <f>IFERROR(SUMPRODUCT('Historical Expenditure'!$G88:$G88,Inflation!$J$10:$J$10)/SUM('Historical Volumes'!$G88:$G88),0)</f>
        <v>1722.9925935367526</v>
      </c>
      <c r="L88" s="196">
        <f>IFERROR(SUMPRODUCT('Historical Expenditure'!$G88:$G88,Inflation!$J$10:$J$10)/SUM('Historical Volumes'!$G88:$G88),0)</f>
        <v>1722.9925935367526</v>
      </c>
      <c r="M88" s="196">
        <f>IFERROR(SUMPRODUCT('Historical Expenditure'!$G88:$G88,Inflation!$J$10:$J$10)/SUM('Historical Volumes'!$G88:$G88),0)</f>
        <v>1722.9925935367526</v>
      </c>
      <c r="N88" s="196">
        <f>IFERROR(SUMPRODUCT('Historical Expenditure'!$G88:$G88,Inflation!$J$10:$J$10)/SUM('Historical Volumes'!$G88:$G88),0)</f>
        <v>1722.9925935367526</v>
      </c>
      <c r="O88" s="196">
        <f>IFERROR(SUMPRODUCT('Historical Expenditure'!$G88:$G88,Inflation!$J$10:$J$10)/SUM('Historical Volumes'!$G88:$G88),0)</f>
        <v>1722.9925935367526</v>
      </c>
      <c r="P88" s="82"/>
      <c r="Q88" s="123"/>
    </row>
    <row r="89" spans="1:17" x14ac:dyDescent="0.2">
      <c r="A89" s="82"/>
      <c r="B89" s="179" t="str">
        <f>'Historical Expenditure'!B89</f>
        <v>ROA</v>
      </c>
      <c r="C89" s="186" t="str">
        <f>'Historical Expenditure'!C89</f>
        <v>HV ABC REPLACEMENT</v>
      </c>
      <c r="D89" s="163" t="s">
        <v>873</v>
      </c>
      <c r="E89" s="45"/>
      <c r="F89" s="45"/>
      <c r="G89" s="45"/>
      <c r="H89" s="45"/>
      <c r="I89" s="196">
        <f>IFERROR(SUMPRODUCT('Historical Expenditure'!$G89:$G89,Inflation!$J$10:$J$10)/SUM('Historical Volumes'!$G89:$G89),0)</f>
        <v>2786.1355182979023</v>
      </c>
      <c r="J89" s="196">
        <f>IFERROR(SUMPRODUCT('Historical Expenditure'!$G89:$G89,Inflation!$J$10:$J$10)/SUM('Historical Volumes'!$G89:$G89),0)</f>
        <v>2786.1355182979023</v>
      </c>
      <c r="K89" s="196">
        <f>IFERROR(SUMPRODUCT('Historical Expenditure'!$G89:$G89,Inflation!$J$10:$J$10)/SUM('Historical Volumes'!$G89:$G89),0)</f>
        <v>2786.1355182979023</v>
      </c>
      <c r="L89" s="196">
        <f>IFERROR(SUMPRODUCT('Historical Expenditure'!$G89:$G89,Inflation!$J$10:$J$10)/SUM('Historical Volumes'!$G89:$G89),0)</f>
        <v>2786.1355182979023</v>
      </c>
      <c r="M89" s="196">
        <f>IFERROR(SUMPRODUCT('Historical Expenditure'!$G89:$G89,Inflation!$J$10:$J$10)/SUM('Historical Volumes'!$G89:$G89),0)</f>
        <v>2786.1355182979023</v>
      </c>
      <c r="N89" s="196">
        <f>IFERROR(SUMPRODUCT('Historical Expenditure'!$G89:$G89,Inflation!$J$10:$J$10)/SUM('Historical Volumes'!$G89:$G89),0)</f>
        <v>2786.1355182979023</v>
      </c>
      <c r="O89" s="196">
        <f>IFERROR(SUMPRODUCT('Historical Expenditure'!$G89:$G89,Inflation!$J$10:$J$10)/SUM('Historical Volumes'!$G89:$G89),0)</f>
        <v>2786.1355182979023</v>
      </c>
      <c r="P89" s="82"/>
      <c r="Q89" s="123"/>
    </row>
    <row r="90" spans="1:17" s="123" customFormat="1" x14ac:dyDescent="0.2">
      <c r="A90" s="82"/>
      <c r="B90" s="179" t="str">
        <f>'Historical Expenditure'!B90</f>
        <v>ROF</v>
      </c>
      <c r="C90" s="186" t="str">
        <f>'Historical Expenditure'!C90</f>
        <v>FARGO SLEEVE REPLACEMENT (3)</v>
      </c>
      <c r="D90" s="163" t="s">
        <v>873</v>
      </c>
      <c r="E90" s="45"/>
      <c r="F90" s="45"/>
      <c r="G90" s="45"/>
      <c r="H90" s="45"/>
      <c r="I90" s="196">
        <f>IFERROR(SUMPRODUCT('Historical Expenditure'!$D90:$G90,Inflation!$G$10:$J$10)/SUM('Historical Volumes'!$D90:$G90),0)</f>
        <v>876.61011744539292</v>
      </c>
      <c r="J90" s="196">
        <f>IFERROR(SUMPRODUCT('Historical Expenditure'!$D90:$G90,Inflation!$G$10:$J$10)/SUM('Historical Volumes'!$D90:$G90),0)</f>
        <v>876.61011744539292</v>
      </c>
      <c r="K90" s="196">
        <f>IFERROR(SUMPRODUCT('Historical Expenditure'!$D90:$G90,Inflation!$G$10:$J$10)/SUM('Historical Volumes'!$D90:$G90),0)</f>
        <v>876.61011744539292</v>
      </c>
      <c r="L90" s="196">
        <f>IFERROR(SUMPRODUCT('Historical Expenditure'!$D90:$G90,Inflation!$G$10:$J$10)/SUM('Historical Volumes'!$D90:$G90),0)</f>
        <v>876.61011744539292</v>
      </c>
      <c r="M90" s="196">
        <f>IFERROR(SUMPRODUCT('Historical Expenditure'!$D90:$G90,Inflation!$G$10:$J$10)/SUM('Historical Volumes'!$D90:$G90),0)</f>
        <v>876.61011744539292</v>
      </c>
      <c r="N90" s="196">
        <f>IFERROR(SUMPRODUCT('Historical Expenditure'!$D90:$G90,Inflation!$G$10:$J$10)/SUM('Historical Volumes'!$D90:$G90),0)</f>
        <v>876.61011744539292</v>
      </c>
      <c r="O90" s="196">
        <f>IFERROR(SUMPRODUCT('Historical Expenditure'!$D90:$G90,Inflation!$G$10:$J$10)/SUM('Historical Volumes'!$D90:$G90),0)</f>
        <v>876.61011744539292</v>
      </c>
      <c r="P90" s="82"/>
    </row>
    <row r="91" spans="1:17" x14ac:dyDescent="0.2">
      <c r="A91" s="82"/>
      <c r="B91" s="179" t="str">
        <f>'Historical Expenditure'!B91</f>
        <v>ROH</v>
      </c>
      <c r="C91" s="186" t="str">
        <f>'Historical Expenditure'!C91</f>
        <v>OPEN WIRE REPLACEMENT</v>
      </c>
      <c r="D91" s="163" t="s">
        <v>873</v>
      </c>
      <c r="E91" s="45"/>
      <c r="F91" s="45"/>
      <c r="G91" s="45"/>
      <c r="H91" s="45"/>
      <c r="I91" s="196">
        <f>IFERROR(SUMPRODUCT('Historical Expenditure'!$D91:$G91,Inflation!$G$10:$J$10)/SUM('Historical Volumes'!$D91:$G91),0)</f>
        <v>76.325882223900564</v>
      </c>
      <c r="J91" s="196">
        <f>IFERROR(SUMPRODUCT('Historical Expenditure'!$D91:$G91,Inflation!$G$10:$J$10)/SUM('Historical Volumes'!$D91:$G91),0)</f>
        <v>76.325882223900564</v>
      </c>
      <c r="K91" s="196">
        <f>IFERROR(SUMPRODUCT('Historical Expenditure'!$D91:$G91,Inflation!$G$10:$J$10)/SUM('Historical Volumes'!$D91:$G91),0)</f>
        <v>76.325882223900564</v>
      </c>
      <c r="L91" s="196">
        <f>IFERROR(SUMPRODUCT('Historical Expenditure'!$D91:$G91,Inflation!$G$10:$J$10)/SUM('Historical Volumes'!$D91:$G91),0)</f>
        <v>76.325882223900564</v>
      </c>
      <c r="M91" s="196">
        <f>IFERROR(SUMPRODUCT('Historical Expenditure'!$D91:$G91,Inflation!$G$10:$J$10)/SUM('Historical Volumes'!$D91:$G91),0)</f>
        <v>76.325882223900564</v>
      </c>
      <c r="N91" s="196">
        <f>IFERROR(SUMPRODUCT('Historical Expenditure'!$D91:$G91,Inflation!$G$10:$J$10)/SUM('Historical Volumes'!$D91:$G91),0)</f>
        <v>76.325882223900564</v>
      </c>
      <c r="O91" s="196">
        <f>IFERROR(SUMPRODUCT('Historical Expenditure'!$D91:$G91,Inflation!$G$10:$J$10)/SUM('Historical Volumes'!$D91:$G91),0)</f>
        <v>76.325882223900564</v>
      </c>
      <c r="P91" s="82"/>
      <c r="Q91" s="123"/>
    </row>
    <row r="92" spans="1:17" s="123" customFormat="1" x14ac:dyDescent="0.2">
      <c r="A92" s="82"/>
      <c r="B92" s="179" t="str">
        <f>'Historical Expenditure'!B92</f>
        <v>ROI</v>
      </c>
      <c r="C92" s="186" t="str">
        <f>'Historical Expenditure'!C92</f>
        <v>INSTALL / REPLACE HV FAULT INDICATORS</v>
      </c>
      <c r="D92" s="163" t="s">
        <v>873</v>
      </c>
      <c r="E92" s="45"/>
      <c r="F92" s="45"/>
      <c r="G92" s="45"/>
      <c r="H92" s="45"/>
      <c r="I92" s="196">
        <f>IFERROR(SUMPRODUCT('Historical Expenditure'!$E92:$G92,Inflation!$H$10:$J$10)/SUM('Historical Volumes'!$E92:$G92),0)</f>
        <v>1642.5597687491825</v>
      </c>
      <c r="J92" s="196">
        <f>IFERROR(SUMPRODUCT('Historical Expenditure'!$E92:$G92,Inflation!$H$10:$J$10)/SUM('Historical Volumes'!$E92:$G92),0)</f>
        <v>1642.5597687491825</v>
      </c>
      <c r="K92" s="196">
        <f>IFERROR(SUMPRODUCT('Historical Expenditure'!$E92:$G92,Inflation!$H$10:$J$10)/SUM('Historical Volumes'!$E92:$G92),0)</f>
        <v>1642.5597687491825</v>
      </c>
      <c r="L92" s="196">
        <f>IFERROR(SUMPRODUCT('Historical Expenditure'!$E92:$G92,Inflation!$H$10:$J$10)/SUM('Historical Volumes'!$E92:$G92),0)</f>
        <v>1642.5597687491825</v>
      </c>
      <c r="M92" s="196">
        <f>IFERROR(SUMPRODUCT('Historical Expenditure'!$E92:$G92,Inflation!$H$10:$J$10)/SUM('Historical Volumes'!$E92:$G92),0)</f>
        <v>1642.5597687491825</v>
      </c>
      <c r="N92" s="196">
        <f>IFERROR(SUMPRODUCT('Historical Expenditure'!$E92:$G92,Inflation!$H$10:$J$10)/SUM('Historical Volumes'!$E92:$G92),0)</f>
        <v>1642.5597687491825</v>
      </c>
      <c r="O92" s="196">
        <f>IFERROR(SUMPRODUCT('Historical Expenditure'!$E92:$G92,Inflation!$H$10:$J$10)/SUM('Historical Volumes'!$E92:$G92),0)</f>
        <v>1642.5597687491825</v>
      </c>
      <c r="P92" s="82"/>
    </row>
    <row r="93" spans="1:17" x14ac:dyDescent="0.2">
      <c r="A93" s="82"/>
      <c r="B93" s="179" t="str">
        <f>'Historical Expenditure'!B93</f>
        <v>RXF</v>
      </c>
      <c r="C93" s="186" t="str">
        <f>'Historical Expenditure'!C93</f>
        <v>FUSE UNIT REPL (SET OF 3)</v>
      </c>
      <c r="D93" s="163" t="s">
        <v>873</v>
      </c>
      <c r="E93" s="45"/>
      <c r="F93" s="45"/>
      <c r="G93" s="45"/>
      <c r="H93" s="45"/>
      <c r="I93" s="196">
        <f>IFERROR(SUMPRODUCT('Historical Expenditure'!$D93:$G93,Inflation!$G$10:$J$10)/SUM('Historical Volumes'!$D93:$G93),0)</f>
        <v>3420.8156775870684</v>
      </c>
      <c r="J93" s="196">
        <f>IFERROR(SUMPRODUCT('Historical Expenditure'!$D93:$G93,Inflation!$G$10:$J$10)/SUM('Historical Volumes'!$D93:$G93),0)</f>
        <v>3420.8156775870684</v>
      </c>
      <c r="K93" s="196">
        <f>IFERROR(SUMPRODUCT('Historical Expenditure'!$D93:$G93,Inflation!$G$10:$J$10)/SUM('Historical Volumes'!$D93:$G93),0)</f>
        <v>3420.8156775870684</v>
      </c>
      <c r="L93" s="196">
        <f>IFERROR(SUMPRODUCT('Historical Expenditure'!$D93:$G93,Inflation!$G$10:$J$10)/SUM('Historical Volumes'!$D93:$G93),0)</f>
        <v>3420.8156775870684</v>
      </c>
      <c r="M93" s="196">
        <f>IFERROR(SUMPRODUCT('Historical Expenditure'!$D93:$G93,Inflation!$G$10:$J$10)/SUM('Historical Volumes'!$D93:$G93),0)</f>
        <v>3420.8156775870684</v>
      </c>
      <c r="N93" s="196">
        <f>IFERROR(SUMPRODUCT('Historical Expenditure'!$D93:$G93,Inflation!$G$10:$J$10)/SUM('Historical Volumes'!$D93:$G93),0)</f>
        <v>3420.8156775870684</v>
      </c>
      <c r="O93" s="196">
        <f>IFERROR(SUMPRODUCT('Historical Expenditure'!$D93:$G93,Inflation!$G$10:$J$10)/SUM('Historical Volumes'!$D93:$G93),0)</f>
        <v>3420.8156775870684</v>
      </c>
      <c r="P93" s="82"/>
      <c r="Q93" s="123"/>
    </row>
    <row r="94" spans="1:17" s="123" customFormat="1" x14ac:dyDescent="0.2">
      <c r="A94" s="82"/>
      <c r="B94" s="179" t="str">
        <f>'Historical Expenditure'!B94</f>
        <v>PRA</v>
      </c>
      <c r="C94" s="186" t="str">
        <f>'Historical Expenditure'!C94</f>
        <v>COMMS</v>
      </c>
      <c r="D94" s="163" t="s">
        <v>872</v>
      </c>
      <c r="E94" s="45"/>
      <c r="F94" s="45"/>
      <c r="G94" s="45"/>
      <c r="H94" s="45"/>
      <c r="I94" s="45"/>
      <c r="J94" s="45"/>
      <c r="K94" s="45"/>
      <c r="L94" s="45"/>
      <c r="M94" s="45"/>
      <c r="N94" s="45"/>
      <c r="O94" s="45"/>
      <c r="P94" s="82"/>
    </row>
    <row r="95" spans="1:17" s="123" customFormat="1" x14ac:dyDescent="0.2">
      <c r="A95" s="82"/>
      <c r="B95" s="179" t="str">
        <f>'Historical Expenditure'!B95</f>
        <v>PDG</v>
      </c>
      <c r="C95" s="186" t="str">
        <f>'Historical Expenditure'!C95</f>
        <v>NEW MGS Switch installation</v>
      </c>
      <c r="D95" s="163" t="s">
        <v>873</v>
      </c>
      <c r="E95" s="45"/>
      <c r="F95" s="45"/>
      <c r="G95" s="45"/>
      <c r="H95" s="45"/>
      <c r="I95" s="196">
        <f>IFERROR(SUMPRODUCT('Historical Expenditure'!$G95:$G95,Inflation!$J$10:$J$10)/SUM('Historical Volumes'!$G95:$G95),0)</f>
        <v>11519.720989204967</v>
      </c>
      <c r="J95" s="196">
        <f>IFERROR(SUMPRODUCT('Historical Expenditure'!$G95:$G95,Inflation!$J$10:$J$10)/SUM('Historical Volumes'!$G95:$G95),0)</f>
        <v>11519.720989204967</v>
      </c>
      <c r="K95" s="196">
        <f>IFERROR(SUMPRODUCT('Historical Expenditure'!$G95:$G95,Inflation!$J$10:$J$10)/SUM('Historical Volumes'!$G95:$G95),0)</f>
        <v>11519.720989204967</v>
      </c>
      <c r="L95" s="196">
        <f>IFERROR(SUMPRODUCT('Historical Expenditure'!$G95:$G95,Inflation!$J$10:$J$10)/SUM('Historical Volumes'!$G95:$G95),0)</f>
        <v>11519.720989204967</v>
      </c>
      <c r="M95" s="196">
        <f>IFERROR(SUMPRODUCT('Historical Expenditure'!$G95:$G95,Inflation!$J$10:$J$10)/SUM('Historical Volumes'!$G95:$G95),0)</f>
        <v>11519.720989204967</v>
      </c>
      <c r="N95" s="196">
        <f>IFERROR(SUMPRODUCT('Historical Expenditure'!$G95:$G95,Inflation!$J$10:$J$10)/SUM('Historical Volumes'!$G95:$G95),0)</f>
        <v>11519.720989204967</v>
      </c>
      <c r="O95" s="196">
        <f>IFERROR(SUMPRODUCT('Historical Expenditure'!$G95:$G95,Inflation!$J$10:$J$10)/SUM('Historical Volumes'!$G95:$G95),0)</f>
        <v>11519.720989204967</v>
      </c>
      <c r="P95" s="82"/>
    </row>
    <row r="96" spans="1:17" s="123" customFormat="1" x14ac:dyDescent="0.2">
      <c r="A96" s="82"/>
      <c r="B96" s="179" t="str">
        <f>'Historical Expenditure'!B96</f>
        <v>PDM</v>
      </c>
      <c r="C96" s="186" t="str">
        <f>'Historical Expenditure'!C96</f>
        <v>Minor animal proofing (Minor) HV/LV</v>
      </c>
      <c r="D96" s="163" t="s">
        <v>873</v>
      </c>
      <c r="E96" s="45"/>
      <c r="F96" s="45"/>
      <c r="G96" s="45"/>
      <c r="H96" s="45"/>
      <c r="I96" s="196">
        <f>IFERROR(SUMPRODUCT('Historical Expenditure'!$G96:$G96,Inflation!$J$10:$J$10)/SUM('Historical Volumes'!$G96:$G96),0)</f>
        <v>1479.7880011565171</v>
      </c>
      <c r="J96" s="196">
        <f>IFERROR(SUMPRODUCT('Historical Expenditure'!$G96:$G96,Inflation!$J$10:$J$10)/SUM('Historical Volumes'!$G96:$G96),0)</f>
        <v>1479.7880011565171</v>
      </c>
      <c r="K96" s="196">
        <f>IFERROR(SUMPRODUCT('Historical Expenditure'!$G96:$G96,Inflation!$J$10:$J$10)/SUM('Historical Volumes'!$G96:$G96),0)</f>
        <v>1479.7880011565171</v>
      </c>
      <c r="L96" s="196">
        <f>IFERROR(SUMPRODUCT('Historical Expenditure'!$G96:$G96,Inflation!$J$10:$J$10)/SUM('Historical Volumes'!$G96:$G96),0)</f>
        <v>1479.7880011565171</v>
      </c>
      <c r="M96" s="196">
        <f>IFERROR(SUMPRODUCT('Historical Expenditure'!$G96:$G96,Inflation!$J$10:$J$10)/SUM('Historical Volumes'!$G96:$G96),0)</f>
        <v>1479.7880011565171</v>
      </c>
      <c r="N96" s="196">
        <f>IFERROR(SUMPRODUCT('Historical Expenditure'!$G96:$G96,Inflation!$J$10:$J$10)/SUM('Historical Volumes'!$G96:$G96),0)</f>
        <v>1479.7880011565171</v>
      </c>
      <c r="O96" s="196">
        <f>IFERROR(SUMPRODUCT('Historical Expenditure'!$G96:$G96,Inflation!$J$10:$J$10)/SUM('Historical Volumes'!$G96:$G96),0)</f>
        <v>1479.7880011565171</v>
      </c>
      <c r="P96" s="82"/>
    </row>
    <row r="97" spans="1:16" s="123" customFormat="1" x14ac:dyDescent="0.2">
      <c r="A97" s="82"/>
      <c r="B97" s="179" t="str">
        <f>'Historical Expenditure'!B97</f>
        <v>PDP</v>
      </c>
      <c r="C97" s="186" t="str">
        <f>'Historical Expenditure'!C97</f>
        <v>POSSUM PROTECTION</v>
      </c>
      <c r="D97" s="163" t="s">
        <v>873</v>
      </c>
      <c r="E97" s="45"/>
      <c r="F97" s="45"/>
      <c r="G97" s="45"/>
      <c r="H97" s="45"/>
      <c r="I97" s="196">
        <f>IFERROR(SUMPRODUCT('Historical Expenditure'!$D97:$G97,Inflation!$G$10:$J$10)/SUM('Historical Volumes'!$D97:$G97),0)</f>
        <v>1540.9347129057217</v>
      </c>
      <c r="J97" s="196">
        <f>IFERROR(SUMPRODUCT('Historical Expenditure'!$D97:$G97,Inflation!$G$10:$J$10)/SUM('Historical Volumes'!$D97:$G97),0)</f>
        <v>1540.9347129057217</v>
      </c>
      <c r="K97" s="196">
        <f>IFERROR(SUMPRODUCT('Historical Expenditure'!$D97:$G97,Inflation!$G$10:$J$10)/SUM('Historical Volumes'!$D97:$G97),0)</f>
        <v>1540.9347129057217</v>
      </c>
      <c r="L97" s="196">
        <f>IFERROR(SUMPRODUCT('Historical Expenditure'!$D97:$G97,Inflation!$G$10:$J$10)/SUM('Historical Volumes'!$D97:$G97),0)</f>
        <v>1540.9347129057217</v>
      </c>
      <c r="M97" s="196">
        <f>IFERROR(SUMPRODUCT('Historical Expenditure'!$D97:$G97,Inflation!$G$10:$J$10)/SUM('Historical Volumes'!$D97:$G97),0)</f>
        <v>1540.9347129057217</v>
      </c>
      <c r="N97" s="196">
        <f>IFERROR(SUMPRODUCT('Historical Expenditure'!$D97:$G97,Inflation!$G$10:$J$10)/SUM('Historical Volumes'!$D97:$G97),0)</f>
        <v>1540.9347129057217</v>
      </c>
      <c r="O97" s="196">
        <f>IFERROR(SUMPRODUCT('Historical Expenditure'!$D97:$G97,Inflation!$G$10:$J$10)/SUM('Historical Volumes'!$D97:$G97),0)</f>
        <v>1540.9347129057217</v>
      </c>
      <c r="P97" s="82"/>
    </row>
    <row r="98" spans="1:16" s="123" customFormat="1" x14ac:dyDescent="0.2">
      <c r="A98" s="82"/>
      <c r="B98" s="179" t="str">
        <f>'Historical Expenditure'!B98</f>
        <v>PDQ</v>
      </c>
      <c r="C98" s="186" t="str">
        <f>'Historical Expenditure'!C98</f>
        <v>POSSUM PROTECTION SW, S/S, CHP</v>
      </c>
      <c r="D98" s="163" t="s">
        <v>873</v>
      </c>
      <c r="E98" s="45"/>
      <c r="F98" s="45"/>
      <c r="G98" s="45"/>
      <c r="H98" s="45"/>
      <c r="I98" s="196">
        <f>IFERROR(SUMPRODUCT('Historical Expenditure'!$D98:$G98,Inflation!$G$10:$J$10)/SUM('Historical Volumes'!$D98:$G98),0)</f>
        <v>222.76034078785992</v>
      </c>
      <c r="J98" s="196">
        <f>IFERROR(SUMPRODUCT('Historical Expenditure'!$D98:$G98,Inflation!$G$10:$J$10)/SUM('Historical Volumes'!$D98:$G98),0)</f>
        <v>222.76034078785992</v>
      </c>
      <c r="K98" s="196">
        <f>IFERROR(SUMPRODUCT('Historical Expenditure'!$D98:$G98,Inflation!$G$10:$J$10)/SUM('Historical Volumes'!$D98:$G98),0)</f>
        <v>222.76034078785992</v>
      </c>
      <c r="L98" s="196">
        <f>IFERROR(SUMPRODUCT('Historical Expenditure'!$D98:$G98,Inflation!$G$10:$J$10)/SUM('Historical Volumes'!$D98:$G98),0)</f>
        <v>222.76034078785992</v>
      </c>
      <c r="M98" s="196">
        <f>IFERROR(SUMPRODUCT('Historical Expenditure'!$D98:$G98,Inflation!$G$10:$J$10)/SUM('Historical Volumes'!$D98:$G98),0)</f>
        <v>222.76034078785992</v>
      </c>
      <c r="N98" s="196">
        <f>IFERROR(SUMPRODUCT('Historical Expenditure'!$D98:$G98,Inflation!$G$10:$J$10)/SUM('Historical Volumes'!$D98:$G98),0)</f>
        <v>222.76034078785992</v>
      </c>
      <c r="O98" s="196">
        <f>IFERROR(SUMPRODUCT('Historical Expenditure'!$D98:$G98,Inflation!$G$10:$J$10)/SUM('Historical Volumes'!$D98:$G98),0)</f>
        <v>222.76034078785992</v>
      </c>
      <c r="P98" s="82"/>
    </row>
    <row r="99" spans="1:16" s="123" customFormat="1" x14ac:dyDescent="0.2">
      <c r="A99" s="82"/>
      <c r="B99" s="179" t="str">
        <f>'Historical Expenditure'!B99</f>
        <v>PDS</v>
      </c>
      <c r="C99" s="186" t="str">
        <f>'Historical Expenditure'!C99</f>
        <v>BIRD/ANIMAL PROOFING ON NETWOR</v>
      </c>
      <c r="D99" s="163" t="s">
        <v>873</v>
      </c>
      <c r="E99" s="45"/>
      <c r="F99" s="45"/>
      <c r="G99" s="45"/>
      <c r="H99" s="45"/>
      <c r="I99" s="196">
        <f>IFERROR(SUMPRODUCT('Historical Expenditure'!$D99:$G99,Inflation!$G$10:$J$10)/SUM('Historical Volumes'!$D99:$G99),0)</f>
        <v>746.52996003052385</v>
      </c>
      <c r="J99" s="196">
        <f>IFERROR(SUMPRODUCT('Historical Expenditure'!$D99:$G99,Inflation!$G$10:$J$10)/SUM('Historical Volumes'!$D99:$G99),0)</f>
        <v>746.52996003052385</v>
      </c>
      <c r="K99" s="196">
        <f>IFERROR(SUMPRODUCT('Historical Expenditure'!$D99:$G99,Inflation!$G$10:$J$10)/SUM('Historical Volumes'!$D99:$G99),0)</f>
        <v>746.52996003052385</v>
      </c>
      <c r="L99" s="196">
        <f>IFERROR(SUMPRODUCT('Historical Expenditure'!$D99:$G99,Inflation!$G$10:$J$10)/SUM('Historical Volumes'!$D99:$G99),0)</f>
        <v>746.52996003052385</v>
      </c>
      <c r="M99" s="196">
        <f>IFERROR(SUMPRODUCT('Historical Expenditure'!$D99:$G99,Inflation!$G$10:$J$10)/SUM('Historical Volumes'!$D99:$G99),0)</f>
        <v>746.52996003052385</v>
      </c>
      <c r="N99" s="196">
        <f>IFERROR(SUMPRODUCT('Historical Expenditure'!$D99:$G99,Inflation!$G$10:$J$10)/SUM('Historical Volumes'!$D99:$G99),0)</f>
        <v>746.52996003052385</v>
      </c>
      <c r="O99" s="196">
        <f>IFERROR(SUMPRODUCT('Historical Expenditure'!$D99:$G99,Inflation!$G$10:$J$10)/SUM('Historical Volumes'!$D99:$G99),0)</f>
        <v>746.52996003052385</v>
      </c>
      <c r="P99" s="82"/>
    </row>
    <row r="100" spans="1:16" x14ac:dyDescent="0.2">
      <c r="A100" s="82"/>
      <c r="B100" s="71"/>
      <c r="C100" s="82"/>
      <c r="D100" s="82"/>
      <c r="E100" s="82"/>
      <c r="F100" s="82"/>
      <c r="G100" s="82"/>
      <c r="H100" s="80"/>
      <c r="I100" s="80"/>
      <c r="J100" s="80"/>
      <c r="K100" s="80"/>
      <c r="L100" s="80"/>
      <c r="M100" s="80"/>
      <c r="N100" s="80"/>
      <c r="O100" s="80"/>
      <c r="P100" s="82"/>
    </row>
    <row r="101" spans="1:16" x14ac:dyDescent="0.2">
      <c r="A101" s="82"/>
      <c r="B101" s="82"/>
      <c r="C101" s="82"/>
      <c r="D101" s="71"/>
      <c r="E101" s="82"/>
      <c r="F101" s="82"/>
      <c r="G101" s="82"/>
      <c r="H101" s="80"/>
      <c r="I101" s="46"/>
      <c r="J101" s="46"/>
      <c r="K101" s="46"/>
      <c r="L101" s="46"/>
      <c r="M101" s="46"/>
      <c r="N101" s="46"/>
      <c r="O101" s="46"/>
      <c r="P101" s="82"/>
    </row>
    <row r="102" spans="1:16" x14ac:dyDescent="0.2">
      <c r="A102" s="82"/>
      <c r="B102" s="122"/>
      <c r="C102" s="71"/>
      <c r="D102" s="120"/>
      <c r="E102" s="82"/>
      <c r="F102" s="82"/>
      <c r="G102" s="82"/>
      <c r="H102" s="121"/>
      <c r="I102" s="121"/>
      <c r="J102" s="121"/>
      <c r="K102" s="121"/>
      <c r="L102" s="121"/>
      <c r="M102" s="121"/>
      <c r="N102" s="121"/>
      <c r="O102" s="121"/>
      <c r="P102" s="82"/>
    </row>
    <row r="103" spans="1:16" x14ac:dyDescent="0.2">
      <c r="A103" s="82"/>
      <c r="B103" s="122"/>
      <c r="C103" s="71"/>
      <c r="D103" s="84"/>
      <c r="E103" s="82"/>
      <c r="F103" s="82"/>
      <c r="G103" s="82"/>
      <c r="H103" s="121"/>
      <c r="I103" s="121"/>
      <c r="J103" s="121"/>
      <c r="K103" s="121"/>
      <c r="L103" s="121"/>
      <c r="M103" s="121"/>
      <c r="N103" s="121"/>
      <c r="O103" s="121"/>
      <c r="P103" s="82"/>
    </row>
    <row r="104" spans="1:16" x14ac:dyDescent="0.2">
      <c r="A104" s="80"/>
      <c r="B104" s="80"/>
      <c r="C104" s="80"/>
      <c r="D104" s="84"/>
      <c r="E104" s="80"/>
      <c r="F104" s="80"/>
      <c r="G104" s="80"/>
      <c r="H104" s="80"/>
      <c r="I104" s="80"/>
      <c r="J104" s="80"/>
      <c r="K104" s="80"/>
      <c r="L104" s="80"/>
      <c r="M104" s="80"/>
      <c r="N104" s="80"/>
      <c r="O104" s="80"/>
      <c r="P104" s="80"/>
    </row>
    <row r="105" spans="1:16" x14ac:dyDescent="0.2">
      <c r="A105" s="80"/>
      <c r="B105" s="80"/>
      <c r="C105" s="80"/>
      <c r="D105" s="84"/>
      <c r="E105" s="80"/>
      <c r="F105" s="80"/>
      <c r="G105" s="80"/>
      <c r="H105" s="80"/>
      <c r="I105" s="80"/>
      <c r="J105" s="80"/>
      <c r="K105" s="80"/>
      <c r="L105" s="80"/>
      <c r="M105" s="80"/>
      <c r="N105" s="80"/>
      <c r="O105" s="80"/>
      <c r="P105" s="80"/>
    </row>
    <row r="106" spans="1:16" ht="15.75" x14ac:dyDescent="0.25">
      <c r="A106" s="26"/>
      <c r="B106" s="26" t="s">
        <v>567</v>
      </c>
      <c r="C106" s="26"/>
      <c r="D106" s="26"/>
      <c r="E106" s="26"/>
      <c r="F106" s="26"/>
      <c r="G106" s="26"/>
      <c r="H106" s="26"/>
      <c r="I106" s="26"/>
      <c r="J106" s="26"/>
      <c r="K106" s="26"/>
      <c r="L106" s="26"/>
      <c r="M106" s="26"/>
      <c r="N106" s="26"/>
      <c r="O106" s="26"/>
      <c r="P106" s="26"/>
    </row>
    <row r="107" spans="1:16" ht="15.75" hidden="1" x14ac:dyDescent="0.25">
      <c r="A107" s="80"/>
      <c r="B107" s="80"/>
      <c r="C107" s="80"/>
      <c r="D107" s="26"/>
      <c r="E107" s="80"/>
      <c r="F107" s="80"/>
      <c r="G107" s="80"/>
      <c r="H107" s="80"/>
      <c r="I107" s="80"/>
      <c r="J107" s="80"/>
      <c r="K107" s="80"/>
      <c r="L107" s="80"/>
      <c r="M107" s="80"/>
      <c r="N107" s="80"/>
      <c r="O107" s="80"/>
      <c r="P107" s="80"/>
    </row>
    <row r="108" spans="1:16" hidden="1" x14ac:dyDescent="0.2">
      <c r="A108" s="80"/>
      <c r="B108" s="80"/>
      <c r="C108" s="80"/>
      <c r="D108" s="84"/>
      <c r="E108" s="80"/>
      <c r="F108" s="80"/>
      <c r="G108" s="80"/>
      <c r="H108" s="80"/>
      <c r="I108" s="80"/>
      <c r="J108" s="80"/>
      <c r="K108" s="80"/>
      <c r="L108" s="80"/>
      <c r="M108" s="80"/>
      <c r="N108" s="80"/>
      <c r="O108" s="80"/>
      <c r="P108" s="80"/>
    </row>
    <row r="109" spans="1:16" hidden="1" x14ac:dyDescent="0.2">
      <c r="A109" s="80"/>
      <c r="B109" s="80"/>
      <c r="C109" s="80"/>
      <c r="D109" s="84"/>
      <c r="E109" s="80"/>
      <c r="F109" s="80"/>
      <c r="G109" s="80"/>
      <c r="H109" s="80"/>
      <c r="I109" s="80"/>
      <c r="J109" s="80"/>
      <c r="K109" s="80"/>
      <c r="L109" s="80"/>
      <c r="M109" s="80"/>
      <c r="N109" s="80"/>
      <c r="O109" s="80"/>
      <c r="P109" s="80"/>
    </row>
    <row r="110" spans="1:16" hidden="1" x14ac:dyDescent="0.2">
      <c r="A110" s="80"/>
      <c r="B110" s="80"/>
      <c r="C110" s="80"/>
      <c r="D110" s="84"/>
      <c r="E110" s="80"/>
      <c r="F110" s="80"/>
      <c r="G110" s="80"/>
      <c r="H110" s="80"/>
      <c r="I110" s="80"/>
      <c r="J110" s="80"/>
      <c r="K110" s="80"/>
      <c r="L110" s="80"/>
      <c r="M110" s="80"/>
      <c r="N110" s="80"/>
      <c r="O110" s="80"/>
      <c r="P110" s="80"/>
    </row>
    <row r="111" spans="1:16" hidden="1" x14ac:dyDescent="0.2">
      <c r="A111" s="80"/>
      <c r="B111" s="80"/>
      <c r="C111" s="80"/>
      <c r="D111" s="84"/>
      <c r="E111" s="80"/>
      <c r="F111" s="80"/>
      <c r="G111" s="80"/>
      <c r="H111" s="80"/>
      <c r="I111" s="80"/>
      <c r="J111" s="80"/>
      <c r="K111" s="80"/>
      <c r="L111" s="80"/>
      <c r="M111" s="80"/>
      <c r="N111" s="80"/>
      <c r="O111" s="80"/>
      <c r="P111" s="80"/>
    </row>
    <row r="112" spans="1:16" hidden="1" x14ac:dyDescent="0.2">
      <c r="A112" s="80"/>
      <c r="B112" s="80"/>
      <c r="C112" s="80"/>
      <c r="D112" s="84"/>
      <c r="E112" s="80"/>
      <c r="F112" s="80"/>
      <c r="G112" s="80"/>
      <c r="H112" s="80"/>
      <c r="I112" s="80"/>
      <c r="J112" s="80"/>
      <c r="K112" s="80"/>
      <c r="L112" s="80"/>
      <c r="M112" s="80"/>
      <c r="N112" s="80"/>
      <c r="O112" s="80"/>
      <c r="P112" s="80"/>
    </row>
    <row r="113" spans="1:16" hidden="1" x14ac:dyDescent="0.2">
      <c r="A113" s="80"/>
      <c r="B113" s="80"/>
      <c r="C113" s="80"/>
      <c r="D113" s="84"/>
      <c r="E113" s="80"/>
      <c r="F113" s="80"/>
      <c r="G113" s="80"/>
      <c r="H113" s="80"/>
      <c r="I113" s="80"/>
      <c r="J113" s="80"/>
      <c r="K113" s="80"/>
      <c r="L113" s="80"/>
      <c r="M113" s="80"/>
      <c r="N113" s="80"/>
      <c r="O113" s="80"/>
      <c r="P113" s="80"/>
    </row>
    <row r="114" spans="1:16" hidden="1" x14ac:dyDescent="0.2">
      <c r="A114" s="80"/>
      <c r="B114" s="80"/>
      <c r="C114" s="80"/>
      <c r="D114" s="84"/>
      <c r="E114" s="80"/>
      <c r="F114" s="80"/>
      <c r="G114" s="80"/>
      <c r="H114" s="80"/>
      <c r="I114" s="80"/>
      <c r="J114" s="80"/>
      <c r="K114" s="80"/>
      <c r="L114" s="80"/>
      <c r="M114" s="80"/>
      <c r="N114" s="80"/>
      <c r="O114" s="80"/>
      <c r="P114" s="80"/>
    </row>
    <row r="115" spans="1:16" hidden="1" x14ac:dyDescent="0.2">
      <c r="A115" s="80"/>
      <c r="B115" s="80"/>
      <c r="C115" s="80"/>
      <c r="D115" s="84"/>
      <c r="E115" s="80"/>
      <c r="F115" s="80"/>
      <c r="G115" s="80"/>
      <c r="H115" s="80"/>
      <c r="I115" s="80"/>
      <c r="J115" s="80"/>
      <c r="K115" s="80"/>
      <c r="L115" s="80"/>
      <c r="M115" s="80"/>
      <c r="N115" s="80"/>
      <c r="O115" s="80"/>
      <c r="P115" s="80"/>
    </row>
    <row r="116" spans="1:16" hidden="1" x14ac:dyDescent="0.2">
      <c r="A116" s="80"/>
      <c r="B116" s="80"/>
      <c r="C116" s="80"/>
      <c r="D116" s="84"/>
      <c r="E116" s="80"/>
      <c r="F116" s="80"/>
      <c r="G116" s="80"/>
      <c r="H116" s="80"/>
      <c r="I116" s="80"/>
      <c r="J116" s="80"/>
      <c r="K116" s="80"/>
      <c r="L116" s="80"/>
      <c r="M116" s="80"/>
      <c r="N116" s="80"/>
      <c r="O116" s="80"/>
      <c r="P116" s="80"/>
    </row>
    <row r="117" spans="1:16" hidden="1" x14ac:dyDescent="0.2">
      <c r="A117" s="80"/>
      <c r="B117" s="80"/>
      <c r="C117" s="80"/>
      <c r="D117" s="84"/>
      <c r="E117" s="80"/>
      <c r="F117" s="80"/>
      <c r="G117" s="80"/>
      <c r="H117" s="80"/>
      <c r="I117" s="80"/>
      <c r="J117" s="80"/>
      <c r="K117" s="80"/>
      <c r="L117" s="80"/>
      <c r="M117" s="80"/>
      <c r="N117" s="80"/>
      <c r="O117" s="80"/>
      <c r="P117" s="80"/>
    </row>
    <row r="118" spans="1:16" hidden="1" x14ac:dyDescent="0.2">
      <c r="A118" s="80"/>
      <c r="B118" s="80"/>
      <c r="C118" s="80"/>
      <c r="D118" s="84"/>
      <c r="E118" s="80"/>
      <c r="F118" s="80"/>
      <c r="G118" s="80"/>
      <c r="H118" s="80"/>
      <c r="I118" s="80"/>
      <c r="J118" s="80"/>
      <c r="K118" s="80"/>
      <c r="L118" s="80"/>
      <c r="M118" s="80"/>
      <c r="N118" s="80"/>
      <c r="O118" s="80"/>
      <c r="P118" s="80"/>
    </row>
    <row r="119" spans="1:16" hidden="1" x14ac:dyDescent="0.2">
      <c r="A119" s="80"/>
      <c r="B119" s="80"/>
      <c r="C119" s="80"/>
      <c r="D119" s="84"/>
      <c r="E119" s="80"/>
      <c r="F119" s="80"/>
      <c r="G119" s="80"/>
      <c r="H119" s="80"/>
      <c r="I119" s="80"/>
      <c r="J119" s="80"/>
      <c r="K119" s="80"/>
      <c r="L119" s="80"/>
      <c r="M119" s="80"/>
      <c r="N119" s="80"/>
      <c r="O119" s="80"/>
      <c r="P119" s="80"/>
    </row>
    <row r="120" spans="1:16" hidden="1" x14ac:dyDescent="0.2">
      <c r="A120" s="80"/>
      <c r="B120" s="80"/>
      <c r="C120" s="80"/>
      <c r="D120" s="84"/>
      <c r="E120" s="80"/>
      <c r="F120" s="80"/>
      <c r="G120" s="80"/>
      <c r="H120" s="80"/>
      <c r="I120" s="80"/>
      <c r="J120" s="80"/>
      <c r="K120" s="80"/>
      <c r="L120" s="80"/>
      <c r="M120" s="80"/>
      <c r="N120" s="80"/>
      <c r="O120" s="80"/>
      <c r="P120" s="80"/>
    </row>
    <row r="121" spans="1:16" hidden="1" x14ac:dyDescent="0.2">
      <c r="A121" s="80"/>
      <c r="B121" s="80"/>
      <c r="C121" s="80"/>
      <c r="D121" s="84"/>
      <c r="E121" s="80"/>
      <c r="F121" s="80"/>
      <c r="G121" s="80"/>
      <c r="H121" s="80"/>
      <c r="I121" s="80"/>
      <c r="J121" s="80"/>
      <c r="K121" s="80"/>
      <c r="L121" s="80"/>
      <c r="M121" s="80"/>
      <c r="N121" s="80"/>
      <c r="O121" s="80"/>
      <c r="P121" s="80"/>
    </row>
    <row r="122" spans="1:16" hidden="1" x14ac:dyDescent="0.2">
      <c r="A122" s="80"/>
      <c r="B122" s="80"/>
      <c r="C122" s="80"/>
      <c r="D122" s="84"/>
      <c r="E122" s="80"/>
      <c r="F122" s="80"/>
      <c r="G122" s="80"/>
      <c r="H122" s="80"/>
      <c r="I122" s="80"/>
      <c r="J122" s="80"/>
      <c r="K122" s="80"/>
      <c r="L122" s="80"/>
      <c r="M122" s="80"/>
      <c r="N122" s="80"/>
      <c r="O122" s="80"/>
      <c r="P122" s="80"/>
    </row>
    <row r="123" spans="1:16" hidden="1" x14ac:dyDescent="0.2">
      <c r="A123" s="80"/>
      <c r="B123" s="80"/>
      <c r="C123" s="80"/>
      <c r="D123" s="84"/>
      <c r="E123" s="80"/>
      <c r="F123" s="80"/>
      <c r="G123" s="80"/>
      <c r="H123" s="80"/>
      <c r="I123" s="80"/>
      <c r="J123" s="80"/>
      <c r="K123" s="80"/>
      <c r="L123" s="80"/>
      <c r="M123" s="80"/>
      <c r="N123" s="80"/>
      <c r="O123" s="80"/>
      <c r="P123" s="80"/>
    </row>
    <row r="124" spans="1:16" hidden="1" x14ac:dyDescent="0.2">
      <c r="A124" s="80"/>
      <c r="B124" s="80"/>
      <c r="C124" s="80"/>
      <c r="D124" s="84"/>
      <c r="E124" s="80"/>
      <c r="F124" s="80"/>
      <c r="G124" s="80"/>
      <c r="H124" s="80"/>
      <c r="I124" s="80"/>
      <c r="J124" s="80"/>
      <c r="K124" s="80"/>
      <c r="L124" s="80"/>
      <c r="M124" s="80"/>
      <c r="N124" s="80"/>
      <c r="O124" s="80"/>
      <c r="P124" s="80"/>
    </row>
    <row r="125" spans="1:16" hidden="1" x14ac:dyDescent="0.2">
      <c r="A125" s="80"/>
      <c r="B125" s="80"/>
      <c r="C125" s="80"/>
      <c r="D125" s="84"/>
      <c r="E125" s="80"/>
      <c r="F125" s="80"/>
      <c r="G125" s="80"/>
      <c r="H125" s="80"/>
      <c r="I125" s="80"/>
      <c r="J125" s="80"/>
      <c r="K125" s="80"/>
      <c r="L125" s="80"/>
      <c r="M125" s="80"/>
      <c r="N125" s="80"/>
      <c r="O125" s="80"/>
      <c r="P125" s="80"/>
    </row>
    <row r="126" spans="1:16" hidden="1" x14ac:dyDescent="0.2">
      <c r="A126" s="80"/>
      <c r="B126" s="80"/>
      <c r="C126" s="80"/>
      <c r="D126" s="84"/>
      <c r="E126" s="80"/>
      <c r="F126" s="80"/>
      <c r="G126" s="80"/>
      <c r="H126" s="80"/>
      <c r="I126" s="80"/>
      <c r="J126" s="80"/>
      <c r="K126" s="80"/>
      <c r="L126" s="80"/>
      <c r="M126" s="80"/>
      <c r="N126" s="80"/>
      <c r="O126" s="80"/>
      <c r="P126" s="80"/>
    </row>
    <row r="127" spans="1:16" hidden="1" x14ac:dyDescent="0.2">
      <c r="A127" s="80"/>
      <c r="B127" s="80"/>
      <c r="C127" s="80"/>
      <c r="D127" s="84"/>
      <c r="E127" s="80"/>
      <c r="F127" s="80"/>
      <c r="G127" s="80"/>
      <c r="H127" s="80"/>
      <c r="I127" s="80"/>
      <c r="J127" s="80"/>
      <c r="K127" s="80"/>
      <c r="L127" s="80"/>
      <c r="M127" s="80"/>
      <c r="N127" s="80"/>
      <c r="O127" s="80"/>
      <c r="P127" s="80"/>
    </row>
    <row r="128" spans="1:16" hidden="1" x14ac:dyDescent="0.2">
      <c r="A128" s="80"/>
      <c r="B128" s="80"/>
      <c r="C128" s="80"/>
      <c r="D128" s="84"/>
      <c r="E128" s="80"/>
      <c r="F128" s="80"/>
      <c r="G128" s="80"/>
      <c r="H128" s="80"/>
      <c r="I128" s="80"/>
      <c r="J128" s="80"/>
      <c r="K128" s="80"/>
      <c r="L128" s="80"/>
      <c r="M128" s="80"/>
      <c r="N128" s="80"/>
      <c r="O128" s="80"/>
      <c r="P128" s="80"/>
    </row>
    <row r="129" spans="1:16" hidden="1" x14ac:dyDescent="0.2">
      <c r="A129" s="80"/>
      <c r="B129" s="80"/>
      <c r="C129" s="80"/>
      <c r="D129" s="84"/>
      <c r="E129" s="80"/>
      <c r="F129" s="80"/>
      <c r="G129" s="80"/>
      <c r="H129" s="80"/>
      <c r="I129" s="80"/>
      <c r="J129" s="80"/>
      <c r="K129" s="80"/>
      <c r="L129" s="80"/>
      <c r="M129" s="80"/>
      <c r="N129" s="80"/>
      <c r="O129" s="80"/>
      <c r="P129" s="80"/>
    </row>
    <row r="130" spans="1:16" hidden="1" x14ac:dyDescent="0.2">
      <c r="A130" s="80"/>
      <c r="B130" s="80"/>
      <c r="C130" s="80"/>
      <c r="D130" s="84"/>
      <c r="E130" s="80"/>
      <c r="F130" s="80"/>
      <c r="G130" s="80"/>
      <c r="H130" s="80"/>
      <c r="I130" s="80"/>
      <c r="J130" s="80"/>
      <c r="K130" s="80"/>
      <c r="L130" s="80"/>
      <c r="M130" s="80"/>
      <c r="N130" s="80"/>
      <c r="O130" s="80"/>
      <c r="P130" s="80"/>
    </row>
    <row r="131" spans="1:16" hidden="1" x14ac:dyDescent="0.2">
      <c r="A131" s="80"/>
      <c r="B131" s="80"/>
      <c r="C131" s="80"/>
      <c r="D131" s="84"/>
      <c r="E131" s="80"/>
      <c r="F131" s="80"/>
      <c r="G131" s="80"/>
      <c r="H131" s="80"/>
      <c r="I131" s="80"/>
      <c r="J131" s="80"/>
      <c r="K131" s="80"/>
      <c r="L131" s="80"/>
      <c r="M131" s="80"/>
      <c r="N131" s="80"/>
      <c r="O131" s="80"/>
      <c r="P131" s="80"/>
    </row>
    <row r="132" spans="1:16" hidden="1" x14ac:dyDescent="0.2">
      <c r="A132" s="80"/>
      <c r="B132" s="80"/>
      <c r="C132" s="80"/>
      <c r="D132" s="84"/>
      <c r="E132" s="80"/>
      <c r="F132" s="80"/>
      <c r="G132" s="80"/>
      <c r="H132" s="80"/>
      <c r="I132" s="80"/>
      <c r="J132" s="80"/>
      <c r="K132" s="80"/>
      <c r="L132" s="80"/>
      <c r="M132" s="80"/>
      <c r="N132" s="80"/>
      <c r="O132" s="80"/>
      <c r="P132" s="80"/>
    </row>
    <row r="133" spans="1:16" hidden="1" x14ac:dyDescent="0.2">
      <c r="A133" s="80"/>
      <c r="B133" s="80"/>
      <c r="C133" s="80"/>
      <c r="D133" s="84"/>
      <c r="E133" s="80"/>
      <c r="F133" s="80"/>
      <c r="G133" s="80"/>
      <c r="H133" s="80"/>
      <c r="I133" s="80"/>
      <c r="J133" s="80"/>
      <c r="K133" s="80"/>
      <c r="L133" s="80"/>
      <c r="M133" s="80"/>
      <c r="N133" s="80"/>
      <c r="O133" s="80"/>
      <c r="P133" s="80"/>
    </row>
    <row r="134" spans="1:16" hidden="1" x14ac:dyDescent="0.2">
      <c r="A134" s="80"/>
      <c r="B134" s="80"/>
      <c r="C134" s="80"/>
      <c r="D134" s="84"/>
      <c r="E134" s="80"/>
      <c r="F134" s="80"/>
      <c r="G134" s="80"/>
      <c r="H134" s="80"/>
      <c r="I134" s="80"/>
      <c r="J134" s="80"/>
      <c r="K134" s="80"/>
      <c r="L134" s="80"/>
      <c r="M134" s="80"/>
      <c r="N134" s="80"/>
      <c r="O134" s="80"/>
      <c r="P134" s="80"/>
    </row>
    <row r="135" spans="1:16" hidden="1" x14ac:dyDescent="0.2">
      <c r="A135" s="80"/>
      <c r="B135" s="80"/>
      <c r="C135" s="80"/>
      <c r="D135" s="84"/>
      <c r="E135" s="80"/>
      <c r="F135" s="80"/>
      <c r="G135" s="80"/>
      <c r="H135" s="80"/>
      <c r="I135" s="80"/>
      <c r="J135" s="80"/>
      <c r="K135" s="80"/>
      <c r="L135" s="80"/>
      <c r="M135" s="80"/>
      <c r="N135" s="80"/>
      <c r="O135" s="80"/>
      <c r="P135" s="80"/>
    </row>
    <row r="136" spans="1:16" hidden="1" x14ac:dyDescent="0.2">
      <c r="A136" s="80"/>
      <c r="B136" s="80"/>
      <c r="C136" s="80"/>
      <c r="D136" s="84"/>
      <c r="E136" s="80"/>
      <c r="F136" s="80"/>
      <c r="G136" s="80"/>
      <c r="H136" s="80"/>
      <c r="I136" s="80"/>
      <c r="J136" s="80"/>
      <c r="K136" s="80"/>
      <c r="L136" s="80"/>
      <c r="M136" s="80"/>
      <c r="N136" s="80"/>
      <c r="O136" s="80"/>
      <c r="P136" s="80"/>
    </row>
    <row r="137" spans="1:16" hidden="1" x14ac:dyDescent="0.2">
      <c r="A137" s="80"/>
      <c r="B137" s="80"/>
      <c r="C137" s="80"/>
      <c r="D137" s="84"/>
      <c r="E137" s="80"/>
      <c r="F137" s="80"/>
      <c r="G137" s="80"/>
      <c r="H137" s="80"/>
      <c r="I137" s="80"/>
      <c r="J137" s="80"/>
      <c r="K137" s="80"/>
      <c r="L137" s="80"/>
      <c r="M137" s="80"/>
      <c r="N137" s="80"/>
      <c r="O137" s="80"/>
      <c r="P137" s="80"/>
    </row>
    <row r="138" spans="1:16" hidden="1" x14ac:dyDescent="0.2">
      <c r="A138" s="80"/>
      <c r="B138" s="80"/>
      <c r="C138" s="80"/>
      <c r="D138" s="84"/>
      <c r="E138" s="80"/>
      <c r="F138" s="80"/>
      <c r="G138" s="80"/>
      <c r="H138" s="80"/>
      <c r="I138" s="80"/>
      <c r="J138" s="80"/>
      <c r="K138" s="80"/>
      <c r="L138" s="80"/>
      <c r="M138" s="80"/>
      <c r="N138" s="80"/>
      <c r="O138" s="80"/>
      <c r="P138" s="80"/>
    </row>
    <row r="139" spans="1:16" hidden="1" x14ac:dyDescent="0.2">
      <c r="A139" s="80"/>
      <c r="B139" s="80"/>
      <c r="C139" s="80"/>
      <c r="D139" s="84"/>
      <c r="E139" s="80"/>
      <c r="F139" s="80"/>
      <c r="G139" s="80"/>
      <c r="H139" s="80"/>
      <c r="I139" s="80"/>
      <c r="J139" s="80"/>
      <c r="K139" s="80"/>
      <c r="L139" s="80"/>
      <c r="M139" s="80"/>
      <c r="N139" s="80"/>
      <c r="O139" s="80"/>
      <c r="P139" s="80"/>
    </row>
    <row r="140" spans="1:16" hidden="1" x14ac:dyDescent="0.2">
      <c r="A140" s="80"/>
      <c r="B140" s="80"/>
      <c r="C140" s="80"/>
      <c r="D140" s="84"/>
      <c r="E140" s="80"/>
      <c r="F140" s="80"/>
      <c r="G140" s="80"/>
      <c r="H140" s="80"/>
      <c r="I140" s="80"/>
      <c r="J140" s="80"/>
      <c r="K140" s="80"/>
      <c r="L140" s="80"/>
      <c r="M140" s="80"/>
      <c r="N140" s="80"/>
      <c r="O140" s="80"/>
      <c r="P140" s="80"/>
    </row>
    <row r="141" spans="1:16" hidden="1" x14ac:dyDescent="0.2">
      <c r="A141" s="80"/>
      <c r="B141" s="80"/>
      <c r="C141" s="80"/>
      <c r="D141" s="84"/>
      <c r="E141" s="80"/>
      <c r="F141" s="80"/>
      <c r="G141" s="80"/>
      <c r="H141" s="80"/>
      <c r="I141" s="80"/>
      <c r="J141" s="80"/>
      <c r="K141" s="80"/>
      <c r="L141" s="80"/>
      <c r="M141" s="80"/>
      <c r="N141" s="80"/>
      <c r="O141" s="80"/>
      <c r="P141" s="80"/>
    </row>
    <row r="142" spans="1:16" hidden="1" x14ac:dyDescent="0.2">
      <c r="A142" s="80"/>
      <c r="B142" s="80"/>
      <c r="C142" s="80"/>
      <c r="D142" s="84"/>
      <c r="E142" s="80"/>
      <c r="F142" s="80"/>
      <c r="G142" s="80"/>
      <c r="H142" s="80"/>
      <c r="I142" s="80"/>
      <c r="J142" s="80"/>
      <c r="K142" s="80"/>
      <c r="L142" s="80"/>
      <c r="M142" s="80"/>
      <c r="N142" s="80"/>
      <c r="O142" s="80"/>
      <c r="P142" s="80"/>
    </row>
    <row r="143" spans="1:16" hidden="1" x14ac:dyDescent="0.2">
      <c r="A143" s="80"/>
      <c r="B143" s="80"/>
      <c r="C143" s="80"/>
      <c r="D143" s="84"/>
      <c r="E143" s="80"/>
      <c r="F143" s="80"/>
      <c r="G143" s="80"/>
      <c r="H143" s="80"/>
      <c r="I143" s="80"/>
      <c r="J143" s="80"/>
      <c r="K143" s="80"/>
      <c r="L143" s="80"/>
      <c r="M143" s="80"/>
      <c r="N143" s="80"/>
      <c r="O143" s="80"/>
      <c r="P143" s="80"/>
    </row>
    <row r="144" spans="1:16" hidden="1" x14ac:dyDescent="0.2">
      <c r="A144" s="80"/>
      <c r="B144" s="80"/>
      <c r="C144" s="80"/>
      <c r="D144" s="84"/>
      <c r="E144" s="80"/>
      <c r="F144" s="80"/>
      <c r="G144" s="80"/>
      <c r="H144" s="80"/>
      <c r="I144" s="80"/>
      <c r="J144" s="80"/>
      <c r="K144" s="80"/>
      <c r="L144" s="80"/>
      <c r="M144" s="80"/>
      <c r="N144" s="80"/>
      <c r="O144" s="80"/>
      <c r="P144" s="80"/>
    </row>
    <row r="145" spans="1:16" hidden="1" x14ac:dyDescent="0.2">
      <c r="A145" s="80"/>
      <c r="B145" s="80"/>
      <c r="C145" s="80"/>
      <c r="D145" s="84"/>
      <c r="E145" s="80"/>
      <c r="F145" s="80"/>
      <c r="G145" s="80"/>
      <c r="H145" s="80"/>
      <c r="I145" s="80"/>
      <c r="J145" s="80"/>
      <c r="K145" s="80"/>
      <c r="L145" s="80"/>
      <c r="M145" s="80"/>
      <c r="N145" s="80"/>
      <c r="O145" s="80"/>
      <c r="P145" s="80"/>
    </row>
    <row r="146" spans="1:16" hidden="1" x14ac:dyDescent="0.2">
      <c r="A146" s="80"/>
      <c r="B146" s="80"/>
      <c r="C146" s="80"/>
      <c r="D146" s="84"/>
      <c r="E146" s="80"/>
      <c r="F146" s="80"/>
      <c r="G146" s="80"/>
      <c r="H146" s="80"/>
      <c r="I146" s="80"/>
      <c r="J146" s="80"/>
      <c r="K146" s="80"/>
      <c r="L146" s="80"/>
      <c r="M146" s="80"/>
      <c r="N146" s="80"/>
      <c r="O146" s="80"/>
      <c r="P146" s="80"/>
    </row>
    <row r="147" spans="1:16" hidden="1" x14ac:dyDescent="0.2">
      <c r="A147" s="80"/>
      <c r="B147" s="80"/>
      <c r="C147" s="80"/>
      <c r="D147" s="84"/>
      <c r="E147" s="80"/>
      <c r="F147" s="80"/>
      <c r="G147" s="80"/>
      <c r="H147" s="80"/>
      <c r="I147" s="80"/>
      <c r="J147" s="80"/>
      <c r="K147" s="80"/>
      <c r="L147" s="80"/>
      <c r="M147" s="80"/>
      <c r="N147" s="80"/>
      <c r="O147" s="80"/>
      <c r="P147" s="80"/>
    </row>
    <row r="148" spans="1:16" hidden="1" x14ac:dyDescent="0.2">
      <c r="A148" s="80"/>
      <c r="B148" s="80"/>
      <c r="C148" s="80"/>
      <c r="E148" s="80"/>
      <c r="F148" s="80"/>
      <c r="G148" s="80"/>
      <c r="H148" s="80"/>
      <c r="I148" s="80"/>
      <c r="J148" s="80"/>
      <c r="K148" s="80"/>
      <c r="L148" s="80"/>
      <c r="M148" s="80"/>
      <c r="N148" s="80"/>
      <c r="O148" s="80"/>
      <c r="P148" s="80"/>
    </row>
    <row r="149" spans="1:16" hidden="1" x14ac:dyDescent="0.2"/>
    <row r="150" spans="1:16" hidden="1" x14ac:dyDescent="0.2"/>
    <row r="151" spans="1:16" hidden="1" x14ac:dyDescent="0.2"/>
    <row r="152" spans="1:16" hidden="1" x14ac:dyDescent="0.2"/>
    <row r="153" spans="1:16" hidden="1" x14ac:dyDescent="0.2"/>
    <row r="154" spans="1:16" hidden="1" x14ac:dyDescent="0.2"/>
    <row r="155" spans="1:16" hidden="1" x14ac:dyDescent="0.2"/>
    <row r="156" spans="1:16" hidden="1" x14ac:dyDescent="0.2"/>
    <row r="157" spans="1:16" hidden="1" x14ac:dyDescent="0.2"/>
    <row r="158" spans="1:16" hidden="1" x14ac:dyDescent="0.2"/>
    <row r="159" spans="1:16" hidden="1" x14ac:dyDescent="0.2"/>
    <row r="160" spans="1:16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  <row r="166" hidden="1" x14ac:dyDescent="0.2"/>
    <row r="167" hidden="1" x14ac:dyDescent="0.2"/>
    <row r="168" hidden="1" x14ac:dyDescent="0.2"/>
    <row r="169" hidden="1" x14ac:dyDescent="0.2"/>
    <row r="170" hidden="1" x14ac:dyDescent="0.2"/>
    <row r="171" hidden="1" x14ac:dyDescent="0.2"/>
    <row r="172" hidden="1" x14ac:dyDescent="0.2"/>
    <row r="173" hidden="1" x14ac:dyDescent="0.2"/>
    <row r="174" hidden="1" x14ac:dyDescent="0.2"/>
    <row r="175" hidden="1" x14ac:dyDescent="0.2"/>
    <row r="176" hidden="1" x14ac:dyDescent="0.2"/>
    <row r="177" hidden="1" x14ac:dyDescent="0.2"/>
    <row r="178" hidden="1" x14ac:dyDescent="0.2"/>
    <row r="179" hidden="1" x14ac:dyDescent="0.2"/>
    <row r="180" hidden="1" x14ac:dyDescent="0.2"/>
    <row r="181" hidden="1" x14ac:dyDescent="0.2"/>
    <row r="182" hidden="1" x14ac:dyDescent="0.2"/>
    <row r="183" hidden="1" x14ac:dyDescent="0.2"/>
    <row r="184" hidden="1" x14ac:dyDescent="0.2"/>
    <row r="185" hidden="1" x14ac:dyDescent="0.2"/>
    <row r="186" hidden="1" x14ac:dyDescent="0.2"/>
    <row r="187" hidden="1" x14ac:dyDescent="0.2"/>
    <row r="188" hidden="1" x14ac:dyDescent="0.2"/>
    <row r="189" hidden="1" x14ac:dyDescent="0.2"/>
    <row r="190" hidden="1" x14ac:dyDescent="0.2"/>
    <row r="191" hidden="1" x14ac:dyDescent="0.2"/>
    <row r="192" hidden="1" x14ac:dyDescent="0.2"/>
    <row r="193" hidden="1" x14ac:dyDescent="0.2"/>
    <row r="194" hidden="1" x14ac:dyDescent="0.2"/>
    <row r="195" hidden="1" x14ac:dyDescent="0.2"/>
    <row r="196" hidden="1" x14ac:dyDescent="0.2"/>
    <row r="197" hidden="1" x14ac:dyDescent="0.2"/>
    <row r="198" hidden="1" x14ac:dyDescent="0.2"/>
    <row r="199" hidden="1" x14ac:dyDescent="0.2"/>
    <row r="200" hidden="1" x14ac:dyDescent="0.2"/>
    <row r="201" hidden="1" x14ac:dyDescent="0.2"/>
    <row r="202" hidden="1" x14ac:dyDescent="0.2"/>
    <row r="203" hidden="1" x14ac:dyDescent="0.2"/>
    <row r="204" hidden="1" x14ac:dyDescent="0.2"/>
    <row r="205" hidden="1" x14ac:dyDescent="0.2"/>
    <row r="206" hidden="1" x14ac:dyDescent="0.2"/>
    <row r="207" hidden="1" x14ac:dyDescent="0.2"/>
    <row r="208" hidden="1" x14ac:dyDescent="0.2"/>
    <row r="209" hidden="1" x14ac:dyDescent="0.2"/>
    <row r="210" hidden="1" x14ac:dyDescent="0.2"/>
    <row r="211" hidden="1" x14ac:dyDescent="0.2"/>
    <row r="212" hidden="1" x14ac:dyDescent="0.2"/>
    <row r="213" hidden="1" x14ac:dyDescent="0.2"/>
    <row r="214" hidden="1" x14ac:dyDescent="0.2"/>
    <row r="215" hidden="1" x14ac:dyDescent="0.2"/>
    <row r="216" hidden="1" x14ac:dyDescent="0.2"/>
    <row r="217" hidden="1" x14ac:dyDescent="0.2"/>
    <row r="218" hidden="1" x14ac:dyDescent="0.2"/>
    <row r="219" hidden="1" x14ac:dyDescent="0.2"/>
    <row r="220" hidden="1" x14ac:dyDescent="0.2"/>
    <row r="221" hidden="1" x14ac:dyDescent="0.2"/>
    <row r="222" hidden="1" x14ac:dyDescent="0.2"/>
    <row r="223" hidden="1" x14ac:dyDescent="0.2"/>
    <row r="224" hidden="1" x14ac:dyDescent="0.2"/>
    <row r="225" hidden="1" x14ac:dyDescent="0.2"/>
    <row r="226" hidden="1" x14ac:dyDescent="0.2"/>
    <row r="227" hidden="1" x14ac:dyDescent="0.2"/>
    <row r="228" hidden="1" x14ac:dyDescent="0.2"/>
    <row r="229" hidden="1" x14ac:dyDescent="0.2"/>
    <row r="230" hidden="1" x14ac:dyDescent="0.2"/>
    <row r="231" hidden="1" x14ac:dyDescent="0.2"/>
    <row r="232" hidden="1" x14ac:dyDescent="0.2"/>
    <row r="233" hidden="1" x14ac:dyDescent="0.2"/>
    <row r="234" hidden="1" x14ac:dyDescent="0.2"/>
    <row r="235" hidden="1" x14ac:dyDescent="0.2"/>
    <row r="236" hidden="1" x14ac:dyDescent="0.2"/>
    <row r="237" hidden="1" x14ac:dyDescent="0.2"/>
    <row r="238" hidden="1" x14ac:dyDescent="0.2"/>
    <row r="239" hidden="1" x14ac:dyDescent="0.2"/>
    <row r="240" hidden="1" x14ac:dyDescent="0.2"/>
    <row r="241" hidden="1" x14ac:dyDescent="0.2"/>
    <row r="242" hidden="1" x14ac:dyDescent="0.2"/>
    <row r="243" hidden="1" x14ac:dyDescent="0.2"/>
    <row r="244" hidden="1" x14ac:dyDescent="0.2"/>
    <row r="245" hidden="1" x14ac:dyDescent="0.2"/>
    <row r="246" hidden="1" x14ac:dyDescent="0.2"/>
    <row r="247" hidden="1" x14ac:dyDescent="0.2"/>
    <row r="248" hidden="1" x14ac:dyDescent="0.2"/>
    <row r="249" hidden="1" x14ac:dyDescent="0.2"/>
    <row r="250" hidden="1" x14ac:dyDescent="0.2"/>
    <row r="251" hidden="1" x14ac:dyDescent="0.2"/>
    <row r="252" hidden="1" x14ac:dyDescent="0.2"/>
    <row r="253" hidden="1" x14ac:dyDescent="0.2"/>
    <row r="254" hidden="1" x14ac:dyDescent="0.2"/>
    <row r="255" hidden="1" x14ac:dyDescent="0.2"/>
    <row r="256" hidden="1" x14ac:dyDescent="0.2"/>
    <row r="257" hidden="1" x14ac:dyDescent="0.2"/>
    <row r="258" hidden="1" x14ac:dyDescent="0.2"/>
    <row r="259" hidden="1" x14ac:dyDescent="0.2"/>
    <row r="260" hidden="1" x14ac:dyDescent="0.2"/>
    <row r="261" hidden="1" x14ac:dyDescent="0.2"/>
    <row r="262" hidden="1" x14ac:dyDescent="0.2"/>
    <row r="263" hidden="1" x14ac:dyDescent="0.2"/>
    <row r="264" hidden="1" x14ac:dyDescent="0.2"/>
    <row r="265" hidden="1" x14ac:dyDescent="0.2"/>
    <row r="266" hidden="1" x14ac:dyDescent="0.2"/>
    <row r="267" hidden="1" x14ac:dyDescent="0.2"/>
    <row r="268" hidden="1" x14ac:dyDescent="0.2"/>
    <row r="269" hidden="1" x14ac:dyDescent="0.2"/>
    <row r="270" hidden="1" x14ac:dyDescent="0.2"/>
    <row r="271" hidden="1" x14ac:dyDescent="0.2"/>
    <row r="272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  <row r="288" hidden="1" x14ac:dyDescent="0.2"/>
    <row r="289" hidden="1" x14ac:dyDescent="0.2"/>
    <row r="290" hidden="1" x14ac:dyDescent="0.2"/>
    <row r="291" hidden="1" x14ac:dyDescent="0.2"/>
    <row r="292" hidden="1" x14ac:dyDescent="0.2"/>
    <row r="293" hidden="1" x14ac:dyDescent="0.2"/>
    <row r="294" hidden="1" x14ac:dyDescent="0.2"/>
    <row r="295" hidden="1" x14ac:dyDescent="0.2"/>
    <row r="296" hidden="1" x14ac:dyDescent="0.2"/>
    <row r="297" hidden="1" x14ac:dyDescent="0.2"/>
    <row r="298" hidden="1" x14ac:dyDescent="0.2"/>
    <row r="299" hidden="1" x14ac:dyDescent="0.2"/>
    <row r="300" hidden="1" x14ac:dyDescent="0.2"/>
    <row r="301" hidden="1" x14ac:dyDescent="0.2"/>
    <row r="302" hidden="1" x14ac:dyDescent="0.2"/>
    <row r="303" hidden="1" x14ac:dyDescent="0.2"/>
    <row r="304" hidden="1" x14ac:dyDescent="0.2"/>
    <row r="305" hidden="1" x14ac:dyDescent="0.2"/>
    <row r="306" hidden="1" x14ac:dyDescent="0.2"/>
    <row r="307" hidden="1" x14ac:dyDescent="0.2"/>
    <row r="308" hidden="1" x14ac:dyDescent="0.2"/>
    <row r="309" hidden="1" x14ac:dyDescent="0.2"/>
    <row r="310" hidden="1" x14ac:dyDescent="0.2"/>
    <row r="311" hidden="1" x14ac:dyDescent="0.2"/>
    <row r="312" hidden="1" x14ac:dyDescent="0.2"/>
    <row r="313" hidden="1" x14ac:dyDescent="0.2"/>
    <row r="314" hidden="1" x14ac:dyDescent="0.2"/>
    <row r="315" hidden="1" x14ac:dyDescent="0.2"/>
    <row r="316" hidden="1" x14ac:dyDescent="0.2"/>
    <row r="317" hidden="1" x14ac:dyDescent="0.2"/>
    <row r="318" hidden="1" x14ac:dyDescent="0.2"/>
    <row r="319" hidden="1" x14ac:dyDescent="0.2"/>
    <row r="320" hidden="1" x14ac:dyDescent="0.2"/>
    <row r="321" hidden="1" x14ac:dyDescent="0.2"/>
    <row r="322" hidden="1" x14ac:dyDescent="0.2"/>
    <row r="323" hidden="1" x14ac:dyDescent="0.2"/>
    <row r="324" hidden="1" x14ac:dyDescent="0.2"/>
    <row r="325" hidden="1" x14ac:dyDescent="0.2"/>
    <row r="326" hidden="1" x14ac:dyDescent="0.2"/>
    <row r="327" hidden="1" x14ac:dyDescent="0.2"/>
    <row r="328" hidden="1" x14ac:dyDescent="0.2"/>
    <row r="329" hidden="1" x14ac:dyDescent="0.2"/>
    <row r="330" hidden="1" x14ac:dyDescent="0.2"/>
    <row r="331" hidden="1" x14ac:dyDescent="0.2"/>
    <row r="332" hidden="1" x14ac:dyDescent="0.2"/>
    <row r="333" hidden="1" x14ac:dyDescent="0.2"/>
    <row r="334" hidden="1" x14ac:dyDescent="0.2"/>
    <row r="335" hidden="1" x14ac:dyDescent="0.2"/>
    <row r="336" hidden="1" x14ac:dyDescent="0.2"/>
    <row r="337" hidden="1" x14ac:dyDescent="0.2"/>
    <row r="338" hidden="1" x14ac:dyDescent="0.2"/>
    <row r="339" hidden="1" x14ac:dyDescent="0.2"/>
    <row r="340" hidden="1" x14ac:dyDescent="0.2"/>
    <row r="341" hidden="1" x14ac:dyDescent="0.2"/>
    <row r="342" hidden="1" x14ac:dyDescent="0.2"/>
    <row r="343" hidden="1" x14ac:dyDescent="0.2"/>
    <row r="344" hidden="1" x14ac:dyDescent="0.2"/>
    <row r="345" hidden="1" x14ac:dyDescent="0.2"/>
    <row r="346" hidden="1" x14ac:dyDescent="0.2"/>
    <row r="347" hidden="1" x14ac:dyDescent="0.2"/>
    <row r="348" hidden="1" x14ac:dyDescent="0.2"/>
    <row r="349" hidden="1" x14ac:dyDescent="0.2"/>
    <row r="350" hidden="1" x14ac:dyDescent="0.2"/>
    <row r="351" hidden="1" x14ac:dyDescent="0.2"/>
    <row r="352" hidden="1" x14ac:dyDescent="0.2"/>
    <row r="353" hidden="1" x14ac:dyDescent="0.2"/>
    <row r="354" hidden="1" x14ac:dyDescent="0.2"/>
    <row r="355" hidden="1" x14ac:dyDescent="0.2"/>
    <row r="356" hidden="1" x14ac:dyDescent="0.2"/>
    <row r="357" hidden="1" x14ac:dyDescent="0.2"/>
    <row r="358" hidden="1" x14ac:dyDescent="0.2"/>
    <row r="359" hidden="1" x14ac:dyDescent="0.2"/>
    <row r="360" hidden="1" x14ac:dyDescent="0.2"/>
    <row r="361" hidden="1" x14ac:dyDescent="0.2"/>
    <row r="362" hidden="1" x14ac:dyDescent="0.2"/>
    <row r="363" hidden="1" x14ac:dyDescent="0.2"/>
    <row r="364" hidden="1" x14ac:dyDescent="0.2"/>
    <row r="365" hidden="1" x14ac:dyDescent="0.2"/>
    <row r="366" hidden="1" x14ac:dyDescent="0.2"/>
    <row r="367" hidden="1" x14ac:dyDescent="0.2"/>
    <row r="368" hidden="1" x14ac:dyDescent="0.2"/>
    <row r="369" hidden="1" x14ac:dyDescent="0.2"/>
    <row r="370" hidden="1" x14ac:dyDescent="0.2"/>
    <row r="371" hidden="1" x14ac:dyDescent="0.2"/>
    <row r="372" hidden="1" x14ac:dyDescent="0.2"/>
    <row r="373" hidden="1" x14ac:dyDescent="0.2"/>
    <row r="374" hidden="1" x14ac:dyDescent="0.2"/>
    <row r="375" hidden="1" x14ac:dyDescent="0.2"/>
    <row r="376" hidden="1" x14ac:dyDescent="0.2"/>
    <row r="377" hidden="1" x14ac:dyDescent="0.2"/>
    <row r="378" hidden="1" x14ac:dyDescent="0.2"/>
    <row r="379" hidden="1" x14ac:dyDescent="0.2"/>
    <row r="380" hidden="1" x14ac:dyDescent="0.2"/>
    <row r="381" hidden="1" x14ac:dyDescent="0.2"/>
    <row r="382" hidden="1" x14ac:dyDescent="0.2"/>
    <row r="383" hidden="1" x14ac:dyDescent="0.2"/>
    <row r="384" hidden="1" x14ac:dyDescent="0.2"/>
    <row r="385" hidden="1" x14ac:dyDescent="0.2"/>
    <row r="386" hidden="1" x14ac:dyDescent="0.2"/>
    <row r="387" hidden="1" x14ac:dyDescent="0.2"/>
    <row r="388" hidden="1" x14ac:dyDescent="0.2"/>
    <row r="389" hidden="1" x14ac:dyDescent="0.2"/>
    <row r="390" hidden="1" x14ac:dyDescent="0.2"/>
    <row r="391" hidden="1" x14ac:dyDescent="0.2"/>
    <row r="392" hidden="1" x14ac:dyDescent="0.2"/>
    <row r="393" hidden="1" x14ac:dyDescent="0.2"/>
    <row r="394" hidden="1" x14ac:dyDescent="0.2"/>
    <row r="395" hidden="1" x14ac:dyDescent="0.2"/>
    <row r="396" hidden="1" x14ac:dyDescent="0.2"/>
    <row r="397" hidden="1" x14ac:dyDescent="0.2"/>
    <row r="398" hidden="1" x14ac:dyDescent="0.2"/>
    <row r="399" hidden="1" x14ac:dyDescent="0.2"/>
    <row r="400" hidden="1" x14ac:dyDescent="0.2"/>
    <row r="401" hidden="1" x14ac:dyDescent="0.2"/>
    <row r="402" hidden="1" x14ac:dyDescent="0.2"/>
    <row r="403" hidden="1" x14ac:dyDescent="0.2"/>
    <row r="404" hidden="1" x14ac:dyDescent="0.2"/>
    <row r="405" hidden="1" x14ac:dyDescent="0.2"/>
    <row r="406" hidden="1" x14ac:dyDescent="0.2"/>
    <row r="407" hidden="1" x14ac:dyDescent="0.2"/>
    <row r="408" hidden="1" x14ac:dyDescent="0.2"/>
    <row r="409" hidden="1" x14ac:dyDescent="0.2"/>
    <row r="410" hidden="1" x14ac:dyDescent="0.2"/>
    <row r="411" hidden="1" x14ac:dyDescent="0.2"/>
    <row r="412" hidden="1" x14ac:dyDescent="0.2"/>
    <row r="413" hidden="1" x14ac:dyDescent="0.2"/>
    <row r="414" hidden="1" x14ac:dyDescent="0.2"/>
    <row r="415" hidden="1" x14ac:dyDescent="0.2"/>
    <row r="416" hidden="1" x14ac:dyDescent="0.2"/>
    <row r="417" hidden="1" x14ac:dyDescent="0.2"/>
    <row r="418" hidden="1" x14ac:dyDescent="0.2"/>
    <row r="419" hidden="1" x14ac:dyDescent="0.2"/>
    <row r="420" hidden="1" x14ac:dyDescent="0.2"/>
    <row r="421" hidden="1" x14ac:dyDescent="0.2"/>
    <row r="422" hidden="1" x14ac:dyDescent="0.2"/>
    <row r="423" hidden="1" x14ac:dyDescent="0.2"/>
    <row r="424" hidden="1" x14ac:dyDescent="0.2"/>
    <row r="425" hidden="1" x14ac:dyDescent="0.2"/>
    <row r="426" hidden="1" x14ac:dyDescent="0.2"/>
    <row r="427" hidden="1" x14ac:dyDescent="0.2"/>
    <row r="428" hidden="1" x14ac:dyDescent="0.2"/>
    <row r="429" hidden="1" x14ac:dyDescent="0.2"/>
  </sheetData>
  <mergeCells count="1">
    <mergeCell ref="I8:O8"/>
  </mergeCells>
  <hyperlinks>
    <hyperlink ref="O1" location="Menu!A1" display="Menu" xr:uid="{00000000-0004-0000-0500-000000000000}"/>
  </hyperlinks>
  <pageMargins left="0.7" right="0.7" top="0.75" bottom="0.75" header="0.3" footer="0.3"/>
  <pageSetup paperSize="9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4">
    <tabColor rgb="FFFF0000"/>
  </sheetPr>
  <dimension ref="A1:AK429"/>
  <sheetViews>
    <sheetView showGridLines="0" zoomScale="70" zoomScaleNormal="70" workbookViewId="0">
      <selection activeCell="A47" sqref="A47"/>
    </sheetView>
  </sheetViews>
  <sheetFormatPr defaultColWidth="0" defaultRowHeight="12.75" zeroHeight="1" x14ac:dyDescent="0.2"/>
  <cols>
    <col min="1" max="1" width="3.625" style="31" customWidth="1"/>
    <col min="2" max="2" width="13.75" style="31" customWidth="1"/>
    <col min="3" max="3" width="50.875" style="31" customWidth="1"/>
    <col min="4" max="4" width="20.5" style="31" customWidth="1"/>
    <col min="5" max="15" width="9.5" style="31" customWidth="1"/>
    <col min="16" max="16" width="7.625" style="31" customWidth="1"/>
    <col min="17" max="17" width="3.625" style="123" customWidth="1"/>
    <col min="18" max="18" width="16.75" hidden="1" customWidth="1"/>
    <col min="19" max="28" width="9" hidden="1" customWidth="1"/>
    <col min="29" max="33" width="13" hidden="1" customWidth="1"/>
    <col min="34" max="35" width="14.625" hidden="1" customWidth="1"/>
    <col min="36" max="36" width="9" hidden="1" customWidth="1"/>
    <col min="37" max="37" width="13" hidden="1" customWidth="1"/>
    <col min="38" max="16384" width="9" hidden="1"/>
  </cols>
  <sheetData>
    <row r="1" spans="1:19" ht="18" x14ac:dyDescent="0.25">
      <c r="A1" s="188" t="s">
        <v>481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30" t="s">
        <v>33</v>
      </c>
      <c r="P1" s="29"/>
    </row>
    <row r="2" spans="1:19" ht="15.75" x14ac:dyDescent="0.25">
      <c r="A2" s="189" t="str">
        <f ca="1">RIGHT(CELL("filename", $A$1), LEN(CELL("filename", $A$1)) - SEARCH("]", CELL("filename", $A$1)))</f>
        <v>Forecast Volumes (unitised)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3" spans="1:19" x14ac:dyDescent="0.2">
      <c r="A3" s="71"/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</row>
    <row r="4" spans="1:19" x14ac:dyDescent="0.2">
      <c r="A4" s="71"/>
      <c r="B4" s="78" t="s">
        <v>576</v>
      </c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</row>
    <row r="5" spans="1:19" x14ac:dyDescent="0.2">
      <c r="A5" s="71"/>
      <c r="B5" s="79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</row>
    <row r="6" spans="1:19" x14ac:dyDescent="0.2">
      <c r="A6" s="71"/>
      <c r="B6" s="52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</row>
    <row r="7" spans="1:19" x14ac:dyDescent="0.2">
      <c r="A7" s="71"/>
      <c r="B7" s="79"/>
      <c r="C7" s="71"/>
      <c r="D7" s="71"/>
      <c r="E7" s="181">
        <v>2</v>
      </c>
      <c r="F7" s="181">
        <v>3</v>
      </c>
      <c r="G7" s="181">
        <v>4</v>
      </c>
      <c r="H7" s="181">
        <v>5</v>
      </c>
      <c r="I7" s="181">
        <v>6</v>
      </c>
      <c r="J7" s="181">
        <v>7</v>
      </c>
      <c r="K7" s="181">
        <v>8</v>
      </c>
      <c r="L7" s="181">
        <v>9</v>
      </c>
      <c r="M7" s="181">
        <v>10</v>
      </c>
      <c r="N7" s="181">
        <v>11</v>
      </c>
      <c r="O7" s="181">
        <v>12</v>
      </c>
      <c r="P7" s="84"/>
    </row>
    <row r="8" spans="1:19" x14ac:dyDescent="0.2">
      <c r="A8" s="71"/>
      <c r="B8" s="79"/>
      <c r="C8" s="71"/>
      <c r="D8" s="71"/>
      <c r="E8" s="222"/>
      <c r="F8" s="222"/>
      <c r="G8" s="222"/>
      <c r="H8" s="222"/>
      <c r="I8" s="222"/>
      <c r="J8" s="222"/>
      <c r="K8" s="222"/>
      <c r="L8" s="222"/>
      <c r="M8" s="222"/>
      <c r="N8" s="222"/>
      <c r="O8" s="222"/>
      <c r="P8" s="84"/>
      <c r="R8" s="178"/>
    </row>
    <row r="9" spans="1:19" x14ac:dyDescent="0.2">
      <c r="A9" s="71"/>
      <c r="B9" s="75" t="s">
        <v>521</v>
      </c>
      <c r="C9" s="162" t="s">
        <v>41</v>
      </c>
      <c r="D9" s="162" t="s">
        <v>871</v>
      </c>
      <c r="E9" s="128" t="s">
        <v>623</v>
      </c>
      <c r="F9" s="128" t="s">
        <v>624</v>
      </c>
      <c r="G9" s="128" t="s">
        <v>625</v>
      </c>
      <c r="H9" s="128" t="s">
        <v>626</v>
      </c>
      <c r="I9" s="128" t="s">
        <v>568</v>
      </c>
      <c r="J9" s="128" t="s">
        <v>569</v>
      </c>
      <c r="K9" s="128" t="s">
        <v>570</v>
      </c>
      <c r="L9" s="128" t="s">
        <v>571</v>
      </c>
      <c r="M9" s="128" t="s">
        <v>572</v>
      </c>
      <c r="N9" s="128" t="s">
        <v>573</v>
      </c>
      <c r="O9" s="128" t="s">
        <v>574</v>
      </c>
      <c r="P9" s="84"/>
      <c r="R9" s="200"/>
    </row>
    <row r="10" spans="1:19" x14ac:dyDescent="0.2">
      <c r="A10" s="71"/>
      <c r="B10" s="179" t="str">
        <f>'Historical Expenditure'!B10</f>
        <v>RCA</v>
      </c>
      <c r="C10" s="186" t="s">
        <v>296</v>
      </c>
      <c r="D10" s="163" t="s">
        <v>872</v>
      </c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84"/>
      <c r="R10" s="178"/>
      <c r="S10" s="123"/>
    </row>
    <row r="11" spans="1:19" x14ac:dyDescent="0.2">
      <c r="A11" s="71"/>
      <c r="B11" s="72" t="s">
        <v>577</v>
      </c>
      <c r="C11" s="186" t="s">
        <v>578</v>
      </c>
      <c r="D11" s="163" t="s">
        <v>872</v>
      </c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84"/>
      <c r="R11" s="178"/>
      <c r="S11" s="123"/>
    </row>
    <row r="12" spans="1:19" x14ac:dyDescent="0.2">
      <c r="A12" s="71"/>
      <c r="B12" s="179" t="str">
        <f>'Historical Expenditure'!B12</f>
        <v>RHF</v>
      </c>
      <c r="C12" s="186" t="s">
        <v>130</v>
      </c>
      <c r="D12" s="163" t="s">
        <v>873</v>
      </c>
      <c r="E12" s="187">
        <f>'Historical Volumes'!D12</f>
        <v>14.517218025918687</v>
      </c>
      <c r="F12" s="187">
        <f>'Historical Volumes'!E12</f>
        <v>17</v>
      </c>
      <c r="G12" s="187">
        <f>'Historical Volumes'!F12</f>
        <v>26.992389227830159</v>
      </c>
      <c r="H12" s="187">
        <f>'Historical Volumes'!G12</f>
        <v>29.369791041267369</v>
      </c>
      <c r="I12" s="180">
        <v>20.754803626874423</v>
      </c>
      <c r="J12" s="180">
        <v>20.754803626874423</v>
      </c>
      <c r="K12" s="180">
        <v>20.754803626874423</v>
      </c>
      <c r="L12" s="180">
        <v>20.754803626874423</v>
      </c>
      <c r="M12" s="180">
        <v>20.754803626874423</v>
      </c>
      <c r="N12" s="180">
        <v>20.754803626874423</v>
      </c>
      <c r="O12" s="180">
        <v>20.754803626874423</v>
      </c>
      <c r="P12" s="84"/>
      <c r="R12" s="178"/>
      <c r="S12" s="123"/>
    </row>
    <row r="13" spans="1:19" x14ac:dyDescent="0.2">
      <c r="A13" s="71"/>
      <c r="B13" s="179" t="str">
        <f>'Historical Expenditure'!B13</f>
        <v>RHG</v>
      </c>
      <c r="C13" s="186" t="s">
        <v>131</v>
      </c>
      <c r="D13" s="163" t="s">
        <v>873</v>
      </c>
      <c r="E13" s="185">
        <f>'Historical Volumes'!D13</f>
        <v>132.70505103594076</v>
      </c>
      <c r="F13" s="185">
        <f>'Historical Volumes'!E13</f>
        <v>142</v>
      </c>
      <c r="G13" s="185">
        <f>'Historical Volumes'!F13</f>
        <v>148.49999855514966</v>
      </c>
      <c r="H13" s="185">
        <f>'Historical Volumes'!G13</f>
        <v>161.62949229567334</v>
      </c>
      <c r="I13" s="184">
        <v>184.38848208848503</v>
      </c>
      <c r="J13" s="184">
        <v>200.64747130335672</v>
      </c>
      <c r="K13" s="184">
        <v>216.90646051822841</v>
      </c>
      <c r="L13" s="184">
        <v>233.1654497331001</v>
      </c>
      <c r="M13" s="184">
        <v>249.42443894797179</v>
      </c>
      <c r="N13" s="184">
        <v>265.68342816284348</v>
      </c>
      <c r="O13" s="184">
        <v>281.94241737771517</v>
      </c>
      <c r="P13" s="84"/>
      <c r="R13" s="178"/>
      <c r="S13" s="123"/>
    </row>
    <row r="14" spans="1:19" x14ac:dyDescent="0.2">
      <c r="A14" s="71"/>
      <c r="B14" s="179" t="str">
        <f>'Historical Expenditure'!B14</f>
        <v>RHH</v>
      </c>
      <c r="C14" s="186" t="s">
        <v>132</v>
      </c>
      <c r="D14" s="163" t="s">
        <v>873</v>
      </c>
      <c r="E14" s="185">
        <f>'Historical Volumes'!D14</f>
        <v>39.048523527589026</v>
      </c>
      <c r="F14" s="185">
        <f>'Historical Volumes'!E14</f>
        <v>40.5</v>
      </c>
      <c r="G14" s="185">
        <f>'Historical Volumes'!F14</f>
        <v>32.993590928699078</v>
      </c>
      <c r="H14" s="185">
        <f>'Historical Volumes'!G14</f>
        <v>34.004119542771107</v>
      </c>
      <c r="I14" s="184">
        <v>36.021057228144052</v>
      </c>
      <c r="J14" s="184">
        <v>36.021057228144052</v>
      </c>
      <c r="K14" s="184">
        <v>36.021057228144052</v>
      </c>
      <c r="L14" s="184">
        <v>36.021057228144052</v>
      </c>
      <c r="M14" s="184">
        <v>36.021057228144052</v>
      </c>
      <c r="N14" s="184">
        <v>36.021057228144052</v>
      </c>
      <c r="O14" s="184">
        <v>36.021057228144052</v>
      </c>
      <c r="P14" s="84"/>
      <c r="R14" s="178"/>
      <c r="S14" s="123"/>
    </row>
    <row r="15" spans="1:19" x14ac:dyDescent="0.2">
      <c r="A15" s="71"/>
      <c r="B15" s="179" t="str">
        <f>'Historical Expenditure'!B15</f>
        <v>RHJ</v>
      </c>
      <c r="C15" s="186" t="s">
        <v>133</v>
      </c>
      <c r="D15" s="163" t="s">
        <v>872</v>
      </c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84"/>
      <c r="R15" s="178"/>
      <c r="S15" s="123"/>
    </row>
    <row r="16" spans="1:19" s="123" customFormat="1" x14ac:dyDescent="0.2">
      <c r="A16" s="71"/>
      <c r="B16" s="179" t="str">
        <f>'Historical Expenditure'!B16</f>
        <v>RHL</v>
      </c>
      <c r="C16" s="186" t="s">
        <v>134</v>
      </c>
      <c r="D16" s="163" t="s">
        <v>873</v>
      </c>
      <c r="E16" s="185">
        <f>'Historical Volumes'!D16</f>
        <v>1226.649122689669</v>
      </c>
      <c r="F16" s="185">
        <f>'Historical Volumes'!E16</f>
        <v>993</v>
      </c>
      <c r="G16" s="185">
        <f>'Historical Volumes'!F16</f>
        <v>939.32555309052816</v>
      </c>
      <c r="H16" s="185">
        <f>'Historical Volumes'!G16</f>
        <v>911.43407078737084</v>
      </c>
      <c r="I16" s="184">
        <v>952.21703539368536</v>
      </c>
      <c r="J16" s="184">
        <v>952.21703539368536</v>
      </c>
      <c r="K16" s="184">
        <v>952.21703539368536</v>
      </c>
      <c r="L16" s="184">
        <v>952.21703539368536</v>
      </c>
      <c r="M16" s="184">
        <v>952.21703539368536</v>
      </c>
      <c r="N16" s="184">
        <v>952.21703539368536</v>
      </c>
      <c r="O16" s="184">
        <v>952.21703539368536</v>
      </c>
      <c r="P16" s="84"/>
      <c r="R16" s="178"/>
    </row>
    <row r="17" spans="1:19" x14ac:dyDescent="0.2">
      <c r="A17" s="71"/>
      <c r="B17" s="179" t="str">
        <f>'Historical Expenditure'!B17</f>
        <v>RHM</v>
      </c>
      <c r="C17" s="186" t="s">
        <v>135</v>
      </c>
      <c r="D17" s="163" t="s">
        <v>873</v>
      </c>
      <c r="E17" s="185">
        <f>'Historical Volumes'!D17</f>
        <v>1.0015652750835171</v>
      </c>
      <c r="F17" s="185">
        <f>'Historical Volumes'!E17</f>
        <v>0.5</v>
      </c>
      <c r="G17" s="185">
        <f>'Historical Volumes'!F17</f>
        <v>0</v>
      </c>
      <c r="H17" s="185">
        <f>'Historical Volumes'!G17</f>
        <v>0.25039131877087928</v>
      </c>
      <c r="I17" s="184">
        <v>0.50078263754175856</v>
      </c>
      <c r="J17" s="184">
        <v>0.50078263754175856</v>
      </c>
      <c r="K17" s="184">
        <v>0.50078263754175856</v>
      </c>
      <c r="L17" s="184">
        <v>0.50078263754175856</v>
      </c>
      <c r="M17" s="184">
        <v>0.50078263754175856</v>
      </c>
      <c r="N17" s="184">
        <v>0.50078263754175856</v>
      </c>
      <c r="O17" s="184">
        <v>0.50078263754175856</v>
      </c>
      <c r="P17" s="84"/>
      <c r="R17" s="178"/>
      <c r="S17" s="123"/>
    </row>
    <row r="18" spans="1:19" x14ac:dyDescent="0.2">
      <c r="A18" s="71"/>
      <c r="B18" s="179" t="str">
        <f>'Historical Expenditure'!B18</f>
        <v>RHN</v>
      </c>
      <c r="C18" s="186" t="s">
        <v>136</v>
      </c>
      <c r="D18" s="163" t="s">
        <v>873</v>
      </c>
      <c r="E18" s="185">
        <f>'Historical Volumes'!D18</f>
        <v>0</v>
      </c>
      <c r="F18" s="185">
        <f>'Historical Volumes'!E18</f>
        <v>0</v>
      </c>
      <c r="G18" s="185">
        <f>'Historical Volumes'!F18</f>
        <v>0</v>
      </c>
      <c r="H18" s="185">
        <f>'Historical Volumes'!G18</f>
        <v>0</v>
      </c>
      <c r="I18" s="184">
        <v>0</v>
      </c>
      <c r="J18" s="184">
        <v>0</v>
      </c>
      <c r="K18" s="184">
        <v>0</v>
      </c>
      <c r="L18" s="184">
        <v>0</v>
      </c>
      <c r="M18" s="184">
        <v>0</v>
      </c>
      <c r="N18" s="184">
        <v>0</v>
      </c>
      <c r="O18" s="184">
        <v>0</v>
      </c>
      <c r="P18" s="84"/>
      <c r="R18" s="178"/>
      <c r="S18" s="123"/>
    </row>
    <row r="19" spans="1:19" x14ac:dyDescent="0.2">
      <c r="A19" s="71"/>
      <c r="B19" s="179" t="str">
        <f>'Historical Expenditure'!B19</f>
        <v>RHO</v>
      </c>
      <c r="C19" s="186" t="s">
        <v>137</v>
      </c>
      <c r="D19" s="163" t="s">
        <v>873</v>
      </c>
      <c r="E19" s="185">
        <f>'Historical Volumes'!D19</f>
        <v>1.4087475751654033E-2</v>
      </c>
      <c r="F19" s="185">
        <f>'Historical Volumes'!E19</f>
        <v>0</v>
      </c>
      <c r="G19" s="185">
        <f>'Historical Volumes'!F19</f>
        <v>0</v>
      </c>
      <c r="H19" s="185">
        <f>'Historical Volumes'!G19</f>
        <v>3.5218689379135082E-3</v>
      </c>
      <c r="I19" s="184">
        <v>7.0437378758270164E-3</v>
      </c>
      <c r="J19" s="184">
        <v>7.0437378758270164E-3</v>
      </c>
      <c r="K19" s="184">
        <v>7.0437378758270164E-3</v>
      </c>
      <c r="L19" s="184">
        <v>7.0437378758270164E-3</v>
      </c>
      <c r="M19" s="184">
        <v>7.0437378758270164E-3</v>
      </c>
      <c r="N19" s="184">
        <v>7.0437378758270164E-3</v>
      </c>
      <c r="O19" s="184">
        <v>7.0437378758270164E-3</v>
      </c>
      <c r="P19" s="84"/>
      <c r="R19" s="178"/>
      <c r="S19" s="123"/>
    </row>
    <row r="20" spans="1:19" x14ac:dyDescent="0.2">
      <c r="A20" s="71"/>
      <c r="B20" s="179" t="str">
        <f>'Historical Expenditure'!B20</f>
        <v>RHP</v>
      </c>
      <c r="C20" s="186" t="s">
        <v>138</v>
      </c>
      <c r="D20" s="163" t="s">
        <v>872</v>
      </c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84"/>
      <c r="R20" s="178"/>
      <c r="S20" s="123"/>
    </row>
    <row r="21" spans="1:19" x14ac:dyDescent="0.2">
      <c r="A21" s="71"/>
      <c r="B21" s="179" t="str">
        <f>'Historical Expenditure'!B21</f>
        <v>RHQ</v>
      </c>
      <c r="C21" s="186" t="s">
        <v>139</v>
      </c>
      <c r="D21" s="163" t="s">
        <v>873</v>
      </c>
      <c r="E21" s="185">
        <f>'Historical Volumes'!D21</f>
        <v>0</v>
      </c>
      <c r="F21" s="185">
        <f>'Historical Volumes'!E21</f>
        <v>1</v>
      </c>
      <c r="G21" s="185">
        <f>'Historical Volumes'!F21</f>
        <v>4.4985980156529237</v>
      </c>
      <c r="H21" s="185">
        <f>'Historical Volumes'!G21</f>
        <v>6.9971960313058483</v>
      </c>
      <c r="I21" s="184">
        <v>6.9971960313058483</v>
      </c>
      <c r="J21" s="184">
        <v>6.9971960313058483</v>
      </c>
      <c r="K21" s="184">
        <v>6.9971960313058483</v>
      </c>
      <c r="L21" s="184">
        <v>6.9971960313058483</v>
      </c>
      <c r="M21" s="184">
        <v>6.9971960313058483</v>
      </c>
      <c r="N21" s="184">
        <v>6.9971960313058483</v>
      </c>
      <c r="O21" s="184">
        <v>6.9971960313058483</v>
      </c>
      <c r="P21" s="84"/>
      <c r="R21" s="178"/>
      <c r="S21" s="123"/>
    </row>
    <row r="22" spans="1:19" x14ac:dyDescent="0.2">
      <c r="A22" s="71"/>
      <c r="B22" s="179" t="str">
        <f>'Historical Expenditure'!B22</f>
        <v>RHR</v>
      </c>
      <c r="C22" s="186" t="s">
        <v>140</v>
      </c>
      <c r="D22" s="163" t="s">
        <v>873</v>
      </c>
      <c r="E22" s="185">
        <f>'Historical Volumes'!D22</f>
        <v>0</v>
      </c>
      <c r="F22" s="185">
        <f>'Historical Volumes'!E22</f>
        <v>1.5</v>
      </c>
      <c r="G22" s="185">
        <f>'Historical Volumes'!F22</f>
        <v>10.496394897393234</v>
      </c>
      <c r="H22" s="185">
        <f>'Historical Volumes'!G22</f>
        <v>14.244592346089851</v>
      </c>
      <c r="I22" s="184">
        <v>10.496394897393234</v>
      </c>
      <c r="J22" s="184">
        <v>10.496394897393234</v>
      </c>
      <c r="K22" s="184">
        <v>10.496394897393234</v>
      </c>
      <c r="L22" s="184">
        <v>10.496394897393234</v>
      </c>
      <c r="M22" s="184">
        <v>10.496394897393234</v>
      </c>
      <c r="N22" s="184">
        <v>10.496394897393234</v>
      </c>
      <c r="O22" s="184">
        <v>10.496394897393234</v>
      </c>
      <c r="P22" s="84"/>
      <c r="R22" s="178"/>
      <c r="S22" s="123"/>
    </row>
    <row r="23" spans="1:19" x14ac:dyDescent="0.2">
      <c r="A23" s="71"/>
      <c r="B23" s="179" t="str">
        <f>'Historical Expenditure'!B23</f>
        <v>RHT</v>
      </c>
      <c r="C23" s="186" t="s">
        <v>141</v>
      </c>
      <c r="D23" s="163" t="s">
        <v>873</v>
      </c>
      <c r="E23" s="185">
        <f>'Historical Volumes'!D23</f>
        <v>0</v>
      </c>
      <c r="F23" s="185">
        <f>'Historical Volumes'!E23</f>
        <v>0.5</v>
      </c>
      <c r="G23" s="185">
        <f>'Historical Volumes'!F23</f>
        <v>1.4995994330436926</v>
      </c>
      <c r="H23" s="185">
        <f>'Historical Volumes'!G23</f>
        <v>1.9991988660873852</v>
      </c>
      <c r="I23" s="184">
        <v>1.9991988660873852</v>
      </c>
      <c r="J23" s="184">
        <v>1.9991988660873852</v>
      </c>
      <c r="K23" s="184">
        <v>1.9991988660873852</v>
      </c>
      <c r="L23" s="184">
        <v>1.9991988660873852</v>
      </c>
      <c r="M23" s="184">
        <v>1.9991988660873852</v>
      </c>
      <c r="N23" s="184">
        <v>1.9991988660873852</v>
      </c>
      <c r="O23" s="184">
        <v>1.9991988660873852</v>
      </c>
      <c r="P23" s="84"/>
      <c r="R23" s="178"/>
      <c r="S23" s="123"/>
    </row>
    <row r="24" spans="1:19" x14ac:dyDescent="0.2">
      <c r="A24" s="71"/>
      <c r="B24" s="179" t="str">
        <f>'Historical Expenditure'!B24</f>
        <v>RHU</v>
      </c>
      <c r="C24" s="186" t="s">
        <v>142</v>
      </c>
      <c r="D24" s="163" t="s">
        <v>873</v>
      </c>
      <c r="E24" s="185">
        <f>'Historical Volumes'!D24</f>
        <v>556.89846789793887</v>
      </c>
      <c r="F24" s="185">
        <f>'Historical Volumes'!E24</f>
        <v>570</v>
      </c>
      <c r="G24" s="185">
        <f>'Historical Volumes'!F24</f>
        <v>590.88383558267083</v>
      </c>
      <c r="H24" s="185">
        <f>'Historical Volumes'!G24</f>
        <v>576.82941145282325</v>
      </c>
      <c r="I24" s="184">
        <v>573.89115174030485</v>
      </c>
      <c r="J24" s="184">
        <v>573.89115174030485</v>
      </c>
      <c r="K24" s="184">
        <v>573.89115174030485</v>
      </c>
      <c r="L24" s="184">
        <v>573.89115174030485</v>
      </c>
      <c r="M24" s="184">
        <v>573.89115174030485</v>
      </c>
      <c r="N24" s="184">
        <v>573.89115174030485</v>
      </c>
      <c r="O24" s="184">
        <v>573.89115174030485</v>
      </c>
      <c r="P24" s="84"/>
      <c r="R24" s="178"/>
      <c r="S24" s="123"/>
    </row>
    <row r="25" spans="1:19" x14ac:dyDescent="0.2">
      <c r="A25" s="71"/>
      <c r="B25" s="179" t="str">
        <f>'Historical Expenditure'!B25</f>
        <v>RHV</v>
      </c>
      <c r="C25" s="186" t="s">
        <v>143</v>
      </c>
      <c r="D25" s="163" t="s">
        <v>873</v>
      </c>
      <c r="E25" s="185">
        <f>'Historical Volumes'!D25</f>
        <v>0</v>
      </c>
      <c r="F25" s="185">
        <f>'Historical Volumes'!E25</f>
        <v>1</v>
      </c>
      <c r="G25" s="185">
        <f>'Historical Volumes'!F25</f>
        <v>14.494592346089851</v>
      </c>
      <c r="H25" s="185">
        <f>'Historical Volumes'!G25</f>
        <v>20.741888519134775</v>
      </c>
      <c r="I25" s="184">
        <v>14.494592346089851</v>
      </c>
      <c r="J25" s="184">
        <v>14.494592346089851</v>
      </c>
      <c r="K25" s="184">
        <v>14.494592346089851</v>
      </c>
      <c r="L25" s="184">
        <v>14.494592346089851</v>
      </c>
      <c r="M25" s="184">
        <v>14.494592346089851</v>
      </c>
      <c r="N25" s="184">
        <v>14.494592346089851</v>
      </c>
      <c r="O25" s="184">
        <v>14.494592346089851</v>
      </c>
      <c r="P25" s="84"/>
      <c r="R25" s="178"/>
      <c r="S25" s="123"/>
    </row>
    <row r="26" spans="1:19" x14ac:dyDescent="0.2">
      <c r="A26" s="71"/>
      <c r="B26" s="179" t="str">
        <f>'Historical Expenditure'!B26</f>
        <v>RHW</v>
      </c>
      <c r="C26" s="186" t="s">
        <v>144</v>
      </c>
      <c r="D26" s="163" t="s">
        <v>873</v>
      </c>
      <c r="E26" s="185">
        <f>'Historical Volumes'!D26</f>
        <v>0</v>
      </c>
      <c r="F26" s="185">
        <f>'Historical Volumes'!E26</f>
        <v>0</v>
      </c>
      <c r="G26" s="185">
        <f>'Historical Volumes'!F26</f>
        <v>0.49979971652184629</v>
      </c>
      <c r="H26" s="185">
        <f>'Historical Volumes'!G26</f>
        <v>0.99959943304369259</v>
      </c>
      <c r="I26" s="184">
        <v>0.99959943304369259</v>
      </c>
      <c r="J26" s="184">
        <v>0.99959943304369259</v>
      </c>
      <c r="K26" s="184">
        <v>0.99959943304369259</v>
      </c>
      <c r="L26" s="184">
        <v>0.99959943304369259</v>
      </c>
      <c r="M26" s="184">
        <v>0.99959943304369259</v>
      </c>
      <c r="N26" s="184">
        <v>0.99959943304369259</v>
      </c>
      <c r="O26" s="184">
        <v>0.99959943304369259</v>
      </c>
      <c r="P26" s="84"/>
      <c r="R26" s="178"/>
      <c r="S26" s="123"/>
    </row>
    <row r="27" spans="1:19" x14ac:dyDescent="0.2">
      <c r="A27" s="71"/>
      <c r="B27" s="179" t="str">
        <f>'Historical Expenditure'!B27</f>
        <v>RSA</v>
      </c>
      <c r="C27" s="186" t="s">
        <v>362</v>
      </c>
      <c r="D27" s="163" t="s">
        <v>872</v>
      </c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84"/>
      <c r="R27" s="178"/>
      <c r="S27" s="123"/>
    </row>
    <row r="28" spans="1:19" x14ac:dyDescent="0.2">
      <c r="A28" s="71"/>
      <c r="B28" s="179" t="str">
        <f>'Historical Expenditure'!B28</f>
        <v>RSB</v>
      </c>
      <c r="C28" s="186" t="s">
        <v>480</v>
      </c>
      <c r="D28" s="163" t="s">
        <v>873</v>
      </c>
      <c r="E28" s="185">
        <f>'Historical Volumes'!D28</f>
        <v>0</v>
      </c>
      <c r="F28" s="185">
        <f>'Historical Volumes'!E28</f>
        <v>0</v>
      </c>
      <c r="G28" s="185">
        <f>'Historical Volumes'!F28</f>
        <v>3</v>
      </c>
      <c r="H28" s="185">
        <f>'Historical Volumes'!G28</f>
        <v>6</v>
      </c>
      <c r="I28" s="184">
        <v>6</v>
      </c>
      <c r="J28" s="184">
        <v>6</v>
      </c>
      <c r="K28" s="184">
        <v>6</v>
      </c>
      <c r="L28" s="184">
        <v>6</v>
      </c>
      <c r="M28" s="184">
        <v>6</v>
      </c>
      <c r="N28" s="184">
        <v>6</v>
      </c>
      <c r="O28" s="184">
        <v>6</v>
      </c>
      <c r="P28" s="84"/>
      <c r="R28" s="178"/>
      <c r="S28" s="123"/>
    </row>
    <row r="29" spans="1:19" x14ac:dyDescent="0.2">
      <c r="A29" s="71"/>
      <c r="B29" s="179" t="str">
        <f>'Historical Expenditure'!B29</f>
        <v>RSD</v>
      </c>
      <c r="C29" s="186" t="s">
        <v>366</v>
      </c>
      <c r="D29" s="163" t="s">
        <v>873</v>
      </c>
      <c r="E29" s="185">
        <f>'Historical Volumes'!D29</f>
        <v>0</v>
      </c>
      <c r="F29" s="185">
        <f>'Historical Volumes'!E29</f>
        <v>0</v>
      </c>
      <c r="G29" s="185">
        <f>'Historical Volumes'!F29</f>
        <v>6.4973963147840017</v>
      </c>
      <c r="H29" s="185">
        <f>'Historical Volumes'!G29</f>
        <v>12.994792629568003</v>
      </c>
      <c r="I29" s="184">
        <v>12.994792629568003</v>
      </c>
      <c r="J29" s="184">
        <v>12.994792629568003</v>
      </c>
      <c r="K29" s="184">
        <v>12.994792629568003</v>
      </c>
      <c r="L29" s="184">
        <v>12.994792629568003</v>
      </c>
      <c r="M29" s="184">
        <v>12.994792629568003</v>
      </c>
      <c r="N29" s="184">
        <v>12.994792629568003</v>
      </c>
      <c r="O29" s="184">
        <v>12.994792629568003</v>
      </c>
      <c r="P29" s="84"/>
      <c r="R29" s="178"/>
      <c r="S29" s="123"/>
    </row>
    <row r="30" spans="1:19" x14ac:dyDescent="0.2">
      <c r="A30" s="71"/>
      <c r="B30" s="179" t="str">
        <f>'Historical Expenditure'!B30</f>
        <v>RSF</v>
      </c>
      <c r="C30" s="186" t="s">
        <v>368</v>
      </c>
      <c r="D30" s="163" t="s">
        <v>873</v>
      </c>
      <c r="E30" s="185">
        <f>'Historical Volumes'!D30</f>
        <v>0</v>
      </c>
      <c r="F30" s="185">
        <f>'Historical Volumes'!E30</f>
        <v>0</v>
      </c>
      <c r="G30" s="185">
        <f>'Historical Volumes'!F30</f>
        <v>0.99959943304369259</v>
      </c>
      <c r="H30" s="185">
        <f>'Historical Volumes'!G30</f>
        <v>1.9991988660873852</v>
      </c>
      <c r="I30" s="184">
        <v>0</v>
      </c>
      <c r="J30" s="184">
        <v>0</v>
      </c>
      <c r="K30" s="184">
        <v>0</v>
      </c>
      <c r="L30" s="184">
        <v>0</v>
      </c>
      <c r="M30" s="184">
        <v>0</v>
      </c>
      <c r="N30" s="184">
        <v>0</v>
      </c>
      <c r="O30" s="184">
        <v>0</v>
      </c>
      <c r="P30" s="84"/>
      <c r="R30" s="178"/>
      <c r="S30" s="123"/>
    </row>
    <row r="31" spans="1:19" x14ac:dyDescent="0.2">
      <c r="A31" s="71"/>
      <c r="B31" s="179" t="str">
        <f>'Historical Expenditure'!B31</f>
        <v>RSK</v>
      </c>
      <c r="C31" s="186" t="s">
        <v>370</v>
      </c>
      <c r="D31" s="163" t="s">
        <v>873</v>
      </c>
      <c r="E31" s="185">
        <f>'Historical Volumes'!D31</f>
        <v>0</v>
      </c>
      <c r="F31" s="185">
        <f>'Historical Volumes'!E31</f>
        <v>0</v>
      </c>
      <c r="G31" s="185">
        <f>'Historical Volumes'!F31</f>
        <v>0</v>
      </c>
      <c r="H31" s="185">
        <f>'Historical Volumes'!G31</f>
        <v>0</v>
      </c>
      <c r="I31" s="184">
        <v>0</v>
      </c>
      <c r="J31" s="184">
        <v>0</v>
      </c>
      <c r="K31" s="184">
        <v>0</v>
      </c>
      <c r="L31" s="184">
        <v>0</v>
      </c>
      <c r="M31" s="184">
        <v>0</v>
      </c>
      <c r="N31" s="184">
        <v>0</v>
      </c>
      <c r="O31" s="184">
        <v>0</v>
      </c>
      <c r="P31" s="84"/>
      <c r="R31" s="178"/>
      <c r="S31" s="123"/>
    </row>
    <row r="32" spans="1:19" x14ac:dyDescent="0.2">
      <c r="A32" s="71"/>
      <c r="B32" s="179" t="str">
        <f>'Historical Expenditure'!B32</f>
        <v>RSM</v>
      </c>
      <c r="C32" s="186" t="s">
        <v>372</v>
      </c>
      <c r="D32" s="163" t="s">
        <v>873</v>
      </c>
      <c r="E32" s="185">
        <f>'Historical Volumes'!D32</f>
        <v>0</v>
      </c>
      <c r="F32" s="185">
        <f>'Historical Volumes'!E32</f>
        <v>0</v>
      </c>
      <c r="G32" s="185">
        <f>'Historical Volumes'!F32</f>
        <v>2.5</v>
      </c>
      <c r="H32" s="185">
        <f>'Historical Volumes'!G32</f>
        <v>5</v>
      </c>
      <c r="I32" s="184">
        <v>5</v>
      </c>
      <c r="J32" s="184">
        <v>5</v>
      </c>
      <c r="K32" s="184">
        <v>5</v>
      </c>
      <c r="L32" s="184">
        <v>5</v>
      </c>
      <c r="M32" s="184">
        <v>5</v>
      </c>
      <c r="N32" s="184">
        <v>5</v>
      </c>
      <c r="O32" s="184">
        <v>5</v>
      </c>
      <c r="P32" s="84"/>
      <c r="R32" s="178"/>
      <c r="S32" s="123"/>
    </row>
    <row r="33" spans="1:19" x14ac:dyDescent="0.2">
      <c r="A33" s="71"/>
      <c r="B33" s="179" t="str">
        <f>'Historical Expenditure'!B33</f>
        <v>RSS</v>
      </c>
      <c r="C33" s="186" t="s">
        <v>374</v>
      </c>
      <c r="D33" s="163" t="s">
        <v>873</v>
      </c>
      <c r="E33" s="185">
        <f>'Historical Volumes'!D33</f>
        <v>0</v>
      </c>
      <c r="F33" s="185">
        <f>'Historical Volumes'!E33</f>
        <v>0</v>
      </c>
      <c r="G33" s="185">
        <f>'Historical Volumes'!F33</f>
        <v>2</v>
      </c>
      <c r="H33" s="185">
        <f>'Historical Volumes'!G33</f>
        <v>4</v>
      </c>
      <c r="I33" s="184">
        <v>4</v>
      </c>
      <c r="J33" s="184">
        <v>4</v>
      </c>
      <c r="K33" s="184">
        <v>4</v>
      </c>
      <c r="L33" s="184">
        <v>4</v>
      </c>
      <c r="M33" s="184">
        <v>4</v>
      </c>
      <c r="N33" s="184">
        <v>4</v>
      </c>
      <c r="O33" s="184">
        <v>4</v>
      </c>
      <c r="P33" s="84"/>
      <c r="R33" s="178"/>
      <c r="S33" s="123"/>
    </row>
    <row r="34" spans="1:19" x14ac:dyDescent="0.2">
      <c r="A34" s="71"/>
      <c r="B34" s="179" t="str">
        <f>'Historical Expenditure'!B34</f>
        <v>RUA</v>
      </c>
      <c r="C34" s="186" t="s">
        <v>376</v>
      </c>
      <c r="D34" s="163" t="s">
        <v>873</v>
      </c>
      <c r="E34" s="185">
        <f>'Historical Volumes'!D34</f>
        <v>1672.5757655391112</v>
      </c>
      <c r="F34" s="185">
        <f>'Historical Volumes'!E34</f>
        <v>2251.5</v>
      </c>
      <c r="G34" s="185">
        <f>'Historical Volumes'!F34</f>
        <v>2405.0553706784985</v>
      </c>
      <c r="H34" s="185">
        <f>'Historical Volumes'!G34</f>
        <v>2128.9631547329013</v>
      </c>
      <c r="I34" s="184">
        <v>2038.8155681088051</v>
      </c>
      <c r="J34" s="184">
        <v>2038.8155681088051</v>
      </c>
      <c r="K34" s="184">
        <v>2038.8155681088051</v>
      </c>
      <c r="L34" s="184">
        <v>2038.8155681088051</v>
      </c>
      <c r="M34" s="184">
        <v>2038.8155681088051</v>
      </c>
      <c r="N34" s="184">
        <v>2038.8155681088051</v>
      </c>
      <c r="O34" s="184">
        <v>2038.8155681088051</v>
      </c>
      <c r="P34" s="84"/>
      <c r="R34" s="178"/>
      <c r="S34" s="123"/>
    </row>
    <row r="35" spans="1:19" x14ac:dyDescent="0.2">
      <c r="A35" s="71"/>
      <c r="B35" s="179" t="str">
        <f>'Historical Expenditure'!B35</f>
        <v>RUC</v>
      </c>
      <c r="C35" s="186" t="s">
        <v>378</v>
      </c>
      <c r="D35" s="163" t="s">
        <v>873</v>
      </c>
      <c r="E35" s="185">
        <f>'Historical Volumes'!D35</f>
        <v>1448.5496223326818</v>
      </c>
      <c r="F35" s="185">
        <f>'Historical Volumes'!E35</f>
        <v>1509.5</v>
      </c>
      <c r="G35" s="185">
        <f>'Historical Volumes'!F35</f>
        <v>1198.2432365810068</v>
      </c>
      <c r="H35" s="185">
        <f>'Historical Volumes'!G35</f>
        <v>1302.4414513094291</v>
      </c>
      <c r="I35" s="184">
        <v>1323.3964294568443</v>
      </c>
      <c r="J35" s="184">
        <v>1323.3964294568443</v>
      </c>
      <c r="K35" s="184">
        <v>1323.3964294568443</v>
      </c>
      <c r="L35" s="184">
        <v>1323.3964294568443</v>
      </c>
      <c r="M35" s="184">
        <v>1323.3964294568443</v>
      </c>
      <c r="N35" s="184">
        <v>1323.3964294568443</v>
      </c>
      <c r="O35" s="184">
        <v>1323.3964294568443</v>
      </c>
      <c r="P35" s="84"/>
      <c r="R35" s="178"/>
      <c r="S35" s="123"/>
    </row>
    <row r="36" spans="1:19" x14ac:dyDescent="0.2">
      <c r="A36" s="71"/>
      <c r="B36" s="179" t="str">
        <f>'Historical Expenditure'!B36</f>
        <v>RUD</v>
      </c>
      <c r="C36" s="186" t="s">
        <v>380</v>
      </c>
      <c r="D36" s="163" t="s">
        <v>873</v>
      </c>
      <c r="E36" s="185">
        <f>'Historical Volumes'!D36</f>
        <v>14.010956925584619</v>
      </c>
      <c r="F36" s="185">
        <f>'Historical Volumes'!E36</f>
        <v>14.5</v>
      </c>
      <c r="G36" s="185">
        <f>'Historical Volumes'!F36</f>
        <v>5.9991988660873847</v>
      </c>
      <c r="H36" s="185">
        <f>'Historical Volumes'!G36</f>
        <v>7.0017378140053861</v>
      </c>
      <c r="I36" s="184">
        <v>10.005077895836003</v>
      </c>
      <c r="J36" s="184">
        <v>10.005077895836003</v>
      </c>
      <c r="K36" s="184">
        <v>10.005077895836003</v>
      </c>
      <c r="L36" s="184">
        <v>10.005077895836003</v>
      </c>
      <c r="M36" s="184">
        <v>10.005077895836003</v>
      </c>
      <c r="N36" s="184">
        <v>10.005077895836003</v>
      </c>
      <c r="O36" s="184">
        <v>10.005077895836003</v>
      </c>
      <c r="P36" s="84"/>
      <c r="S36" s="123"/>
    </row>
    <row r="37" spans="1:19" x14ac:dyDescent="0.2">
      <c r="A37" s="71"/>
      <c r="B37" s="179" t="str">
        <f>'Historical Expenditure'!B37</f>
        <v>RUE</v>
      </c>
      <c r="C37" s="186" t="s">
        <v>382</v>
      </c>
      <c r="D37" s="163" t="s">
        <v>873</v>
      </c>
      <c r="E37" s="185">
        <f>'Historical Volumes'!D37</f>
        <v>5.014087475751654</v>
      </c>
      <c r="F37" s="185">
        <f>'Historical Volumes'!E37</f>
        <v>2</v>
      </c>
      <c r="G37" s="185">
        <f>'Historical Volumes'!F37</f>
        <v>1.9997997165218462</v>
      </c>
      <c r="H37" s="185">
        <f>'Historical Volumes'!G37</f>
        <v>2.2532715145902213</v>
      </c>
      <c r="I37" s="184">
        <v>3.5069435961367503</v>
      </c>
      <c r="J37" s="184">
        <v>3.5069435961367503</v>
      </c>
      <c r="K37" s="184">
        <v>3.5069435961367503</v>
      </c>
      <c r="L37" s="184">
        <v>3.5069435961367503</v>
      </c>
      <c r="M37" s="184">
        <v>3.5069435961367503</v>
      </c>
      <c r="N37" s="184">
        <v>3.5069435961367503</v>
      </c>
      <c r="O37" s="184">
        <v>3.5069435961367503</v>
      </c>
      <c r="P37" s="84"/>
      <c r="R37" s="178"/>
      <c r="S37" s="123"/>
    </row>
    <row r="38" spans="1:19" x14ac:dyDescent="0.2">
      <c r="A38" s="71"/>
      <c r="B38" s="179" t="str">
        <f>'Historical Expenditure'!B38</f>
        <v>RUF</v>
      </c>
      <c r="C38" s="186" t="s">
        <v>384</v>
      </c>
      <c r="D38" s="163" t="s">
        <v>873</v>
      </c>
      <c r="E38" s="185">
        <f>'Historical Volumes'!D38</f>
        <v>37.072002653841786</v>
      </c>
      <c r="F38" s="185">
        <f>'Historical Volumes'!E38</f>
        <v>20.5</v>
      </c>
      <c r="G38" s="185">
        <f>'Historical Volumes'!F38</f>
        <v>22.993390645220927</v>
      </c>
      <c r="H38" s="185">
        <f>'Historical Volumes'!G38</f>
        <v>31.509738969986607</v>
      </c>
      <c r="I38" s="184">
        <v>30.032696649531356</v>
      </c>
      <c r="J38" s="184">
        <v>30.032696649531356</v>
      </c>
      <c r="K38" s="184">
        <v>30.032696649531356</v>
      </c>
      <c r="L38" s="184">
        <v>30.032696649531356</v>
      </c>
      <c r="M38" s="184">
        <v>30.032696649531356</v>
      </c>
      <c r="N38" s="184">
        <v>30.032696649531356</v>
      </c>
      <c r="O38" s="184">
        <v>30.032696649531356</v>
      </c>
      <c r="P38" s="84"/>
      <c r="R38" s="178"/>
      <c r="S38" s="123"/>
    </row>
    <row r="39" spans="1:19" x14ac:dyDescent="0.2">
      <c r="A39" s="71"/>
      <c r="B39" s="179" t="str">
        <f>'Historical Expenditure'!B39</f>
        <v>RUG</v>
      </c>
      <c r="C39" s="186" t="s">
        <v>386</v>
      </c>
      <c r="D39" s="163" t="s">
        <v>873</v>
      </c>
      <c r="E39" s="185">
        <f>'Historical Volumes'!D39</f>
        <v>183.33027304262208</v>
      </c>
      <c r="F39" s="185">
        <f>'Historical Volumes'!E39</f>
        <v>171.5</v>
      </c>
      <c r="G39" s="185">
        <f>'Historical Volumes'!F39</f>
        <v>204.95553706784989</v>
      </c>
      <c r="H39" s="185">
        <f>'Historical Volumes'!G39</f>
        <v>222.55555107851609</v>
      </c>
      <c r="I39" s="45"/>
      <c r="J39" s="45"/>
      <c r="K39" s="45"/>
      <c r="L39" s="45"/>
      <c r="M39" s="45"/>
      <c r="N39" s="45"/>
      <c r="O39" s="45"/>
      <c r="P39" s="84"/>
      <c r="R39" s="178"/>
      <c r="S39" s="123"/>
    </row>
    <row r="40" spans="1:19" x14ac:dyDescent="0.2">
      <c r="A40" s="71"/>
      <c r="B40" s="179" t="str">
        <f>'Historical Expenditure'!B40</f>
        <v>RUH</v>
      </c>
      <c r="C40" s="186" t="s">
        <v>388</v>
      </c>
      <c r="D40" s="163" t="s">
        <v>873</v>
      </c>
      <c r="E40" s="185">
        <f>'Historical Volumes'!D40</f>
        <v>24.751332040088187</v>
      </c>
      <c r="F40" s="185">
        <f>'Historical Volumes'!E40</f>
        <v>36.5</v>
      </c>
      <c r="G40" s="185">
        <f>'Historical Volumes'!F40</f>
        <v>85.980171935662781</v>
      </c>
      <c r="H40" s="185">
        <f>'Historical Volumes'!G40</f>
        <v>77.163047929600523</v>
      </c>
      <c r="I40" s="45"/>
      <c r="J40" s="45"/>
      <c r="K40" s="45"/>
      <c r="L40" s="45"/>
      <c r="M40" s="45"/>
      <c r="N40" s="45"/>
      <c r="O40" s="45"/>
      <c r="P40" s="84"/>
      <c r="R40" s="178"/>
      <c r="S40" s="123"/>
    </row>
    <row r="41" spans="1:19" x14ac:dyDescent="0.2">
      <c r="A41" s="71"/>
      <c r="B41" s="179" t="str">
        <f>'Historical Expenditure'!B41</f>
        <v>RUL</v>
      </c>
      <c r="C41" s="186" t="s">
        <v>390</v>
      </c>
      <c r="D41" s="163" t="s">
        <v>873</v>
      </c>
      <c r="E41" s="185">
        <f>'Historical Volumes'!D41</f>
        <v>131.23792181269459</v>
      </c>
      <c r="F41" s="185">
        <f>'Historical Volumes'!E41</f>
        <v>109.5</v>
      </c>
      <c r="G41" s="185">
        <f>'Historical Volumes'!F41</f>
        <v>101.48117335305355</v>
      </c>
      <c r="H41" s="185">
        <f>'Historical Volumes'!G41</f>
        <v>105.16094714449059</v>
      </c>
      <c r="I41" s="45"/>
      <c r="J41" s="45"/>
      <c r="K41" s="45"/>
      <c r="L41" s="45"/>
      <c r="M41" s="45"/>
      <c r="N41" s="45"/>
      <c r="O41" s="45"/>
      <c r="P41" s="84"/>
      <c r="R41" s="178"/>
      <c r="S41" s="123"/>
    </row>
    <row r="42" spans="1:19" x14ac:dyDescent="0.2">
      <c r="A42" s="71"/>
      <c r="B42" s="179" t="str">
        <f>'Historical Expenditure'!B42</f>
        <v>RUS</v>
      </c>
      <c r="C42" s="186" t="s">
        <v>394</v>
      </c>
      <c r="D42" s="163" t="s">
        <v>872</v>
      </c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84"/>
      <c r="R42" s="178"/>
      <c r="S42" s="123"/>
    </row>
    <row r="43" spans="1:19" x14ac:dyDescent="0.2">
      <c r="A43" s="71"/>
      <c r="B43" s="179" t="str">
        <f>'Historical Expenditure'!B43</f>
        <v>RXD</v>
      </c>
      <c r="C43" s="186" t="s">
        <v>396</v>
      </c>
      <c r="D43" s="163" t="s">
        <v>873</v>
      </c>
      <c r="E43" s="185">
        <f>'Historical Volumes'!D43</f>
        <v>583.93759977502668</v>
      </c>
      <c r="F43" s="185">
        <f>'Historical Volumes'!E43</f>
        <v>493</v>
      </c>
      <c r="G43" s="185">
        <f>'Historical Volumes'!F43</f>
        <v>424.41387810439392</v>
      </c>
      <c r="H43" s="185">
        <f>'Historical Volumes'!G43</f>
        <v>467.00174757424907</v>
      </c>
      <c r="I43" s="184">
        <v>504.1757389397103</v>
      </c>
      <c r="J43" s="184">
        <v>504.1757389397103</v>
      </c>
      <c r="K43" s="184">
        <v>504.1757389397103</v>
      </c>
      <c r="L43" s="184">
        <v>504.1757389397103</v>
      </c>
      <c r="M43" s="184">
        <v>504.1757389397103</v>
      </c>
      <c r="N43" s="184">
        <v>504.1757389397103</v>
      </c>
      <c r="O43" s="184">
        <v>504.1757389397103</v>
      </c>
      <c r="P43" s="84"/>
      <c r="R43" s="178"/>
      <c r="S43" s="123"/>
    </row>
    <row r="44" spans="1:19" x14ac:dyDescent="0.2">
      <c r="A44" s="71"/>
      <c r="B44" s="179" t="str">
        <f>'Historical Expenditure'!B44</f>
        <v>RHA</v>
      </c>
      <c r="C44" s="186" t="s">
        <v>298</v>
      </c>
      <c r="D44" s="163" t="s">
        <v>873</v>
      </c>
      <c r="E44" s="185">
        <f>'Historical Volumes'!D44</f>
        <v>36.081394304342886</v>
      </c>
      <c r="F44" s="185">
        <f>'Historical Volumes'!E44</f>
        <v>34</v>
      </c>
      <c r="G44" s="185">
        <f>'Historical Volumes'!F44</f>
        <v>27.49399149565539</v>
      </c>
      <c r="H44" s="185">
        <f>'Historical Volumes'!G44</f>
        <v>30.887837945654958</v>
      </c>
      <c r="I44" s="184">
        <v>31.787692899999136</v>
      </c>
      <c r="J44" s="184">
        <v>31.787692899999136</v>
      </c>
      <c r="K44" s="184">
        <v>31.787692899999136</v>
      </c>
      <c r="L44" s="184">
        <v>31.787692899999136</v>
      </c>
      <c r="M44" s="184">
        <v>31.787692899999136</v>
      </c>
      <c r="N44" s="184">
        <v>31.787692899999136</v>
      </c>
      <c r="O44" s="184">
        <v>31.787692899999136</v>
      </c>
      <c r="P44" s="84"/>
      <c r="R44" s="178"/>
      <c r="S44" s="123"/>
    </row>
    <row r="45" spans="1:19" x14ac:dyDescent="0.2">
      <c r="A45" s="71"/>
      <c r="B45" s="179" t="str">
        <f>'Historical Expenditure'!B45</f>
        <v>RHB</v>
      </c>
      <c r="C45" s="186" t="s">
        <v>300</v>
      </c>
      <c r="D45" s="163" t="s">
        <v>873</v>
      </c>
      <c r="E45" s="185">
        <f>'Historical Volumes'!D45</f>
        <v>39.5735679289253</v>
      </c>
      <c r="F45" s="185">
        <f>'Historical Volumes'!E45</f>
        <v>32</v>
      </c>
      <c r="G45" s="185">
        <f>'Historical Volumes'!F45</f>
        <v>26.495794046958771</v>
      </c>
      <c r="H45" s="185">
        <f>'Historical Volumes'!G45</f>
        <v>27.013134540929791</v>
      </c>
      <c r="I45" s="184">
        <v>33.034680987942039</v>
      </c>
      <c r="J45" s="184">
        <v>33.034680987942039</v>
      </c>
      <c r="K45" s="184">
        <v>33.034680987942039</v>
      </c>
      <c r="L45" s="184">
        <v>33.034680987942039</v>
      </c>
      <c r="M45" s="184">
        <v>33.034680987942039</v>
      </c>
      <c r="N45" s="184">
        <v>33.034680987942039</v>
      </c>
      <c r="O45" s="184">
        <v>33.034680987942039</v>
      </c>
      <c r="P45" s="84"/>
      <c r="R45" s="178"/>
      <c r="S45" s="123"/>
    </row>
    <row r="46" spans="1:19" x14ac:dyDescent="0.2">
      <c r="A46" s="71"/>
      <c r="B46" s="179" t="str">
        <f>'Historical Expenditure'!B46</f>
        <v>RHD</v>
      </c>
      <c r="C46" s="186" t="s">
        <v>302</v>
      </c>
      <c r="D46" s="163" t="s">
        <v>873</v>
      </c>
      <c r="E46" s="185">
        <f>'Historical Volumes'!D46</f>
        <v>17.03287077675386</v>
      </c>
      <c r="F46" s="185">
        <f>'Historical Volumes'!E46</f>
        <v>15</v>
      </c>
      <c r="G46" s="185">
        <f>'Historical Volumes'!F46</f>
        <v>18.995794046958771</v>
      </c>
      <c r="H46" s="185">
        <f>'Historical Volumes'!G46</f>
        <v>19.502960252886929</v>
      </c>
      <c r="I46" s="184">
        <v>18.014332411856316</v>
      </c>
      <c r="J46" s="184">
        <v>18.014332411856316</v>
      </c>
      <c r="K46" s="184">
        <v>18.014332411856316</v>
      </c>
      <c r="L46" s="184">
        <v>18.014332411856316</v>
      </c>
      <c r="M46" s="184">
        <v>18.014332411856316</v>
      </c>
      <c r="N46" s="184">
        <v>18.014332411856316</v>
      </c>
      <c r="O46" s="184">
        <v>18.014332411856316</v>
      </c>
      <c r="P46" s="84"/>
      <c r="R46" s="178"/>
      <c r="S46" s="123"/>
    </row>
    <row r="47" spans="1:19" x14ac:dyDescent="0.2">
      <c r="A47" s="71"/>
      <c r="B47" s="179" t="str">
        <f>'Historical Expenditure'!B47</f>
        <v>RHE</v>
      </c>
      <c r="C47" s="186" t="s">
        <v>304</v>
      </c>
      <c r="D47" s="163" t="s">
        <v>873</v>
      </c>
      <c r="E47" s="185">
        <f>'Historical Volumes'!D47</f>
        <v>62.654962233268193</v>
      </c>
      <c r="F47" s="185">
        <f>'Historical Volumes'!E47</f>
        <v>62</v>
      </c>
      <c r="G47" s="185">
        <f>'Historical Volumes'!F47</f>
        <v>34.49258951130831</v>
      </c>
      <c r="H47" s="185">
        <f>'Historical Volumes'!G47</f>
        <v>42.779477447452436</v>
      </c>
      <c r="I47" s="184">
        <v>48.573775872288252</v>
      </c>
      <c r="J47" s="184">
        <v>48.573775872288252</v>
      </c>
      <c r="K47" s="184">
        <v>48.573775872288252</v>
      </c>
      <c r="L47" s="184">
        <v>48.573775872288252</v>
      </c>
      <c r="M47" s="184">
        <v>48.573775872288252</v>
      </c>
      <c r="N47" s="184">
        <v>48.573775872288252</v>
      </c>
      <c r="O47" s="184">
        <v>48.573775872288252</v>
      </c>
      <c r="P47" s="84"/>
      <c r="R47" s="178"/>
      <c r="S47" s="123"/>
    </row>
    <row r="48" spans="1:19" x14ac:dyDescent="0.2">
      <c r="A48" s="71"/>
      <c r="B48" s="179" t="str">
        <f>'Historical Expenditure'!B48</f>
        <v>RHK</v>
      </c>
      <c r="C48" s="186" t="s">
        <v>306</v>
      </c>
      <c r="D48" s="163" t="s">
        <v>873</v>
      </c>
      <c r="E48" s="185">
        <f>'Historical Volumes'!D48</f>
        <v>34.518783301002202</v>
      </c>
      <c r="F48" s="185">
        <f>'Historical Volumes'!E48</f>
        <v>36</v>
      </c>
      <c r="G48" s="185">
        <f>'Historical Volumes'!F48</f>
        <v>17.495994330436925</v>
      </c>
      <c r="H48" s="185">
        <f>'Historical Volumes'!G48</f>
        <v>22.999688738296708</v>
      </c>
      <c r="I48" s="184">
        <v>26.007388815719565</v>
      </c>
      <c r="J48" s="184">
        <v>26.007388815719565</v>
      </c>
      <c r="K48" s="184">
        <v>26.007388815719565</v>
      </c>
      <c r="L48" s="184">
        <v>26.007388815719565</v>
      </c>
      <c r="M48" s="184">
        <v>26.007388815719565</v>
      </c>
      <c r="N48" s="184">
        <v>26.007388815719565</v>
      </c>
      <c r="O48" s="184">
        <v>26.007388815719565</v>
      </c>
      <c r="P48" s="84"/>
      <c r="R48" s="178"/>
      <c r="S48" s="123"/>
    </row>
    <row r="49" spans="1:19" x14ac:dyDescent="0.2">
      <c r="A49" s="71"/>
      <c r="B49" s="179" t="str">
        <f>'Historical Expenditure'!B49</f>
        <v>PDN</v>
      </c>
      <c r="C49" s="186" t="s">
        <v>274</v>
      </c>
      <c r="D49" s="163" t="s">
        <v>873</v>
      </c>
      <c r="E49" s="185">
        <f>'Historical Volumes'!D49</f>
        <v>4.2988483310560222</v>
      </c>
      <c r="F49" s="185">
        <f>'Historical Volumes'!E49</f>
        <v>5.7988483310560222</v>
      </c>
      <c r="G49" s="185">
        <f>'Historical Volumes'!F49</f>
        <v>1.5</v>
      </c>
      <c r="H49" s="185">
        <f>'Historical Volumes'!G49</f>
        <v>1.4497120827640055</v>
      </c>
      <c r="I49" s="184">
        <v>2.8994241655280111</v>
      </c>
      <c r="J49" s="184">
        <v>2.8994241655280111</v>
      </c>
      <c r="K49" s="184">
        <v>2.8994241655280111</v>
      </c>
      <c r="L49" s="184">
        <v>2.8994241655280111</v>
      </c>
      <c r="M49" s="184">
        <v>2.8994241655280111</v>
      </c>
      <c r="N49" s="184">
        <v>2.8994241655280111</v>
      </c>
      <c r="O49" s="184">
        <v>2.8994241655280111</v>
      </c>
      <c r="P49" s="84"/>
      <c r="R49" s="178"/>
      <c r="S49" s="123"/>
    </row>
    <row r="50" spans="1:19" x14ac:dyDescent="0.2">
      <c r="A50" s="71"/>
      <c r="B50" s="72" t="s">
        <v>285</v>
      </c>
      <c r="C50" s="163" t="s">
        <v>286</v>
      </c>
      <c r="D50" s="163" t="s">
        <v>872</v>
      </c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45"/>
      <c r="P50" s="84"/>
      <c r="R50" s="178"/>
      <c r="S50" s="123"/>
    </row>
    <row r="51" spans="1:19" x14ac:dyDescent="0.2">
      <c r="A51" s="71"/>
      <c r="B51" s="72" t="s">
        <v>287</v>
      </c>
      <c r="C51" s="163" t="s">
        <v>288</v>
      </c>
      <c r="D51" s="163" t="s">
        <v>873</v>
      </c>
      <c r="E51" s="185">
        <f>'Historical Volumes'!D51</f>
        <v>0</v>
      </c>
      <c r="F51" s="185">
        <f>'Historical Volumes'!E51</f>
        <v>0</v>
      </c>
      <c r="G51" s="185">
        <f>'Historical Volumes'!F51</f>
        <v>40</v>
      </c>
      <c r="H51" s="185">
        <f>'Historical Volumes'!G51</f>
        <v>80</v>
      </c>
      <c r="I51" s="184">
        <v>80</v>
      </c>
      <c r="J51" s="184">
        <v>80</v>
      </c>
      <c r="K51" s="184">
        <v>80</v>
      </c>
      <c r="L51" s="184">
        <v>80</v>
      </c>
      <c r="M51" s="184">
        <v>80</v>
      </c>
      <c r="N51" s="184">
        <v>80</v>
      </c>
      <c r="O51" s="184">
        <v>80</v>
      </c>
      <c r="P51" s="84"/>
      <c r="R51" s="178"/>
      <c r="S51" s="123"/>
    </row>
    <row r="52" spans="1:19" x14ac:dyDescent="0.2">
      <c r="A52" s="71"/>
      <c r="B52" s="179" t="str">
        <f>'Historical Expenditure'!B52</f>
        <v>PFA</v>
      </c>
      <c r="C52" s="186" t="s">
        <v>290</v>
      </c>
      <c r="D52" s="163" t="s">
        <v>872</v>
      </c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84"/>
      <c r="R52" s="178"/>
      <c r="S52" s="123"/>
    </row>
    <row r="53" spans="1:19" x14ac:dyDescent="0.2">
      <c r="A53" s="71"/>
      <c r="B53" s="179" t="str">
        <f>'Historical Expenditure'!B53</f>
        <v>RMF</v>
      </c>
      <c r="C53" s="186" t="s">
        <v>314</v>
      </c>
      <c r="D53" s="163" t="s">
        <v>873</v>
      </c>
      <c r="E53" s="185">
        <f>'Historical Volumes'!D53</f>
        <v>1661.491917932959</v>
      </c>
      <c r="F53" s="185">
        <f>'Historical Volumes'!E53</f>
        <v>1463</v>
      </c>
      <c r="G53" s="185">
        <f>'Historical Volumes'!F53</f>
        <v>1389.6835521045168</v>
      </c>
      <c r="H53" s="185">
        <f>'Historical Volumes'!G53</f>
        <v>1540.5780694726891</v>
      </c>
      <c r="I53" s="184">
        <v>1501.7890347363445</v>
      </c>
      <c r="J53" s="184">
        <v>1501.7890347363445</v>
      </c>
      <c r="K53" s="184">
        <v>1501.7890347363445</v>
      </c>
      <c r="L53" s="184">
        <v>1501.7890347363445</v>
      </c>
      <c r="M53" s="184">
        <v>1501.7890347363445</v>
      </c>
      <c r="N53" s="184">
        <v>1501.7890347363445</v>
      </c>
      <c r="O53" s="184">
        <v>1501.7890347363445</v>
      </c>
      <c r="P53" s="84"/>
      <c r="R53" s="178"/>
      <c r="S53" s="123"/>
    </row>
    <row r="54" spans="1:19" x14ac:dyDescent="0.2">
      <c r="A54" s="71"/>
      <c r="B54" s="179" t="str">
        <f>'Historical Expenditure'!B54</f>
        <v>RMJ</v>
      </c>
      <c r="C54" s="186" t="s">
        <v>316</v>
      </c>
      <c r="D54" s="163" t="s">
        <v>873</v>
      </c>
      <c r="E54" s="185">
        <f>'Historical Volumes'!D54</f>
        <v>459.01586352920259</v>
      </c>
      <c r="F54" s="185">
        <f>'Historical Volumes'!E54</f>
        <v>228</v>
      </c>
      <c r="G54" s="185">
        <f>'Historical Volumes'!F54</f>
        <v>325.40746903309298</v>
      </c>
      <c r="H54" s="185">
        <f>'Historical Volumes'!G54</f>
        <v>306.8318579066439</v>
      </c>
      <c r="I54" s="45"/>
      <c r="J54" s="45"/>
      <c r="K54" s="45"/>
      <c r="L54" s="45"/>
      <c r="M54" s="45"/>
      <c r="N54" s="45"/>
      <c r="O54" s="45"/>
      <c r="P54" s="84"/>
      <c r="R54" s="178"/>
      <c r="S54" s="123"/>
    </row>
    <row r="55" spans="1:19" x14ac:dyDescent="0.2">
      <c r="A55" s="71"/>
      <c r="B55" s="179" t="str">
        <f>'Historical Expenditure'!B55</f>
        <v>RMK</v>
      </c>
      <c r="C55" s="186" t="s">
        <v>318</v>
      </c>
      <c r="D55" s="163" t="s">
        <v>873</v>
      </c>
      <c r="E55" s="185">
        <f>'Historical Volumes'!D55</f>
        <v>83.118960906347297</v>
      </c>
      <c r="F55" s="185">
        <f>'Historical Volumes'!E55</f>
        <v>88.5</v>
      </c>
      <c r="G55" s="185">
        <f>'Historical Volumes'!F55</f>
        <v>51.996595180871388</v>
      </c>
      <c r="H55" s="185">
        <f>'Historical Volumes'!G55</f>
        <v>26.23197523493365</v>
      </c>
      <c r="I55" s="45"/>
      <c r="J55" s="45"/>
      <c r="K55" s="45"/>
      <c r="L55" s="45"/>
      <c r="M55" s="45"/>
      <c r="N55" s="45"/>
      <c r="O55" s="45"/>
      <c r="P55" s="84"/>
      <c r="R55" s="178"/>
      <c r="S55" s="123"/>
    </row>
    <row r="56" spans="1:19" x14ac:dyDescent="0.2">
      <c r="A56" s="71"/>
      <c r="B56" s="179" t="str">
        <f>'Historical Expenditure'!B56</f>
        <v>RML</v>
      </c>
      <c r="C56" s="186" t="s">
        <v>320</v>
      </c>
      <c r="D56" s="163" t="s">
        <v>873</v>
      </c>
      <c r="E56" s="185">
        <f>'Historical Volumes'!D56</f>
        <v>1298.4230458292845</v>
      </c>
      <c r="F56" s="185">
        <f>'Historical Volumes'!E56</f>
        <v>979</v>
      </c>
      <c r="G56" s="185">
        <f>'Historical Volumes'!F56</f>
        <v>856.83977321747705</v>
      </c>
      <c r="H56" s="185">
        <f>'Historical Volumes'!G56</f>
        <v>938.65547797916747</v>
      </c>
      <c r="I56" s="45"/>
      <c r="J56" s="45"/>
      <c r="K56" s="45"/>
      <c r="L56" s="45"/>
      <c r="M56" s="45"/>
      <c r="N56" s="45"/>
      <c r="O56" s="45"/>
      <c r="P56" s="84"/>
      <c r="R56" s="178"/>
      <c r="S56" s="123"/>
    </row>
    <row r="57" spans="1:19" s="123" customFormat="1" x14ac:dyDescent="0.2">
      <c r="A57" s="71"/>
      <c r="B57" s="179" t="str">
        <f>'Historical Expenditure'!B57</f>
        <v>RMP</v>
      </c>
      <c r="C57" s="186" t="s">
        <v>322</v>
      </c>
      <c r="D57" s="163" t="s">
        <v>873</v>
      </c>
      <c r="E57" s="185">
        <f>'Historical Volumes'!D57</f>
        <v>6737.9132637473922</v>
      </c>
      <c r="F57" s="185">
        <f>'Historical Volumes'!E57</f>
        <v>3160.5</v>
      </c>
      <c r="G57" s="185">
        <f>'Historical Volumes'!F57</f>
        <v>2805.4213810316141</v>
      </c>
      <c r="H57" s="185">
        <f>'Historical Volumes'!G57</f>
        <v>2978.728508042152</v>
      </c>
      <c r="I57" s="184">
        <v>3069.6142540210762</v>
      </c>
      <c r="J57" s="184">
        <v>3069.6142540210762</v>
      </c>
      <c r="K57" s="184">
        <v>3069.6142540210762</v>
      </c>
      <c r="L57" s="184">
        <v>3069.6142540210762</v>
      </c>
      <c r="M57" s="184">
        <v>3069.6142540210762</v>
      </c>
      <c r="N57" s="184">
        <v>3069.6142540210762</v>
      </c>
      <c r="O57" s="184">
        <v>3069.6142540210762</v>
      </c>
      <c r="P57" s="84"/>
      <c r="R57" s="178"/>
    </row>
    <row r="58" spans="1:19" x14ac:dyDescent="0.2">
      <c r="A58" s="71"/>
      <c r="B58" s="179" t="str">
        <f>'Historical Expenditure'!B58</f>
        <v>RMU</v>
      </c>
      <c r="C58" s="186" t="s">
        <v>324</v>
      </c>
      <c r="D58" s="163" t="s">
        <v>873</v>
      </c>
      <c r="E58" s="185">
        <f>'Historical Volumes'!D58</f>
        <v>4.5078263754175856</v>
      </c>
      <c r="F58" s="185">
        <f>'Historical Volumes'!E58</f>
        <v>4</v>
      </c>
      <c r="G58" s="185">
        <f>'Historical Volumes'!F58</f>
        <v>2</v>
      </c>
      <c r="H58" s="185">
        <f>'Historical Volumes'!G58</f>
        <v>1.6269565938543964</v>
      </c>
      <c r="I58" s="184">
        <v>3.2539131877087928</v>
      </c>
      <c r="J58" s="184">
        <v>3.2539131877087928</v>
      </c>
      <c r="K58" s="184">
        <v>3.2539131877087928</v>
      </c>
      <c r="L58" s="184">
        <v>3.2539131877087928</v>
      </c>
      <c r="M58" s="184">
        <v>3.2539131877087928</v>
      </c>
      <c r="N58" s="184">
        <v>3.2539131877087928</v>
      </c>
      <c r="O58" s="184">
        <v>3.2539131877087928</v>
      </c>
      <c r="P58" s="84"/>
      <c r="R58" s="178"/>
      <c r="S58" s="123"/>
    </row>
    <row r="59" spans="1:19" x14ac:dyDescent="0.2">
      <c r="A59" s="71"/>
      <c r="B59" s="179" t="str">
        <f>'Historical Expenditure'!B59</f>
        <v>ROJ</v>
      </c>
      <c r="C59" s="186" t="s">
        <v>334</v>
      </c>
      <c r="D59" s="163" t="s">
        <v>873</v>
      </c>
      <c r="E59" s="185">
        <f>'Historical Volumes'!D59</f>
        <v>0</v>
      </c>
      <c r="F59" s="185">
        <f>'Historical Volumes'!E59</f>
        <v>0</v>
      </c>
      <c r="G59" s="185">
        <f>'Historical Volumes'!F59</f>
        <v>494.30191964010601</v>
      </c>
      <c r="H59" s="185">
        <f>'Historical Volumes'!G59</f>
        <v>988.60383928021201</v>
      </c>
      <c r="I59" s="184">
        <v>988.60383928021201</v>
      </c>
      <c r="J59" s="184">
        <v>988.60383928021201</v>
      </c>
      <c r="K59" s="184">
        <v>988.60383928021201</v>
      </c>
      <c r="L59" s="184">
        <v>988.60383928021201</v>
      </c>
      <c r="M59" s="184">
        <v>988.60383928021201</v>
      </c>
      <c r="N59" s="184">
        <v>988.60383928021201</v>
      </c>
      <c r="O59" s="184">
        <v>988.60383928021201</v>
      </c>
      <c r="P59" s="84"/>
      <c r="R59" s="178"/>
      <c r="S59" s="123"/>
    </row>
    <row r="60" spans="1:19" x14ac:dyDescent="0.2">
      <c r="A60" s="71"/>
      <c r="B60" s="179" t="str">
        <f>'Historical Expenditure'!B60</f>
        <v>ROL</v>
      </c>
      <c r="C60" s="186" t="s">
        <v>336</v>
      </c>
      <c r="D60" s="163" t="s">
        <v>873</v>
      </c>
      <c r="E60" s="185">
        <f>'Historical Volumes'!D60</f>
        <v>3030.6513202998549</v>
      </c>
      <c r="F60" s="185">
        <f>'Historical Volumes'!E60</f>
        <v>3033.5</v>
      </c>
      <c r="G60" s="185">
        <f>'Historical Volumes'!F60</f>
        <v>2582.6276730141121</v>
      </c>
      <c r="H60" s="185">
        <f>'Historical Volumes'!G60</f>
        <v>2332.4474213426042</v>
      </c>
      <c r="I60" s="184">
        <v>2806.6394966569837</v>
      </c>
      <c r="J60" s="184">
        <v>2806.6394966569837</v>
      </c>
      <c r="K60" s="184">
        <v>2806.6394966569837</v>
      </c>
      <c r="L60" s="184">
        <v>2806.6394966569837</v>
      </c>
      <c r="M60" s="184">
        <v>2806.6394966569837</v>
      </c>
      <c r="N60" s="184">
        <v>2806.6394966569837</v>
      </c>
      <c r="O60" s="184">
        <v>2806.6394966569837</v>
      </c>
      <c r="P60" s="84"/>
      <c r="R60" s="178"/>
      <c r="S60" s="123"/>
    </row>
    <row r="61" spans="1:19" x14ac:dyDescent="0.2">
      <c r="A61" s="71"/>
      <c r="B61" s="179" t="str">
        <f>'Historical Expenditure'!B61</f>
        <v>ROM</v>
      </c>
      <c r="C61" s="186" t="s">
        <v>338</v>
      </c>
      <c r="D61" s="163" t="s">
        <v>873</v>
      </c>
      <c r="E61" s="185">
        <f>'Historical Volumes'!D61</f>
        <v>0</v>
      </c>
      <c r="F61" s="185">
        <f>'Historical Volumes'!E61</f>
        <v>0</v>
      </c>
      <c r="G61" s="185">
        <f>'Historical Volumes'!F61</f>
        <v>3.4985980156529237</v>
      </c>
      <c r="H61" s="185">
        <f>'Historical Volumes'!G61</f>
        <v>4.3732475195661547</v>
      </c>
      <c r="I61" s="184">
        <v>1.7492990078264619</v>
      </c>
      <c r="J61" s="184">
        <v>1.7492990078264619</v>
      </c>
      <c r="K61" s="184">
        <v>1.7492990078264619</v>
      </c>
      <c r="L61" s="184">
        <v>1.7492990078264619</v>
      </c>
      <c r="M61" s="184">
        <v>1.7492990078264619</v>
      </c>
      <c r="N61" s="184">
        <v>1.7492990078264619</v>
      </c>
      <c r="O61" s="184">
        <v>1.7492990078264619</v>
      </c>
      <c r="P61" s="84"/>
      <c r="R61" s="178"/>
      <c r="S61" s="123"/>
    </row>
    <row r="62" spans="1:19" s="123" customFormat="1" x14ac:dyDescent="0.2">
      <c r="A62" s="71"/>
      <c r="B62" s="179" t="str">
        <f>'Historical Expenditure'!B62</f>
        <v>RPH</v>
      </c>
      <c r="C62" s="186" t="s">
        <v>344</v>
      </c>
      <c r="D62" s="163" t="s">
        <v>873</v>
      </c>
      <c r="E62" s="185">
        <f>'Historical Volumes'!D62</f>
        <v>450.67932938624642</v>
      </c>
      <c r="F62" s="185">
        <f>'Historical Volumes'!E62</f>
        <v>380</v>
      </c>
      <c r="G62" s="185">
        <f>'Historical Volumes'!F62</f>
        <v>270.95032969741789</v>
      </c>
      <c r="H62" s="185">
        <f>'Historical Volumes'!G62</f>
        <v>321.71199636408562</v>
      </c>
      <c r="I62" s="184">
        <v>407.94233333333477</v>
      </c>
      <c r="J62" s="184">
        <v>432.78033333333667</v>
      </c>
      <c r="K62" s="184">
        <v>457.61833333333863</v>
      </c>
      <c r="L62" s="184">
        <v>482.45633333333734</v>
      </c>
      <c r="M62" s="184">
        <v>507.29433333333606</v>
      </c>
      <c r="N62" s="184">
        <v>532.13233333333483</v>
      </c>
      <c r="O62" s="184">
        <v>556.97033333333661</v>
      </c>
      <c r="P62" s="84"/>
      <c r="R62" s="178"/>
    </row>
    <row r="63" spans="1:19" s="123" customFormat="1" x14ac:dyDescent="0.2">
      <c r="A63" s="71"/>
      <c r="B63" s="179" t="str">
        <f>'Historical Expenditure'!B63</f>
        <v>RPL</v>
      </c>
      <c r="C63" s="186" t="s">
        <v>346</v>
      </c>
      <c r="D63" s="163" t="s">
        <v>873</v>
      </c>
      <c r="E63" s="185">
        <f>'Historical Volumes'!D63</f>
        <v>373.63706695899145</v>
      </c>
      <c r="F63" s="185">
        <f>'Historical Volumes'!E63</f>
        <v>358.5</v>
      </c>
      <c r="G63" s="185">
        <f>'Historical Volumes'!F63</f>
        <v>363.9299007826462</v>
      </c>
      <c r="H63" s="185">
        <f>'Historical Volumes'!G63</f>
        <v>386.32017856042341</v>
      </c>
      <c r="I63" s="184">
        <v>438.46305555555443</v>
      </c>
      <c r="J63" s="184">
        <v>469.82805555555444</v>
      </c>
      <c r="K63" s="184">
        <v>501.19305555555445</v>
      </c>
      <c r="L63" s="184">
        <v>532.55805555555435</v>
      </c>
      <c r="M63" s="184">
        <v>563.92305555555436</v>
      </c>
      <c r="N63" s="184">
        <v>595.28805555555437</v>
      </c>
      <c r="O63" s="184">
        <v>626.65305555555437</v>
      </c>
      <c r="P63" s="84"/>
      <c r="R63" s="178"/>
    </row>
    <row r="64" spans="1:19" s="123" customFormat="1" x14ac:dyDescent="0.2">
      <c r="A64" s="71"/>
      <c r="B64" s="179" t="str">
        <f>'Historical Expenditure'!B64</f>
        <v>RPS</v>
      </c>
      <c r="C64" s="186" t="s">
        <v>348</v>
      </c>
      <c r="D64" s="163" t="s">
        <v>873</v>
      </c>
      <c r="E64" s="185">
        <f>'Historical Volumes'!D64</f>
        <v>49.589220679760473</v>
      </c>
      <c r="F64" s="185">
        <f>'Historical Volumes'!E64</f>
        <v>41</v>
      </c>
      <c r="G64" s="185">
        <f>'Historical Volumes'!F64</f>
        <v>36.993190361742776</v>
      </c>
      <c r="H64" s="185">
        <f>'Historical Volumes'!G64</f>
        <v>36.393884806186932</v>
      </c>
      <c r="I64" s="184">
        <v>40.099305555555198</v>
      </c>
      <c r="J64" s="184">
        <v>42.695138888888636</v>
      </c>
      <c r="K64" s="184">
        <v>45.290972222221761</v>
      </c>
      <c r="L64" s="184">
        <v>47.886805555555199</v>
      </c>
      <c r="M64" s="184">
        <v>50.482638888888637</v>
      </c>
      <c r="N64" s="184">
        <v>53.078472222221762</v>
      </c>
      <c r="O64" s="184">
        <v>55.6743055555552</v>
      </c>
      <c r="P64" s="84"/>
      <c r="R64" s="178"/>
    </row>
    <row r="65" spans="1:19" x14ac:dyDescent="0.2">
      <c r="A65" s="71"/>
      <c r="B65" s="179" t="str">
        <f>'Historical Expenditure'!B65</f>
        <v>RRA</v>
      </c>
      <c r="C65" s="186" t="s">
        <v>350</v>
      </c>
      <c r="D65" s="163" t="s">
        <v>873</v>
      </c>
      <c r="E65" s="185">
        <f>'Historical Volumes'!D65</f>
        <v>977.10080233658732</v>
      </c>
      <c r="F65" s="185">
        <f>'Historical Volumes'!E65</f>
        <v>943.25</v>
      </c>
      <c r="G65" s="185">
        <f>'Historical Volumes'!F65</f>
        <v>1338.9503759166821</v>
      </c>
      <c r="H65" s="185">
        <f>'Historical Volumes'!G65</f>
        <v>1515.5799731389043</v>
      </c>
      <c r="I65" s="45"/>
      <c r="J65" s="45"/>
      <c r="K65" s="45"/>
      <c r="L65" s="45"/>
      <c r="M65" s="45"/>
      <c r="N65" s="45"/>
      <c r="O65" s="45"/>
      <c r="P65" s="84"/>
      <c r="R65" s="178"/>
      <c r="S65" s="123"/>
    </row>
    <row r="66" spans="1:19" x14ac:dyDescent="0.2">
      <c r="A66" s="71"/>
      <c r="B66" s="179" t="str">
        <f>'Historical Expenditure'!B66</f>
        <v>RRH</v>
      </c>
      <c r="C66" s="186" t="s">
        <v>352</v>
      </c>
      <c r="D66" s="163" t="s">
        <v>873</v>
      </c>
      <c r="E66" s="185">
        <f>'Historical Volumes'!D66</f>
        <v>339.1589808101607</v>
      </c>
      <c r="F66" s="185">
        <f>'Historical Volumes'!E66</f>
        <v>344</v>
      </c>
      <c r="G66" s="185">
        <f>'Historical Volumes'!F66</f>
        <v>423.91668207308805</v>
      </c>
      <c r="H66" s="185">
        <f>'Historical Volumes'!G66</f>
        <v>459.61334873975613</v>
      </c>
      <c r="I66" s="184">
        <v>519.19933333333529</v>
      </c>
      <c r="J66" s="184">
        <v>550.81133333333764</v>
      </c>
      <c r="K66" s="184">
        <v>582.42333333334022</v>
      </c>
      <c r="L66" s="184">
        <v>614.03533333333849</v>
      </c>
      <c r="M66" s="184">
        <v>645.64733333333697</v>
      </c>
      <c r="N66" s="184">
        <v>677.25933333333523</v>
      </c>
      <c r="O66" s="184">
        <v>708.87133333333782</v>
      </c>
      <c r="P66" s="84"/>
      <c r="R66" s="178"/>
      <c r="S66" s="123"/>
    </row>
    <row r="67" spans="1:19" s="123" customFormat="1" x14ac:dyDescent="0.2">
      <c r="A67" s="71"/>
      <c r="B67" s="179" t="str">
        <f>'Historical Expenditure'!B67</f>
        <v>RRL</v>
      </c>
      <c r="C67" s="186" t="s">
        <v>354</v>
      </c>
      <c r="D67" s="163" t="s">
        <v>873</v>
      </c>
      <c r="E67" s="185">
        <f>'Historical Volumes'!D67</f>
        <v>516.54560375578944</v>
      </c>
      <c r="F67" s="185">
        <f>'Historical Volumes'!E67</f>
        <v>466.5</v>
      </c>
      <c r="G67" s="185">
        <f>'Historical Volumes'!F67</f>
        <v>724.32395082270295</v>
      </c>
      <c r="H67" s="185">
        <f>'Historical Volumes'!G67</f>
        <v>849.66978415603512</v>
      </c>
      <c r="I67" s="184">
        <v>851.13416666666456</v>
      </c>
      <c r="J67" s="184">
        <v>912.01916666666455</v>
      </c>
      <c r="K67" s="184">
        <v>972.90416666666454</v>
      </c>
      <c r="L67" s="184">
        <v>1033.7891666666646</v>
      </c>
      <c r="M67" s="184">
        <v>1094.6741666666644</v>
      </c>
      <c r="N67" s="184">
        <v>1155.5591666666646</v>
      </c>
      <c r="O67" s="184">
        <v>1216.4441666666644</v>
      </c>
      <c r="P67" s="84"/>
      <c r="R67" s="178"/>
    </row>
    <row r="68" spans="1:19" s="123" customFormat="1" x14ac:dyDescent="0.2">
      <c r="A68" s="71"/>
      <c r="B68" s="179" t="str">
        <f>'Historical Expenditure'!B68</f>
        <v>RRP</v>
      </c>
      <c r="C68" s="186" t="s">
        <v>356</v>
      </c>
      <c r="D68" s="163" t="s">
        <v>873</v>
      </c>
      <c r="E68" s="185">
        <f>'Historical Volumes'!D68</f>
        <v>0</v>
      </c>
      <c r="F68" s="185">
        <f>'Historical Volumes'!E68</f>
        <v>0</v>
      </c>
      <c r="G68" s="185">
        <f>'Historical Volumes'!F68</f>
        <v>17.5</v>
      </c>
      <c r="H68" s="185">
        <f>'Historical Volumes'!G68</f>
        <v>35</v>
      </c>
      <c r="I68" s="184">
        <v>35</v>
      </c>
      <c r="J68" s="184">
        <v>35</v>
      </c>
      <c r="K68" s="184">
        <v>35</v>
      </c>
      <c r="L68" s="184">
        <v>35</v>
      </c>
      <c r="M68" s="184">
        <v>35</v>
      </c>
      <c r="N68" s="184">
        <v>35</v>
      </c>
      <c r="O68" s="184">
        <v>35</v>
      </c>
      <c r="P68" s="84"/>
      <c r="R68" s="178"/>
    </row>
    <row r="69" spans="1:19" x14ac:dyDescent="0.2">
      <c r="A69" s="71"/>
      <c r="B69" s="179" t="str">
        <f>'Historical Expenditure'!B69</f>
        <v>RRR</v>
      </c>
      <c r="C69" s="186" t="s">
        <v>358</v>
      </c>
      <c r="D69" s="163" t="s">
        <v>873</v>
      </c>
      <c r="E69" s="185">
        <f>'Historical Volumes'!D69</f>
        <v>8.8827345666962483</v>
      </c>
      <c r="F69" s="185">
        <f>'Historical Volumes'!E69</f>
        <v>8.5749999999999993</v>
      </c>
      <c r="G69" s="185">
        <f>'Historical Volumes'!F69</f>
        <v>12.17227614469711</v>
      </c>
      <c r="H69" s="185">
        <f>'Historical Volumes'!G69</f>
        <v>13.777999755808219</v>
      </c>
      <c r="I69" s="184">
        <v>0</v>
      </c>
      <c r="J69" s="184">
        <v>0</v>
      </c>
      <c r="K69" s="184">
        <v>0</v>
      </c>
      <c r="L69" s="184">
        <v>0</v>
      </c>
      <c r="M69" s="184">
        <v>0</v>
      </c>
      <c r="N69" s="184">
        <v>0</v>
      </c>
      <c r="O69" s="184">
        <v>0</v>
      </c>
      <c r="P69" s="84"/>
      <c r="R69" s="178"/>
      <c r="S69" s="123"/>
    </row>
    <row r="70" spans="1:19" x14ac:dyDescent="0.2">
      <c r="A70" s="71"/>
      <c r="B70" s="179" t="str">
        <f>'Historical Expenditure'!B70</f>
        <v>RRS</v>
      </c>
      <c r="C70" s="186" t="s">
        <v>360</v>
      </c>
      <c r="D70" s="163" t="s">
        <v>873</v>
      </c>
      <c r="E70" s="185">
        <f>'Historical Volumes'!D70</f>
        <v>32.568872103674749</v>
      </c>
      <c r="F70" s="185">
        <f>'Historical Volumes'!E70</f>
        <v>47</v>
      </c>
      <c r="G70" s="185">
        <f>'Historical Volumes'!F70</f>
        <v>68.986981573920019</v>
      </c>
      <c r="H70" s="185">
        <f>'Historical Volumes'!G70</f>
        <v>68.516842685030596</v>
      </c>
      <c r="I70" s="184">
        <v>74.470138888888229</v>
      </c>
      <c r="J70" s="184">
        <v>79.290972222221768</v>
      </c>
      <c r="K70" s="184">
        <v>84.111805555554696</v>
      </c>
      <c r="L70" s="184">
        <v>88.932638888888235</v>
      </c>
      <c r="M70" s="184">
        <v>93.753472222221774</v>
      </c>
      <c r="N70" s="184">
        <v>98.574305555554702</v>
      </c>
      <c r="O70" s="184">
        <v>103.39513888888824</v>
      </c>
      <c r="P70" s="84"/>
      <c r="R70" s="178"/>
      <c r="S70" s="123"/>
    </row>
    <row r="71" spans="1:19" x14ac:dyDescent="0.2">
      <c r="A71" s="71"/>
      <c r="B71" s="179" t="str">
        <f>'Historical Expenditure'!B71</f>
        <v>RXG</v>
      </c>
      <c r="C71" s="186" t="s">
        <v>400</v>
      </c>
      <c r="D71" s="163" t="s">
        <v>873</v>
      </c>
      <c r="E71" s="185">
        <f>'Historical Volumes'!D71</f>
        <v>43.067306828591235</v>
      </c>
      <c r="F71" s="185">
        <f>'Historical Volumes'!E71</f>
        <v>28.5</v>
      </c>
      <c r="G71" s="185">
        <f>'Historical Volumes'!F71</f>
        <v>14.738498990143206</v>
      </c>
      <c r="H71" s="185">
        <f>'Historical Volumes'!G71</f>
        <v>16.41517413429213</v>
      </c>
      <c r="I71" s="184">
        <v>17.353350288297843</v>
      </c>
      <c r="J71" s="184">
        <v>17.353350288297843</v>
      </c>
      <c r="K71" s="184">
        <v>17.353350288297843</v>
      </c>
      <c r="L71" s="184">
        <v>17.353350288297843</v>
      </c>
      <c r="M71" s="184">
        <v>17.353350288297843</v>
      </c>
      <c r="N71" s="184">
        <v>17.353350288297843</v>
      </c>
      <c r="O71" s="184">
        <v>17.353350288297843</v>
      </c>
      <c r="P71" s="84"/>
      <c r="R71" s="178"/>
      <c r="S71" s="123"/>
    </row>
    <row r="72" spans="1:19" s="123" customFormat="1" x14ac:dyDescent="0.2">
      <c r="A72" s="71"/>
      <c r="B72" s="179" t="str">
        <f>'Historical Expenditure'!B72</f>
        <v>RXH</v>
      </c>
      <c r="C72" s="186" t="s">
        <v>402</v>
      </c>
      <c r="D72" s="163" t="s">
        <v>873</v>
      </c>
      <c r="E72" s="185">
        <f>'Historical Volumes'!D72</f>
        <v>3659.4238889427543</v>
      </c>
      <c r="F72" s="185">
        <f>'Historical Volumes'!E72</f>
        <v>1932.5</v>
      </c>
      <c r="G72" s="185">
        <f>'Historical Volumes'!F72</f>
        <v>616.38583841745242</v>
      </c>
      <c r="H72" s="185">
        <f>'Historical Volumes'!G72</f>
        <v>590.24877939807357</v>
      </c>
      <c r="I72" s="184">
        <v>610.72588196124241</v>
      </c>
      <c r="J72" s="184">
        <v>610.72588196124241</v>
      </c>
      <c r="K72" s="184">
        <v>610.72588196124241</v>
      </c>
      <c r="L72" s="184">
        <v>610.72588196124241</v>
      </c>
      <c r="M72" s="184">
        <v>610.72588196124241</v>
      </c>
      <c r="N72" s="184">
        <v>610.72588196124241</v>
      </c>
      <c r="O72" s="184">
        <v>610.72588196124241</v>
      </c>
      <c r="P72" s="84"/>
      <c r="R72" s="178"/>
    </row>
    <row r="73" spans="1:19" x14ac:dyDescent="0.2">
      <c r="A73" s="71"/>
      <c r="B73" s="179" t="str">
        <f>'Historical Expenditure'!B73</f>
        <v>RXI</v>
      </c>
      <c r="C73" s="186" t="s">
        <v>404</v>
      </c>
      <c r="D73" s="163" t="s">
        <v>873</v>
      </c>
      <c r="E73" s="185">
        <f>'Historical Volumes'!D73</f>
        <v>488.26072369058932</v>
      </c>
      <c r="F73" s="185">
        <f>'Historical Volumes'!E73</f>
        <v>361</v>
      </c>
      <c r="G73" s="185">
        <f>'Historical Volumes'!F73</f>
        <v>256.06938797361033</v>
      </c>
      <c r="H73" s="185">
        <f>'Historical Volumes'!G73</f>
        <v>290.31953527788903</v>
      </c>
      <c r="I73" s="184">
        <v>301.50029460855745</v>
      </c>
      <c r="J73" s="184">
        <v>301.50029460855745</v>
      </c>
      <c r="K73" s="184">
        <v>301.50029460855745</v>
      </c>
      <c r="L73" s="184">
        <v>301.50029460855745</v>
      </c>
      <c r="M73" s="184">
        <v>301.50029460855745</v>
      </c>
      <c r="N73" s="184">
        <v>301.50029460855745</v>
      </c>
      <c r="O73" s="184">
        <v>301.50029460855745</v>
      </c>
      <c r="P73" s="84"/>
      <c r="R73" s="178"/>
      <c r="S73" s="123"/>
    </row>
    <row r="74" spans="1:19" s="123" customFormat="1" x14ac:dyDescent="0.2">
      <c r="A74" s="71"/>
      <c r="B74" s="179" t="str">
        <f>'Historical Expenditure'!B74</f>
        <v>RXJ</v>
      </c>
      <c r="C74" s="186" t="s">
        <v>406</v>
      </c>
      <c r="D74" s="163" t="s">
        <v>872</v>
      </c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84"/>
      <c r="R74" s="178"/>
    </row>
    <row r="75" spans="1:19" s="123" customFormat="1" x14ac:dyDescent="0.2">
      <c r="A75" s="71"/>
      <c r="B75" s="179" t="str">
        <f>'Historical Expenditure'!B75</f>
        <v>RXK</v>
      </c>
      <c r="C75" s="186" t="s">
        <v>408</v>
      </c>
      <c r="D75" s="163" t="s">
        <v>872</v>
      </c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84"/>
      <c r="R75" s="178"/>
    </row>
    <row r="76" spans="1:19" s="123" customFormat="1" x14ac:dyDescent="0.2">
      <c r="A76" s="71"/>
      <c r="B76" s="179" t="str">
        <f>'Historical Expenditure'!B76</f>
        <v>RXL</v>
      </c>
      <c r="C76" s="186" t="s">
        <v>410</v>
      </c>
      <c r="D76" s="163" t="s">
        <v>873</v>
      </c>
      <c r="E76" s="185">
        <f>'Historical Volumes'!D76</f>
        <v>5293.9750316372638</v>
      </c>
      <c r="F76" s="185">
        <f>'Historical Volumes'!E76</f>
        <v>2762.5</v>
      </c>
      <c r="G76" s="185">
        <f>'Historical Volumes'!F76</f>
        <v>1976.6669285758303</v>
      </c>
      <c r="H76" s="185">
        <f>'Historical Volumes'!G76</f>
        <v>1922.8085354012901</v>
      </c>
      <c r="I76" s="184">
        <v>2183.2832136509196</v>
      </c>
      <c r="J76" s="184">
        <v>2183.2832136509196</v>
      </c>
      <c r="K76" s="184">
        <v>2183.2832136509196</v>
      </c>
      <c r="L76" s="184">
        <v>2183.2832136509196</v>
      </c>
      <c r="M76" s="184">
        <v>2183.2832136509196</v>
      </c>
      <c r="N76" s="184">
        <v>2183.2832136509196</v>
      </c>
      <c r="O76" s="184">
        <v>2183.2832136509196</v>
      </c>
      <c r="P76" s="84"/>
      <c r="R76" s="178"/>
    </row>
    <row r="77" spans="1:19" s="123" customFormat="1" x14ac:dyDescent="0.2">
      <c r="A77" s="71"/>
      <c r="B77" s="179" t="str">
        <f>'Historical Expenditure'!B77</f>
        <v>RXM</v>
      </c>
      <c r="C77" s="186" t="s">
        <v>412</v>
      </c>
      <c r="D77" s="163" t="s">
        <v>872</v>
      </c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84"/>
      <c r="R77" s="178"/>
    </row>
    <row r="78" spans="1:19" x14ac:dyDescent="0.2">
      <c r="A78" s="71"/>
      <c r="B78" s="179" t="str">
        <f>'Historical Expenditure'!B78</f>
        <v>RXN</v>
      </c>
      <c r="C78" s="186" t="s">
        <v>414</v>
      </c>
      <c r="D78" s="163" t="s">
        <v>873</v>
      </c>
      <c r="E78" s="185">
        <f>'Historical Volumes'!D78</f>
        <v>0</v>
      </c>
      <c r="F78" s="185">
        <f>'Historical Volumes'!E78</f>
        <v>0</v>
      </c>
      <c r="G78" s="185">
        <f>'Historical Volumes'!F78</f>
        <v>57.47696740001232</v>
      </c>
      <c r="H78" s="185">
        <f>'Historical Volumes'!G78</f>
        <v>188.34679924885</v>
      </c>
      <c r="I78" s="184">
        <v>261.73966369767538</v>
      </c>
      <c r="J78" s="184">
        <v>261.73966369767538</v>
      </c>
      <c r="K78" s="184">
        <v>261.73966369767538</v>
      </c>
      <c r="L78" s="184">
        <v>261.73966369767538</v>
      </c>
      <c r="M78" s="184">
        <v>261.73966369767538</v>
      </c>
      <c r="N78" s="184">
        <v>261.73966369767538</v>
      </c>
      <c r="O78" s="184">
        <v>261.73966369767538</v>
      </c>
      <c r="P78" s="84"/>
      <c r="R78" s="178"/>
      <c r="S78" s="123"/>
    </row>
    <row r="79" spans="1:19" x14ac:dyDescent="0.2">
      <c r="A79" s="71"/>
      <c r="B79" s="179" t="str">
        <f>'Historical Expenditure'!B79</f>
        <v>RXP</v>
      </c>
      <c r="C79" s="186" t="s">
        <v>416</v>
      </c>
      <c r="D79" s="163" t="s">
        <v>873</v>
      </c>
      <c r="E79" s="185">
        <f>'Historical Volumes'!D79</f>
        <v>108.79270644061769</v>
      </c>
      <c r="F79" s="185">
        <f>'Historical Volumes'!E79</f>
        <v>34</v>
      </c>
      <c r="G79" s="185">
        <f>'Historical Volumes'!F79</f>
        <v>44.989585259136007</v>
      </c>
      <c r="H79" s="185">
        <f>'Historical Volumes'!G79</f>
        <v>52.475322811147137</v>
      </c>
      <c r="I79" s="45"/>
      <c r="J79" s="45"/>
      <c r="K79" s="45"/>
      <c r="L79" s="45"/>
      <c r="M79" s="45"/>
      <c r="N79" s="45"/>
      <c r="O79" s="45"/>
      <c r="P79" s="84"/>
      <c r="R79" s="178"/>
      <c r="S79" s="123"/>
    </row>
    <row r="80" spans="1:19" x14ac:dyDescent="0.2">
      <c r="A80" s="71"/>
      <c r="B80" s="179" t="str">
        <f>'Historical Expenditure'!B80</f>
        <v>RXQ</v>
      </c>
      <c r="C80" s="186" t="s">
        <v>418</v>
      </c>
      <c r="D80" s="163" t="s">
        <v>873</v>
      </c>
      <c r="E80" s="185">
        <f>'Historical Volumes'!D80</f>
        <v>0</v>
      </c>
      <c r="F80" s="185">
        <f>'Historical Volumes'!E80</f>
        <v>0</v>
      </c>
      <c r="G80" s="185">
        <f>'Historical Volumes'!F80</f>
        <v>1</v>
      </c>
      <c r="H80" s="185">
        <f>'Historical Volumes'!G80</f>
        <v>9.0072353904058335</v>
      </c>
      <c r="I80" s="184">
        <v>18.014470780811667</v>
      </c>
      <c r="J80" s="184">
        <v>18.014470780811667</v>
      </c>
      <c r="K80" s="184">
        <v>18.014470780811667</v>
      </c>
      <c r="L80" s="184">
        <v>18.014470780811667</v>
      </c>
      <c r="M80" s="184">
        <v>18.014470780811667</v>
      </c>
      <c r="N80" s="184">
        <v>18.014470780811667</v>
      </c>
      <c r="O80" s="184">
        <v>18.014470780811667</v>
      </c>
      <c r="P80" s="84"/>
      <c r="R80" s="178"/>
      <c r="S80" s="123"/>
    </row>
    <row r="81" spans="1:19" x14ac:dyDescent="0.2">
      <c r="A81" s="71"/>
      <c r="B81" s="179" t="str">
        <f>'Historical Expenditure'!B81</f>
        <v>RXR</v>
      </c>
      <c r="C81" s="186" t="s">
        <v>420</v>
      </c>
      <c r="D81" s="163" t="s">
        <v>873</v>
      </c>
      <c r="E81" s="185">
        <f>'Historical Volumes'!D81</f>
        <v>0</v>
      </c>
      <c r="F81" s="185">
        <f>'Historical Volumes'!E81</f>
        <v>23.5</v>
      </c>
      <c r="G81" s="185">
        <f>'Historical Volumes'!F81</f>
        <v>26.498798299131078</v>
      </c>
      <c r="H81" s="185">
        <f>'Historical Volumes'!G81</f>
        <v>18.598858027442144</v>
      </c>
      <c r="I81" s="184">
        <v>0</v>
      </c>
      <c r="J81" s="184">
        <v>0</v>
      </c>
      <c r="K81" s="184">
        <v>0</v>
      </c>
      <c r="L81" s="184">
        <v>0</v>
      </c>
      <c r="M81" s="184">
        <v>0</v>
      </c>
      <c r="N81" s="184">
        <v>0</v>
      </c>
      <c r="O81" s="184">
        <v>0</v>
      </c>
      <c r="P81" s="84"/>
      <c r="R81" s="178"/>
      <c r="S81" s="123"/>
    </row>
    <row r="82" spans="1:19" x14ac:dyDescent="0.2">
      <c r="A82" s="71"/>
      <c r="B82" s="179" t="str">
        <f>'Historical Expenditure'!B82</f>
        <v>RXS</v>
      </c>
      <c r="C82" s="186" t="s">
        <v>422</v>
      </c>
      <c r="D82" s="163" t="s">
        <v>873</v>
      </c>
      <c r="E82" s="185">
        <f>'Historical Volumes'!D82</f>
        <v>217.86157854429246</v>
      </c>
      <c r="F82" s="185">
        <f>'Historical Volumes'!E82</f>
        <v>132.5</v>
      </c>
      <c r="G82" s="185">
        <f>'Historical Volumes'!F82</f>
        <v>40.495994330436929</v>
      </c>
      <c r="H82" s="185">
        <f>'Historical Volumes'!G82</f>
        <v>31.012876908050529</v>
      </c>
      <c r="I82" s="184">
        <v>42.033765155227208</v>
      </c>
      <c r="J82" s="184">
        <v>42.033765155227208</v>
      </c>
      <c r="K82" s="184">
        <v>42.033765155227208</v>
      </c>
      <c r="L82" s="184">
        <v>42.033765155227208</v>
      </c>
      <c r="M82" s="184">
        <v>42.033765155227208</v>
      </c>
      <c r="N82" s="184">
        <v>42.033765155227208</v>
      </c>
      <c r="O82" s="184">
        <v>42.033765155227208</v>
      </c>
      <c r="P82" s="84"/>
      <c r="R82" s="178"/>
      <c r="S82" s="123"/>
    </row>
    <row r="83" spans="1:19" x14ac:dyDescent="0.2">
      <c r="A83" s="71"/>
      <c r="B83" s="179" t="str">
        <f>'Historical Expenditure'!B83</f>
        <v>RXT</v>
      </c>
      <c r="C83" s="186" t="s">
        <v>424</v>
      </c>
      <c r="D83" s="163" t="s">
        <v>873</v>
      </c>
      <c r="E83" s="185">
        <f>'Historical Volumes'!D83</f>
        <v>38.036001326920896</v>
      </c>
      <c r="F83" s="185">
        <f>'Historical Volumes'!E83</f>
        <v>26.5</v>
      </c>
      <c r="G83" s="185">
        <f>'Historical Volumes'!F83</f>
        <v>36.985179022616627</v>
      </c>
      <c r="H83" s="185">
        <f>'Historical Volumes'!G83</f>
        <v>58.75865702346681</v>
      </c>
      <c r="I83" s="184">
        <v>43.546956001700373</v>
      </c>
      <c r="J83" s="184">
        <v>43.546956001700373</v>
      </c>
      <c r="K83" s="184">
        <v>43.546956001700373</v>
      </c>
      <c r="L83" s="184">
        <v>43.546956001700373</v>
      </c>
      <c r="M83" s="184">
        <v>43.546956001700373</v>
      </c>
      <c r="N83" s="184">
        <v>43.546956001700373</v>
      </c>
      <c r="O83" s="184">
        <v>43.546956001700373</v>
      </c>
      <c r="P83" s="84"/>
      <c r="R83" s="178"/>
      <c r="S83" s="123"/>
    </row>
    <row r="84" spans="1:19" x14ac:dyDescent="0.2">
      <c r="A84" s="71"/>
      <c r="B84" s="179" t="str">
        <f>'Historical Expenditure'!B84</f>
        <v>RXV</v>
      </c>
      <c r="C84" s="186" t="s">
        <v>426</v>
      </c>
      <c r="D84" s="163" t="s">
        <v>873</v>
      </c>
      <c r="E84" s="185">
        <f>'Historical Volumes'!D84</f>
        <v>186.41949372238258</v>
      </c>
      <c r="F84" s="185">
        <f>'Historical Volumes'!E84</f>
        <v>69</v>
      </c>
      <c r="G84" s="185">
        <f>'Historical Volumes'!F84</f>
        <v>65.980372219140946</v>
      </c>
      <c r="H84" s="185">
        <f>'Historical Volumes'!G84</f>
        <v>87.823558083480549</v>
      </c>
      <c r="I84" s="184">
        <v>77.686371728679234</v>
      </c>
      <c r="J84" s="184">
        <v>77.686371728679234</v>
      </c>
      <c r="K84" s="184">
        <v>77.686371728679234</v>
      </c>
      <c r="L84" s="184">
        <v>77.686371728679234</v>
      </c>
      <c r="M84" s="184">
        <v>77.686371728679234</v>
      </c>
      <c r="N84" s="184">
        <v>77.686371728679234</v>
      </c>
      <c r="O84" s="184">
        <v>77.686371728679234</v>
      </c>
      <c r="P84" s="84"/>
      <c r="R84" s="178"/>
      <c r="S84" s="123"/>
    </row>
    <row r="85" spans="1:19" x14ac:dyDescent="0.2">
      <c r="A85" s="71"/>
      <c r="B85" s="179" t="str">
        <f>'Historical Expenditure'!B85</f>
        <v>RXW</v>
      </c>
      <c r="C85" s="186" t="s">
        <v>428</v>
      </c>
      <c r="D85" s="163" t="s">
        <v>873</v>
      </c>
      <c r="E85" s="185">
        <f>'Historical Volumes'!D85</f>
        <v>0</v>
      </c>
      <c r="F85" s="185">
        <f>'Historical Volumes'!E85</f>
        <v>0</v>
      </c>
      <c r="G85" s="185">
        <f>'Historical Volumes'!F85</f>
        <v>0</v>
      </c>
      <c r="H85" s="185">
        <f>'Historical Volumes'!G85</f>
        <v>0</v>
      </c>
      <c r="I85" s="184">
        <v>0</v>
      </c>
      <c r="J85" s="184">
        <v>0</v>
      </c>
      <c r="K85" s="184">
        <v>0</v>
      </c>
      <c r="L85" s="184">
        <v>0</v>
      </c>
      <c r="M85" s="184">
        <v>0</v>
      </c>
      <c r="N85" s="184">
        <v>0</v>
      </c>
      <c r="O85" s="184">
        <v>0</v>
      </c>
      <c r="P85" s="84"/>
      <c r="R85" s="178"/>
      <c r="S85" s="123"/>
    </row>
    <row r="86" spans="1:19" x14ac:dyDescent="0.2">
      <c r="A86" s="71"/>
      <c r="B86" s="179" t="str">
        <f>'Historical Expenditure'!B86</f>
        <v>RXY</v>
      </c>
      <c r="C86" s="186" t="s">
        <v>430</v>
      </c>
      <c r="D86" s="163" t="s">
        <v>873</v>
      </c>
      <c r="E86" s="185">
        <f>'Historical Volumes'!D86</f>
        <v>253.39288404596277</v>
      </c>
      <c r="F86" s="185">
        <f>'Historical Volumes'!E86</f>
        <v>218</v>
      </c>
      <c r="G86" s="185">
        <f>'Historical Volumes'!F86</f>
        <v>154.97416343131817</v>
      </c>
      <c r="H86" s="185">
        <f>'Historical Volumes'!G86</f>
        <v>166.56592530063841</v>
      </c>
      <c r="I86" s="184">
        <v>204.18352373864047</v>
      </c>
      <c r="J86" s="184">
        <v>204.18352373864047</v>
      </c>
      <c r="K86" s="184">
        <v>204.18352373864047</v>
      </c>
      <c r="L86" s="184">
        <v>204.18352373864047</v>
      </c>
      <c r="M86" s="184">
        <v>204.18352373864047</v>
      </c>
      <c r="N86" s="184">
        <v>204.18352373864047</v>
      </c>
      <c r="O86" s="184">
        <v>204.18352373864047</v>
      </c>
      <c r="P86" s="84"/>
      <c r="R86" s="178"/>
      <c r="S86" s="123"/>
    </row>
    <row r="87" spans="1:19" s="123" customFormat="1" x14ac:dyDescent="0.2">
      <c r="A87" s="71"/>
      <c r="B87" s="179" t="str">
        <f>'Historical Expenditure'!B87</f>
        <v>RXO</v>
      </c>
      <c r="C87" s="186" t="s">
        <v>526</v>
      </c>
      <c r="D87" s="163" t="s">
        <v>873</v>
      </c>
      <c r="E87" s="185">
        <f>'Historical Volumes'!D87</f>
        <v>0</v>
      </c>
      <c r="F87" s="185">
        <f>'Historical Volumes'!E87</f>
        <v>0</v>
      </c>
      <c r="G87" s="185">
        <f>'Historical Volumes'!F87</f>
        <v>380.84738398964686</v>
      </c>
      <c r="H87" s="185">
        <f>'Historical Volumes'!G87</f>
        <v>848.69378691484394</v>
      </c>
      <c r="I87" s="184">
        <v>935.69280585039428</v>
      </c>
      <c r="J87" s="184">
        <v>935.69280585039428</v>
      </c>
      <c r="K87" s="184">
        <v>935.69280585039428</v>
      </c>
      <c r="L87" s="184">
        <v>935.69280585039428</v>
      </c>
      <c r="M87" s="184">
        <v>935.69280585039428</v>
      </c>
      <c r="N87" s="184">
        <v>935.69280585039428</v>
      </c>
      <c r="O87" s="184">
        <v>935.69280585039428</v>
      </c>
      <c r="P87" s="84"/>
      <c r="R87" s="178"/>
    </row>
    <row r="88" spans="1:19" x14ac:dyDescent="0.2">
      <c r="A88" s="71"/>
      <c r="B88" s="179" t="str">
        <f>'Historical Expenditure'!B88</f>
        <v>RUP</v>
      </c>
      <c r="C88" s="186" t="s">
        <v>527</v>
      </c>
      <c r="D88" s="163" t="s">
        <v>873</v>
      </c>
      <c r="E88" s="185">
        <f>'Historical Volumes'!D88</f>
        <v>2083.8825594554801</v>
      </c>
      <c r="F88" s="185">
        <f>'Historical Volumes'!E88</f>
        <v>1003.5</v>
      </c>
      <c r="G88" s="185">
        <f>'Historical Volumes'!F88</f>
        <v>21.492789794786468</v>
      </c>
      <c r="H88" s="185">
        <f>'Historical Volumes'!G88</f>
        <v>35.985579589572936</v>
      </c>
      <c r="I88" s="184">
        <v>35.985579589572936</v>
      </c>
      <c r="J88" s="184">
        <v>35.985579589572936</v>
      </c>
      <c r="K88" s="184">
        <v>35.985579589572936</v>
      </c>
      <c r="L88" s="184">
        <v>35.985579589572936</v>
      </c>
      <c r="M88" s="184">
        <v>35.985579589572936</v>
      </c>
      <c r="N88" s="184">
        <v>35.985579589572936</v>
      </c>
      <c r="O88" s="184">
        <v>35.985579589572936</v>
      </c>
      <c r="P88" s="84"/>
      <c r="R88" s="178"/>
      <c r="S88" s="123"/>
    </row>
    <row r="89" spans="1:19" x14ac:dyDescent="0.2">
      <c r="A89" s="71"/>
      <c r="B89" s="179" t="str">
        <f>'Historical Expenditure'!B89</f>
        <v>ROA</v>
      </c>
      <c r="C89" s="186" t="s">
        <v>326</v>
      </c>
      <c r="D89" s="163" t="s">
        <v>873</v>
      </c>
      <c r="E89" s="185">
        <f>'Historical Volumes'!D89</f>
        <v>16162.512432374157</v>
      </c>
      <c r="F89" s="185">
        <f>'Historical Volumes'!E89</f>
        <v>24237</v>
      </c>
      <c r="G89" s="185">
        <f>'Historical Volumes'!F89</f>
        <v>10327.497596598263</v>
      </c>
      <c r="H89" s="185">
        <f>'Historical Volumes'!G89</f>
        <v>11.995193196524312</v>
      </c>
      <c r="I89" s="184">
        <v>11.995193196524312</v>
      </c>
      <c r="J89" s="184">
        <v>11.995193196524312</v>
      </c>
      <c r="K89" s="184">
        <v>11.995193196524312</v>
      </c>
      <c r="L89" s="184">
        <v>11.995193196524312</v>
      </c>
      <c r="M89" s="184">
        <v>11.995193196524312</v>
      </c>
      <c r="N89" s="184">
        <v>11.995193196524312</v>
      </c>
      <c r="O89" s="184">
        <v>11.995193196524312</v>
      </c>
      <c r="P89" s="84"/>
      <c r="R89" s="178"/>
      <c r="S89" s="123"/>
    </row>
    <row r="90" spans="1:19" x14ac:dyDescent="0.2">
      <c r="A90" s="71"/>
      <c r="B90" s="179" t="str">
        <f>'Historical Expenditure'!B90</f>
        <v>ROF</v>
      </c>
      <c r="C90" s="186" t="s">
        <v>328</v>
      </c>
      <c r="D90" s="163" t="s">
        <v>873</v>
      </c>
      <c r="E90" s="185">
        <f>'Historical Volumes'!D90</f>
        <v>6.5172180259186874</v>
      </c>
      <c r="F90" s="185">
        <f>'Historical Volumes'!E90</f>
        <v>10.5</v>
      </c>
      <c r="G90" s="185">
        <f>'Historical Volumes'!F90</f>
        <v>23.494392062611695</v>
      </c>
      <c r="H90" s="185">
        <f>'Historical Volumes'!G90</f>
        <v>28.788183910109836</v>
      </c>
      <c r="I90" s="45"/>
      <c r="J90" s="45"/>
      <c r="K90" s="45"/>
      <c r="L90" s="45"/>
      <c r="M90" s="45"/>
      <c r="N90" s="45"/>
      <c r="O90" s="45"/>
      <c r="P90" s="84"/>
      <c r="R90" s="178"/>
      <c r="S90" s="123"/>
    </row>
    <row r="91" spans="1:19" x14ac:dyDescent="0.2">
      <c r="A91" s="71"/>
      <c r="B91" s="179" t="str">
        <f>'Historical Expenditure'!B91</f>
        <v>ROH</v>
      </c>
      <c r="C91" s="186" t="s">
        <v>330</v>
      </c>
      <c r="D91" s="163" t="s">
        <v>873</v>
      </c>
      <c r="E91" s="185">
        <f>'Historical Volumes'!D91</f>
        <v>5190.9864999460951</v>
      </c>
      <c r="F91" s="185">
        <f>'Historical Volumes'!E91</f>
        <v>4578</v>
      </c>
      <c r="G91" s="185">
        <f>'Historical Volumes'!F91</f>
        <v>4016.9775528440255</v>
      </c>
      <c r="H91" s="185">
        <f>'Historical Volumes'!G91</f>
        <v>4853.4685660415562</v>
      </c>
      <c r="I91" s="184">
        <v>4603.9820263950605</v>
      </c>
      <c r="J91" s="184">
        <v>4603.9820263950605</v>
      </c>
      <c r="K91" s="184">
        <v>4603.9820263950605</v>
      </c>
      <c r="L91" s="184">
        <v>4603.9820263950605</v>
      </c>
      <c r="M91" s="184">
        <v>4603.9820263950605</v>
      </c>
      <c r="N91" s="184">
        <v>4603.9820263950605</v>
      </c>
      <c r="O91" s="184">
        <v>4603.9820263950605</v>
      </c>
      <c r="P91" s="84"/>
      <c r="R91" s="178"/>
      <c r="S91" s="123"/>
    </row>
    <row r="92" spans="1:19" x14ac:dyDescent="0.2">
      <c r="A92" s="71"/>
      <c r="B92" s="179" t="str">
        <f>'Historical Expenditure'!B92</f>
        <v>ROI</v>
      </c>
      <c r="C92" s="186" t="s">
        <v>332</v>
      </c>
      <c r="D92" s="163" t="s">
        <v>873</v>
      </c>
      <c r="E92" s="185">
        <f>'Historical Volumes'!D92</f>
        <v>2.5</v>
      </c>
      <c r="F92" s="185">
        <f>'Historical Volumes'!E92</f>
        <v>18.5</v>
      </c>
      <c r="G92" s="185">
        <f>'Historical Volumes'!F92</f>
        <v>29.994392062611695</v>
      </c>
      <c r="H92" s="185">
        <f>'Historical Volumes'!G92</f>
        <v>24.825856083482261</v>
      </c>
      <c r="I92" s="184">
        <v>21.662928041741129</v>
      </c>
      <c r="J92" s="184">
        <v>21.662928041741129</v>
      </c>
      <c r="K92" s="184">
        <v>21.662928041741129</v>
      </c>
      <c r="L92" s="184">
        <v>21.662928041741129</v>
      </c>
      <c r="M92" s="184">
        <v>21.662928041741129</v>
      </c>
      <c r="N92" s="184">
        <v>21.662928041741129</v>
      </c>
      <c r="O92" s="184">
        <v>21.662928041741129</v>
      </c>
      <c r="P92" s="84"/>
      <c r="R92" s="178"/>
      <c r="S92" s="123"/>
    </row>
    <row r="93" spans="1:19" x14ac:dyDescent="0.2">
      <c r="A93" s="71"/>
      <c r="B93" s="179" t="str">
        <f>'Historical Expenditure'!B93</f>
        <v>RXF</v>
      </c>
      <c r="C93" s="186" t="s">
        <v>398</v>
      </c>
      <c r="D93" s="163" t="s">
        <v>873</v>
      </c>
      <c r="E93" s="185">
        <f>'Historical Volumes'!D93</f>
        <v>416.63237113374089</v>
      </c>
      <c r="F93" s="185">
        <f>'Historical Volumes'!E93</f>
        <v>381.5</v>
      </c>
      <c r="G93" s="185">
        <f>'Historical Volumes'!F93</f>
        <v>286.45233253219942</v>
      </c>
      <c r="H93" s="185">
        <f>'Historical Volumes'!G93</f>
        <v>294.72350844868447</v>
      </c>
      <c r="I93" s="184">
        <v>351.54235183297016</v>
      </c>
      <c r="J93" s="184">
        <v>351.54235183297016</v>
      </c>
      <c r="K93" s="184">
        <v>351.54235183297016</v>
      </c>
      <c r="L93" s="184">
        <v>351.54235183297016</v>
      </c>
      <c r="M93" s="184">
        <v>351.54235183297016</v>
      </c>
      <c r="N93" s="184">
        <v>351.54235183297016</v>
      </c>
      <c r="O93" s="184">
        <v>351.54235183297016</v>
      </c>
      <c r="P93" s="84"/>
      <c r="R93" s="178"/>
      <c r="S93" s="123"/>
    </row>
    <row r="94" spans="1:19" s="123" customFormat="1" x14ac:dyDescent="0.2">
      <c r="A94" s="71"/>
      <c r="B94" s="179" t="str">
        <f>'Historical Expenditure'!B94</f>
        <v>PRA</v>
      </c>
      <c r="C94" s="186" t="s">
        <v>579</v>
      </c>
      <c r="D94" s="163" t="s">
        <v>872</v>
      </c>
      <c r="E94" s="45"/>
      <c r="F94" s="45"/>
      <c r="G94" s="45"/>
      <c r="H94" s="45"/>
      <c r="I94" s="45"/>
      <c r="J94" s="45"/>
      <c r="K94" s="45"/>
      <c r="L94" s="45"/>
      <c r="M94" s="45"/>
      <c r="N94" s="45"/>
      <c r="O94" s="45"/>
      <c r="P94" s="84"/>
      <c r="R94" s="178"/>
    </row>
    <row r="95" spans="1:19" x14ac:dyDescent="0.2">
      <c r="A95" s="71"/>
      <c r="B95" s="179" t="str">
        <f>'Historical Expenditure'!B95</f>
        <v>PDG</v>
      </c>
      <c r="C95" s="186" t="s">
        <v>462</v>
      </c>
      <c r="D95" s="163" t="s">
        <v>873</v>
      </c>
      <c r="E95" s="185">
        <f>'Historical Volumes'!D95</f>
        <v>0</v>
      </c>
      <c r="F95" s="185">
        <f>'Historical Volumes'!E95</f>
        <v>0</v>
      </c>
      <c r="G95" s="185">
        <f>'Historical Volumes'!F95</f>
        <v>15</v>
      </c>
      <c r="H95" s="185">
        <f>'Historical Volumes'!G95</f>
        <v>30</v>
      </c>
      <c r="I95" s="184">
        <v>30</v>
      </c>
      <c r="J95" s="184">
        <v>30</v>
      </c>
      <c r="K95" s="184">
        <v>30</v>
      </c>
      <c r="L95" s="184">
        <v>30</v>
      </c>
      <c r="M95" s="184">
        <v>30</v>
      </c>
      <c r="N95" s="184">
        <v>30</v>
      </c>
      <c r="O95" s="184">
        <v>30</v>
      </c>
      <c r="P95" s="84"/>
      <c r="R95" s="178"/>
      <c r="S95" s="123"/>
    </row>
    <row r="96" spans="1:19" x14ac:dyDescent="0.2">
      <c r="A96" s="71"/>
      <c r="B96" s="179" t="str">
        <f>'Historical Expenditure'!B96</f>
        <v>PDM</v>
      </c>
      <c r="C96" s="186" t="s">
        <v>589</v>
      </c>
      <c r="D96" s="163" t="s">
        <v>873</v>
      </c>
      <c r="E96" s="185">
        <f>'Historical Volumes'!D96</f>
        <v>0</v>
      </c>
      <c r="F96" s="185">
        <f>'Historical Volumes'!E96</f>
        <v>0</v>
      </c>
      <c r="G96" s="185">
        <f>'Historical Volumes'!F96</f>
        <v>36.5</v>
      </c>
      <c r="H96" s="185">
        <f>'Historical Volumes'!G96</f>
        <v>73</v>
      </c>
      <c r="I96" s="184">
        <v>73</v>
      </c>
      <c r="J96" s="184">
        <v>73</v>
      </c>
      <c r="K96" s="184">
        <v>73</v>
      </c>
      <c r="L96" s="184">
        <v>73</v>
      </c>
      <c r="M96" s="184">
        <v>73</v>
      </c>
      <c r="N96" s="184">
        <v>73</v>
      </c>
      <c r="O96" s="184">
        <v>73</v>
      </c>
      <c r="P96" s="84"/>
      <c r="R96" s="178"/>
      <c r="S96" s="123"/>
    </row>
    <row r="97" spans="1:19" x14ac:dyDescent="0.2">
      <c r="A97" s="71"/>
      <c r="B97" s="179" t="str">
        <f>'Historical Expenditure'!B97</f>
        <v>PDP</v>
      </c>
      <c r="C97" s="186" t="s">
        <v>276</v>
      </c>
      <c r="D97" s="163" t="s">
        <v>873</v>
      </c>
      <c r="E97" s="185">
        <f>'Historical Volumes'!D97</f>
        <v>453.0622836549569</v>
      </c>
      <c r="F97" s="185">
        <f>'Historical Volumes'!E97</f>
        <v>458</v>
      </c>
      <c r="G97" s="185">
        <f>'Historical Volumes'!F97</f>
        <v>306.5</v>
      </c>
      <c r="H97" s="185">
        <f>'Historical Volumes'!G97</f>
        <v>304.89057091373923</v>
      </c>
      <c r="I97" s="184">
        <v>379.78114182747845</v>
      </c>
      <c r="J97" s="184">
        <v>379.78114182747845</v>
      </c>
      <c r="K97" s="184">
        <v>379.78114182747845</v>
      </c>
      <c r="L97" s="184">
        <v>379.78114182747845</v>
      </c>
      <c r="M97" s="184">
        <v>379.78114182747845</v>
      </c>
      <c r="N97" s="184">
        <v>379.78114182747845</v>
      </c>
      <c r="O97" s="184">
        <v>379.78114182747845</v>
      </c>
      <c r="P97" s="84"/>
      <c r="R97" s="178"/>
      <c r="S97" s="123"/>
    </row>
    <row r="98" spans="1:19" x14ac:dyDescent="0.2">
      <c r="A98" s="71"/>
      <c r="B98" s="179" t="str">
        <f>'Historical Expenditure'!B98</f>
        <v>PDQ</v>
      </c>
      <c r="C98" s="186" t="s">
        <v>278</v>
      </c>
      <c r="D98" s="163" t="s">
        <v>873</v>
      </c>
      <c r="E98" s="185">
        <f>'Historical Volumes'!D98</f>
        <v>15.5</v>
      </c>
      <c r="F98" s="185">
        <f>'Historical Volumes'!E98</f>
        <v>8.5</v>
      </c>
      <c r="G98" s="185">
        <f>'Historical Volumes'!F98</f>
        <v>2.5</v>
      </c>
      <c r="H98" s="185">
        <f>'Historical Volumes'!G98</f>
        <v>7</v>
      </c>
      <c r="I98" s="184">
        <v>9</v>
      </c>
      <c r="J98" s="184">
        <v>9</v>
      </c>
      <c r="K98" s="184">
        <v>9</v>
      </c>
      <c r="L98" s="184">
        <v>9</v>
      </c>
      <c r="M98" s="184">
        <v>9</v>
      </c>
      <c r="N98" s="184">
        <v>9</v>
      </c>
      <c r="O98" s="184">
        <v>9</v>
      </c>
      <c r="P98" s="84"/>
      <c r="R98" s="178"/>
      <c r="S98" s="123"/>
    </row>
    <row r="99" spans="1:19" s="123" customFormat="1" x14ac:dyDescent="0.2">
      <c r="A99" s="71"/>
      <c r="B99" s="179" t="str">
        <f>'Historical Expenditure'!B99</f>
        <v>PDS</v>
      </c>
      <c r="C99" s="186" t="s">
        <v>282</v>
      </c>
      <c r="D99" s="163" t="s">
        <v>873</v>
      </c>
      <c r="E99" s="185">
        <f>'Historical Volumes'!D99</f>
        <v>420.599249533278</v>
      </c>
      <c r="F99" s="185">
        <f>'Historical Volumes'!E99</f>
        <v>525.5</v>
      </c>
      <c r="G99" s="185">
        <f>'Historical Volumes'!F99</f>
        <v>503</v>
      </c>
      <c r="H99" s="185">
        <f>'Historical Volumes'!G99</f>
        <v>547.39007504667097</v>
      </c>
      <c r="I99" s="184">
        <v>666.37022514001001</v>
      </c>
      <c r="J99" s="184">
        <v>739.55037523334613</v>
      </c>
      <c r="K99" s="184">
        <v>812.73052532669681</v>
      </c>
      <c r="L99" s="184">
        <v>885.91067542004748</v>
      </c>
      <c r="M99" s="184">
        <v>959.09082551338361</v>
      </c>
      <c r="N99" s="184">
        <v>1032.2709756067197</v>
      </c>
      <c r="O99" s="184">
        <v>1105.4511257000704</v>
      </c>
      <c r="P99" s="84"/>
      <c r="R99" s="178"/>
    </row>
    <row r="100" spans="1:19" x14ac:dyDescent="0.2">
      <c r="A100" s="71"/>
      <c r="B100" s="71"/>
      <c r="C100" s="85" t="s">
        <v>40</v>
      </c>
      <c r="D100" s="85"/>
      <c r="E100" s="183">
        <f t="shared" ref="E100:O100" si="0">SUM(E12:E99)</f>
        <v>57330.181062922005</v>
      </c>
      <c r="F100" s="183">
        <f t="shared" si="0"/>
        <v>54914.623848331059</v>
      </c>
      <c r="G100" s="183">
        <f t="shared" si="0"/>
        <v>37414.796070334334</v>
      </c>
      <c r="H100" s="183">
        <f t="shared" si="0"/>
        <v>29654.984662802963</v>
      </c>
      <c r="I100" s="183">
        <f t="shared" si="0"/>
        <v>27598.049794165589</v>
      </c>
      <c r="J100" s="183">
        <f t="shared" si="0"/>
        <v>27843.605600140465</v>
      </c>
      <c r="K100" s="183">
        <f t="shared" si="0"/>
        <v>28089.16140611536</v>
      </c>
      <c r="L100" s="183">
        <f t="shared" si="0"/>
        <v>28334.717212090247</v>
      </c>
      <c r="M100" s="183">
        <f t="shared" si="0"/>
        <v>28580.27301806512</v>
      </c>
      <c r="N100" s="183">
        <f t="shared" si="0"/>
        <v>28825.828824039989</v>
      </c>
      <c r="O100" s="183">
        <f t="shared" si="0"/>
        <v>29071.38463001488</v>
      </c>
      <c r="P100" s="84"/>
      <c r="S100" s="123"/>
    </row>
    <row r="101" spans="1:19" x14ac:dyDescent="0.2">
      <c r="A101" s="71"/>
      <c r="B101" s="71"/>
      <c r="C101" s="120"/>
      <c r="D101" s="120"/>
      <c r="E101" s="71"/>
      <c r="F101" s="71"/>
      <c r="G101" s="71"/>
      <c r="H101" s="121"/>
      <c r="I101" s="121"/>
      <c r="J101" s="121"/>
      <c r="K101" s="121"/>
      <c r="L101" s="121"/>
      <c r="M101" s="121"/>
      <c r="N101" s="121"/>
      <c r="O101" s="121"/>
      <c r="P101" s="84"/>
      <c r="S101" s="123"/>
    </row>
    <row r="102" spans="1:19" x14ac:dyDescent="0.2">
      <c r="A102" s="71"/>
      <c r="B102" s="122"/>
      <c r="C102" s="120"/>
      <c r="D102" s="120"/>
      <c r="E102" s="71"/>
      <c r="F102" s="71"/>
      <c r="G102" s="71"/>
      <c r="H102" s="121"/>
      <c r="I102" s="121"/>
      <c r="J102" s="121"/>
      <c r="K102" s="121"/>
      <c r="L102" s="121"/>
      <c r="M102" s="121"/>
      <c r="N102" s="121"/>
      <c r="O102" s="121"/>
      <c r="P102" s="84"/>
      <c r="S102" s="123"/>
    </row>
    <row r="103" spans="1:19" x14ac:dyDescent="0.2">
      <c r="A103" s="71"/>
      <c r="B103" s="84"/>
      <c r="C103" s="84"/>
      <c r="D103" s="84"/>
      <c r="E103" s="84"/>
      <c r="F103" s="84"/>
      <c r="G103" s="84"/>
      <c r="H103" s="84"/>
      <c r="I103" s="55"/>
      <c r="J103" s="55"/>
      <c r="K103" s="55"/>
      <c r="L103" s="55"/>
      <c r="M103" s="55"/>
      <c r="N103" s="55"/>
      <c r="O103" s="55"/>
      <c r="P103" s="55"/>
      <c r="S103" s="123"/>
    </row>
    <row r="104" spans="1:19" x14ac:dyDescent="0.2">
      <c r="A104" s="71"/>
      <c r="B104" s="84"/>
      <c r="C104" s="84"/>
      <c r="D104" s="84"/>
      <c r="E104" s="84"/>
      <c r="F104" s="84"/>
      <c r="G104" s="84"/>
      <c r="H104" s="84"/>
      <c r="I104" s="55"/>
      <c r="J104" s="55"/>
      <c r="K104" s="55"/>
      <c r="L104" s="55"/>
      <c r="M104" s="55"/>
      <c r="N104" s="55"/>
      <c r="O104" s="55"/>
      <c r="P104" s="55"/>
      <c r="S104" s="123"/>
    </row>
    <row r="105" spans="1:19" x14ac:dyDescent="0.2">
      <c r="A105" s="84"/>
      <c r="B105" s="84"/>
      <c r="C105" s="84"/>
      <c r="D105" s="84"/>
      <c r="E105" s="84"/>
      <c r="F105" s="84"/>
      <c r="G105" s="84"/>
      <c r="H105" s="84"/>
      <c r="I105" s="84"/>
      <c r="J105" s="84"/>
      <c r="K105" s="84"/>
      <c r="L105" s="84"/>
      <c r="M105" s="84"/>
      <c r="N105" s="84"/>
      <c r="O105" s="84"/>
      <c r="P105" s="84"/>
      <c r="S105" s="123"/>
    </row>
    <row r="106" spans="1:19" x14ac:dyDescent="0.2">
      <c r="A106" s="84"/>
      <c r="B106" s="84"/>
      <c r="C106" s="84"/>
      <c r="D106" s="84"/>
      <c r="E106" s="84"/>
      <c r="F106" s="84"/>
      <c r="G106" s="84"/>
      <c r="H106" s="84"/>
      <c r="I106" s="84"/>
      <c r="J106" s="84"/>
      <c r="K106" s="84"/>
      <c r="L106" s="84"/>
      <c r="M106" s="84"/>
      <c r="N106" s="84"/>
      <c r="O106" s="84"/>
      <c r="P106" s="84"/>
      <c r="S106" s="123"/>
    </row>
    <row r="107" spans="1:19" ht="15.75" x14ac:dyDescent="0.25">
      <c r="A107" s="26"/>
      <c r="B107" s="26" t="s">
        <v>567</v>
      </c>
      <c r="C107" s="26"/>
      <c r="D107" s="26"/>
      <c r="E107" s="26"/>
      <c r="F107" s="26"/>
      <c r="G107" s="26"/>
      <c r="H107" s="26"/>
      <c r="I107" s="26"/>
      <c r="J107" s="26"/>
      <c r="K107" s="26"/>
      <c r="L107" s="26"/>
      <c r="M107" s="26"/>
      <c r="N107" s="26"/>
      <c r="O107" s="26"/>
      <c r="P107" s="26"/>
      <c r="S107" s="123"/>
    </row>
    <row r="108" spans="1:19" x14ac:dyDescent="0.2">
      <c r="A108" s="84"/>
      <c r="B108" s="79"/>
      <c r="C108" s="84"/>
      <c r="D108" s="84"/>
      <c r="E108" s="84"/>
      <c r="F108" s="84"/>
      <c r="G108" s="84"/>
      <c r="H108" s="84"/>
      <c r="I108" s="84"/>
      <c r="J108" s="84"/>
      <c r="K108" s="84"/>
      <c r="L108" s="84"/>
      <c r="M108" s="84"/>
      <c r="N108" s="84"/>
      <c r="O108" s="84"/>
      <c r="P108" s="84"/>
      <c r="S108" s="123"/>
    </row>
    <row r="109" spans="1:19" hidden="1" x14ac:dyDescent="0.2">
      <c r="A109" s="84"/>
      <c r="B109" s="78"/>
      <c r="C109" s="84"/>
      <c r="D109" s="84"/>
      <c r="E109" s="84"/>
      <c r="F109" s="84"/>
      <c r="G109" s="84"/>
      <c r="H109" s="84"/>
      <c r="I109" s="84"/>
      <c r="J109" s="84"/>
      <c r="K109" s="84"/>
      <c r="L109" s="84"/>
      <c r="M109" s="84"/>
      <c r="N109" s="84"/>
      <c r="O109" s="84"/>
      <c r="P109" s="84"/>
      <c r="S109" s="123"/>
    </row>
    <row r="110" spans="1:19" hidden="1" x14ac:dyDescent="0.2">
      <c r="A110" s="84"/>
      <c r="B110" s="79"/>
      <c r="C110" s="84"/>
      <c r="D110" s="84"/>
      <c r="E110" s="84"/>
      <c r="F110" s="84"/>
      <c r="G110" s="84"/>
      <c r="H110" s="84"/>
      <c r="I110" s="84"/>
      <c r="J110" s="84"/>
      <c r="K110" s="84"/>
      <c r="L110" s="84"/>
      <c r="M110" s="84"/>
      <c r="N110" s="84"/>
      <c r="O110" s="84"/>
      <c r="P110" s="84"/>
      <c r="S110" s="123"/>
    </row>
    <row r="111" spans="1:19" hidden="1" x14ac:dyDescent="0.2">
      <c r="A111" s="84"/>
      <c r="B111" s="78"/>
      <c r="C111" s="84"/>
      <c r="D111" s="84"/>
      <c r="E111" s="84"/>
      <c r="F111" s="84"/>
      <c r="G111" s="84"/>
      <c r="H111" s="84"/>
      <c r="I111" s="84"/>
      <c r="J111" s="84"/>
      <c r="K111" s="84"/>
      <c r="L111" s="84"/>
      <c r="M111" s="84"/>
      <c r="N111" s="84"/>
      <c r="O111" s="84"/>
      <c r="P111" s="84"/>
      <c r="S111" s="123"/>
    </row>
    <row r="112" spans="1:19" hidden="1" x14ac:dyDescent="0.2">
      <c r="A112" s="84"/>
      <c r="B112" s="79"/>
      <c r="C112" s="84"/>
      <c r="D112" s="84"/>
      <c r="E112" s="84"/>
      <c r="F112" s="84"/>
      <c r="G112" s="84"/>
      <c r="H112" s="84"/>
      <c r="I112" s="84"/>
      <c r="J112" s="84"/>
      <c r="K112" s="84"/>
      <c r="L112" s="84"/>
      <c r="M112" s="84"/>
      <c r="N112" s="84"/>
      <c r="O112" s="84"/>
      <c r="P112" s="84"/>
      <c r="S112" s="123"/>
    </row>
    <row r="113" spans="1:19" hidden="1" x14ac:dyDescent="0.2">
      <c r="A113" s="84"/>
      <c r="B113" s="78"/>
      <c r="C113" s="84"/>
      <c r="D113" s="84"/>
      <c r="E113" s="84"/>
      <c r="F113" s="84"/>
      <c r="G113" s="84"/>
      <c r="H113" s="84"/>
      <c r="I113" s="84"/>
      <c r="J113" s="84"/>
      <c r="K113" s="84"/>
      <c r="L113" s="84"/>
      <c r="M113" s="84"/>
      <c r="N113" s="84"/>
      <c r="O113" s="84"/>
      <c r="P113" s="84"/>
      <c r="S113" s="123"/>
    </row>
    <row r="114" spans="1:19" hidden="1" x14ac:dyDescent="0.2">
      <c r="A114" s="84"/>
      <c r="B114" s="79"/>
      <c r="C114" s="84"/>
      <c r="D114" s="84"/>
      <c r="E114" s="84"/>
      <c r="F114" s="84"/>
      <c r="G114" s="84"/>
      <c r="H114" s="84"/>
      <c r="I114" s="84"/>
      <c r="J114" s="84"/>
      <c r="K114" s="84"/>
      <c r="L114" s="84"/>
      <c r="M114" s="84"/>
      <c r="N114" s="84"/>
      <c r="O114" s="84"/>
      <c r="P114" s="84"/>
      <c r="S114" s="123"/>
    </row>
    <row r="115" spans="1:19" hidden="1" x14ac:dyDescent="0.2">
      <c r="A115" s="84"/>
      <c r="B115" s="78"/>
      <c r="C115" s="84"/>
      <c r="D115" s="84"/>
      <c r="E115" s="84"/>
      <c r="F115" s="84"/>
      <c r="G115" s="84"/>
      <c r="H115" s="84"/>
      <c r="I115" s="84"/>
      <c r="J115" s="84"/>
      <c r="K115" s="84"/>
      <c r="L115" s="84"/>
      <c r="M115" s="84"/>
      <c r="N115" s="84"/>
      <c r="O115" s="84"/>
      <c r="P115" s="84"/>
      <c r="S115" s="123"/>
    </row>
    <row r="116" spans="1:19" hidden="1" x14ac:dyDescent="0.2">
      <c r="A116" s="84"/>
      <c r="B116" s="79"/>
      <c r="C116" s="84"/>
      <c r="D116" s="84"/>
      <c r="E116" s="84"/>
      <c r="F116" s="84"/>
      <c r="G116" s="84"/>
      <c r="H116" s="84"/>
      <c r="I116" s="84"/>
      <c r="J116" s="84"/>
      <c r="K116" s="84"/>
      <c r="L116" s="84"/>
      <c r="M116" s="84"/>
      <c r="N116" s="84"/>
      <c r="O116" s="84"/>
      <c r="P116" s="84"/>
      <c r="S116" s="123"/>
    </row>
    <row r="117" spans="1:19" hidden="1" x14ac:dyDescent="0.2">
      <c r="A117" s="84"/>
      <c r="B117" s="78"/>
      <c r="C117" s="84"/>
      <c r="D117" s="84"/>
      <c r="E117" s="84"/>
      <c r="F117" s="84"/>
      <c r="G117" s="84"/>
      <c r="H117" s="84"/>
      <c r="I117" s="84"/>
      <c r="J117" s="84"/>
      <c r="K117" s="84"/>
      <c r="L117" s="84"/>
      <c r="M117" s="84"/>
      <c r="N117" s="84"/>
      <c r="O117" s="84"/>
      <c r="P117" s="84"/>
      <c r="S117" s="123"/>
    </row>
    <row r="118" spans="1:19" hidden="1" x14ac:dyDescent="0.2">
      <c r="A118" s="84"/>
      <c r="B118" s="84"/>
      <c r="C118" s="84"/>
      <c r="D118" s="84"/>
      <c r="E118" s="84"/>
      <c r="F118" s="84"/>
      <c r="G118" s="84"/>
      <c r="H118" s="84"/>
      <c r="I118" s="84"/>
      <c r="J118" s="84"/>
      <c r="K118" s="84"/>
      <c r="L118" s="84"/>
      <c r="M118" s="84"/>
      <c r="N118" s="84"/>
      <c r="O118" s="84"/>
      <c r="P118" s="84"/>
      <c r="S118" s="123"/>
    </row>
    <row r="119" spans="1:19" hidden="1" x14ac:dyDescent="0.2">
      <c r="A119" s="84"/>
      <c r="B119" s="84"/>
      <c r="C119" s="84"/>
      <c r="D119" s="84"/>
      <c r="E119" s="84"/>
      <c r="F119" s="84"/>
      <c r="G119" s="84"/>
      <c r="H119" s="84"/>
      <c r="I119" s="84"/>
      <c r="J119" s="84"/>
      <c r="K119" s="84"/>
      <c r="L119" s="84"/>
      <c r="M119" s="84"/>
      <c r="N119" s="84"/>
      <c r="O119" s="84"/>
      <c r="P119" s="84"/>
      <c r="S119" s="123"/>
    </row>
    <row r="120" spans="1:19" hidden="1" x14ac:dyDescent="0.2">
      <c r="A120" s="84"/>
      <c r="B120" s="84"/>
      <c r="C120" s="84"/>
      <c r="D120" s="84"/>
      <c r="E120" s="84"/>
      <c r="F120" s="84"/>
      <c r="G120" s="84"/>
      <c r="H120" s="84"/>
      <c r="I120" s="84"/>
      <c r="J120" s="84"/>
      <c r="K120" s="84"/>
      <c r="L120" s="84"/>
      <c r="M120" s="84"/>
      <c r="N120" s="84"/>
      <c r="O120" s="84"/>
      <c r="P120" s="84"/>
      <c r="S120" s="123"/>
    </row>
    <row r="121" spans="1:19" hidden="1" x14ac:dyDescent="0.2">
      <c r="A121" s="84"/>
      <c r="B121" s="84"/>
      <c r="C121" s="84"/>
      <c r="D121" s="84"/>
      <c r="E121" s="84"/>
      <c r="F121" s="84"/>
      <c r="G121" s="84"/>
      <c r="H121" s="84"/>
      <c r="I121" s="84"/>
      <c r="J121" s="84"/>
      <c r="K121" s="84"/>
      <c r="L121" s="84"/>
      <c r="M121" s="84"/>
      <c r="N121" s="84"/>
      <c r="O121" s="84"/>
      <c r="P121" s="84"/>
      <c r="S121" s="123"/>
    </row>
    <row r="122" spans="1:19" hidden="1" x14ac:dyDescent="0.2">
      <c r="A122" s="84"/>
      <c r="B122" s="84"/>
      <c r="C122" s="84"/>
      <c r="D122" s="84"/>
      <c r="E122" s="84"/>
      <c r="F122" s="84"/>
      <c r="G122" s="84"/>
      <c r="H122" s="84"/>
      <c r="I122" s="84"/>
      <c r="J122" s="84"/>
      <c r="K122" s="84"/>
      <c r="L122" s="84"/>
      <c r="M122" s="84"/>
      <c r="N122" s="84"/>
      <c r="O122" s="84"/>
      <c r="P122" s="84"/>
      <c r="S122" s="123"/>
    </row>
    <row r="123" spans="1:19" hidden="1" x14ac:dyDescent="0.2">
      <c r="A123" s="84"/>
      <c r="B123" s="84"/>
      <c r="C123" s="84"/>
      <c r="D123" s="84"/>
      <c r="E123" s="84"/>
      <c r="F123" s="84"/>
      <c r="G123" s="84"/>
      <c r="H123" s="84"/>
      <c r="I123" s="84"/>
      <c r="J123" s="84"/>
      <c r="K123" s="84"/>
      <c r="L123" s="84"/>
      <c r="M123" s="84"/>
      <c r="N123" s="84"/>
      <c r="O123" s="84"/>
      <c r="P123" s="84"/>
      <c r="S123" s="123"/>
    </row>
    <row r="124" spans="1:19" hidden="1" x14ac:dyDescent="0.2">
      <c r="A124" s="84"/>
      <c r="B124" s="84"/>
      <c r="C124" s="84"/>
      <c r="D124" s="84"/>
      <c r="E124" s="84"/>
      <c r="F124" s="84"/>
      <c r="G124" s="84"/>
      <c r="H124" s="84"/>
      <c r="I124" s="84"/>
      <c r="J124" s="84"/>
      <c r="K124" s="84"/>
      <c r="L124" s="84"/>
      <c r="M124" s="84"/>
      <c r="N124" s="84"/>
      <c r="O124" s="84"/>
      <c r="P124" s="84"/>
      <c r="S124" s="123"/>
    </row>
    <row r="125" spans="1:19" hidden="1" x14ac:dyDescent="0.2">
      <c r="A125" s="84"/>
      <c r="B125" s="84"/>
      <c r="C125" s="84"/>
      <c r="D125" s="84"/>
      <c r="E125" s="84"/>
      <c r="F125" s="84"/>
      <c r="G125" s="84"/>
      <c r="H125" s="84"/>
      <c r="I125" s="84"/>
      <c r="J125" s="84"/>
      <c r="K125" s="84"/>
      <c r="L125" s="84"/>
      <c r="M125" s="84"/>
      <c r="N125" s="84"/>
      <c r="O125" s="84"/>
      <c r="P125" s="84"/>
      <c r="S125" s="123"/>
    </row>
    <row r="126" spans="1:19" hidden="1" x14ac:dyDescent="0.2">
      <c r="A126" s="84"/>
      <c r="B126" s="84"/>
      <c r="C126" s="84"/>
      <c r="D126" s="84"/>
      <c r="E126" s="84"/>
      <c r="F126" s="84"/>
      <c r="G126" s="84"/>
      <c r="H126" s="84"/>
      <c r="I126" s="84"/>
      <c r="J126" s="84"/>
      <c r="K126" s="84"/>
      <c r="L126" s="84"/>
      <c r="M126" s="84"/>
      <c r="N126" s="84"/>
      <c r="O126" s="84"/>
      <c r="P126" s="84"/>
      <c r="S126" s="123"/>
    </row>
    <row r="127" spans="1:19" hidden="1" x14ac:dyDescent="0.2">
      <c r="A127" s="84"/>
      <c r="B127" s="84"/>
      <c r="C127" s="84"/>
      <c r="D127" s="84"/>
      <c r="E127" s="84"/>
      <c r="F127" s="84"/>
      <c r="G127" s="84"/>
      <c r="H127" s="84"/>
      <c r="I127" s="84"/>
      <c r="J127" s="84"/>
      <c r="K127" s="84"/>
      <c r="L127" s="84"/>
      <c r="M127" s="84"/>
      <c r="N127" s="84"/>
      <c r="O127" s="84"/>
      <c r="P127" s="84"/>
      <c r="S127" s="123"/>
    </row>
    <row r="128" spans="1:19" hidden="1" x14ac:dyDescent="0.2">
      <c r="A128" s="84"/>
      <c r="B128" s="84"/>
      <c r="C128" s="84"/>
      <c r="D128" s="84"/>
      <c r="E128" s="84"/>
      <c r="F128" s="84"/>
      <c r="G128" s="84"/>
      <c r="H128" s="84"/>
      <c r="I128" s="84"/>
      <c r="J128" s="84"/>
      <c r="K128" s="84"/>
      <c r="L128" s="84"/>
      <c r="M128" s="84"/>
      <c r="N128" s="84"/>
      <c r="O128" s="84"/>
      <c r="P128" s="84"/>
      <c r="S128" s="123"/>
    </row>
    <row r="129" spans="1:19" hidden="1" x14ac:dyDescent="0.2">
      <c r="A129" s="84"/>
      <c r="B129" s="84"/>
      <c r="C129" s="84"/>
      <c r="D129" s="84"/>
      <c r="E129" s="84"/>
      <c r="F129" s="84"/>
      <c r="G129" s="84"/>
      <c r="H129" s="84"/>
      <c r="I129" s="84"/>
      <c r="J129" s="84"/>
      <c r="K129" s="84"/>
      <c r="L129" s="84"/>
      <c r="M129" s="84"/>
      <c r="N129" s="84"/>
      <c r="O129" s="84"/>
      <c r="P129" s="84"/>
      <c r="S129" s="123"/>
    </row>
    <row r="130" spans="1:19" hidden="1" x14ac:dyDescent="0.2">
      <c r="A130" s="84"/>
      <c r="B130" s="84"/>
      <c r="C130" s="84"/>
      <c r="D130" s="84"/>
      <c r="E130" s="84"/>
      <c r="F130" s="84"/>
      <c r="G130" s="84"/>
      <c r="H130" s="84"/>
      <c r="I130" s="84"/>
      <c r="J130" s="84"/>
      <c r="K130" s="84"/>
      <c r="L130" s="84"/>
      <c r="M130" s="84"/>
      <c r="N130" s="84"/>
      <c r="O130" s="84"/>
      <c r="P130" s="84"/>
      <c r="S130" s="123"/>
    </row>
    <row r="131" spans="1:19" hidden="1" x14ac:dyDescent="0.2">
      <c r="A131" s="84"/>
      <c r="B131" s="84"/>
      <c r="C131" s="84"/>
      <c r="D131" s="84"/>
      <c r="E131" s="84"/>
      <c r="F131" s="84"/>
      <c r="G131" s="84"/>
      <c r="H131" s="84"/>
      <c r="I131" s="84"/>
      <c r="J131" s="84"/>
      <c r="K131" s="84"/>
      <c r="L131" s="84"/>
      <c r="M131" s="84"/>
      <c r="N131" s="84"/>
      <c r="O131" s="84"/>
      <c r="P131" s="84"/>
      <c r="S131" s="123"/>
    </row>
    <row r="132" spans="1:19" hidden="1" x14ac:dyDescent="0.2">
      <c r="A132" s="84"/>
      <c r="B132" s="84"/>
      <c r="C132" s="84"/>
      <c r="D132" s="84"/>
      <c r="E132" s="84"/>
      <c r="F132" s="84"/>
      <c r="G132" s="84"/>
      <c r="H132" s="84"/>
      <c r="I132" s="84"/>
      <c r="J132" s="84"/>
      <c r="K132" s="84"/>
      <c r="L132" s="84"/>
      <c r="M132" s="84"/>
      <c r="N132" s="84"/>
      <c r="O132" s="84"/>
      <c r="P132" s="84"/>
      <c r="S132" s="123"/>
    </row>
    <row r="133" spans="1:19" hidden="1" x14ac:dyDescent="0.2">
      <c r="A133" s="84"/>
      <c r="B133" s="84"/>
      <c r="C133" s="84"/>
      <c r="D133" s="84"/>
      <c r="E133" s="84"/>
      <c r="F133" s="84"/>
      <c r="G133" s="84"/>
      <c r="H133" s="84"/>
      <c r="I133" s="84"/>
      <c r="J133" s="84"/>
      <c r="K133" s="84"/>
      <c r="L133" s="84"/>
      <c r="M133" s="84"/>
      <c r="N133" s="84"/>
      <c r="O133" s="84"/>
      <c r="P133" s="84"/>
      <c r="S133" s="123"/>
    </row>
    <row r="134" spans="1:19" hidden="1" x14ac:dyDescent="0.2">
      <c r="A134" s="84"/>
      <c r="B134" s="84"/>
      <c r="C134" s="84"/>
      <c r="D134" s="84"/>
      <c r="E134" s="84"/>
      <c r="F134" s="84"/>
      <c r="G134" s="84"/>
      <c r="H134" s="84"/>
      <c r="I134" s="84"/>
      <c r="J134" s="84"/>
      <c r="K134" s="84"/>
      <c r="L134" s="84"/>
      <c r="M134" s="84"/>
      <c r="N134" s="84"/>
      <c r="O134" s="84"/>
      <c r="P134" s="84"/>
      <c r="S134" s="123"/>
    </row>
    <row r="135" spans="1:19" hidden="1" x14ac:dyDescent="0.2">
      <c r="A135" s="84"/>
      <c r="B135" s="84"/>
      <c r="C135" s="84"/>
      <c r="D135" s="84"/>
      <c r="E135" s="84"/>
      <c r="F135" s="84"/>
      <c r="G135" s="84"/>
      <c r="H135" s="84"/>
      <c r="I135" s="84"/>
      <c r="J135" s="84"/>
      <c r="K135" s="84"/>
      <c r="L135" s="84"/>
      <c r="M135" s="84"/>
      <c r="N135" s="84"/>
      <c r="O135" s="84"/>
      <c r="P135" s="84"/>
      <c r="S135" s="123"/>
    </row>
    <row r="136" spans="1:19" hidden="1" x14ac:dyDescent="0.2">
      <c r="A136" s="84"/>
      <c r="B136" s="84"/>
      <c r="C136" s="84"/>
      <c r="D136" s="84"/>
      <c r="E136" s="84"/>
      <c r="F136" s="84"/>
      <c r="G136" s="84"/>
      <c r="H136" s="84"/>
      <c r="I136" s="84"/>
      <c r="J136" s="84"/>
      <c r="K136" s="84"/>
      <c r="L136" s="84"/>
      <c r="M136" s="84"/>
      <c r="N136" s="84"/>
      <c r="O136" s="84"/>
      <c r="P136" s="84"/>
      <c r="S136" s="123"/>
    </row>
    <row r="137" spans="1:19" hidden="1" x14ac:dyDescent="0.2">
      <c r="A137" s="84"/>
      <c r="B137" s="84"/>
      <c r="C137" s="84"/>
      <c r="D137" s="84"/>
      <c r="E137" s="84"/>
      <c r="F137" s="84"/>
      <c r="G137" s="84"/>
      <c r="H137" s="84"/>
      <c r="I137" s="84"/>
      <c r="J137" s="84"/>
      <c r="K137" s="84"/>
      <c r="L137" s="84"/>
      <c r="M137" s="84"/>
      <c r="N137" s="84"/>
      <c r="O137" s="84"/>
      <c r="P137" s="84"/>
      <c r="S137" s="123"/>
    </row>
    <row r="138" spans="1:19" hidden="1" x14ac:dyDescent="0.2">
      <c r="A138" s="84"/>
      <c r="B138" s="84"/>
      <c r="C138" s="84"/>
      <c r="D138" s="84"/>
      <c r="E138" s="84"/>
      <c r="F138" s="84"/>
      <c r="G138" s="84"/>
      <c r="H138" s="84"/>
      <c r="I138" s="84"/>
      <c r="J138" s="84"/>
      <c r="K138" s="84"/>
      <c r="L138" s="84"/>
      <c r="M138" s="84"/>
      <c r="N138" s="84"/>
      <c r="O138" s="84"/>
      <c r="P138" s="84"/>
      <c r="S138" s="123"/>
    </row>
    <row r="139" spans="1:19" hidden="1" x14ac:dyDescent="0.2">
      <c r="A139" s="84"/>
      <c r="B139" s="84"/>
      <c r="C139" s="84"/>
      <c r="D139" s="84"/>
      <c r="E139" s="84"/>
      <c r="F139" s="84"/>
      <c r="G139" s="84"/>
      <c r="H139" s="84"/>
      <c r="I139" s="84"/>
      <c r="J139" s="84"/>
      <c r="K139" s="84"/>
      <c r="L139" s="84"/>
      <c r="M139" s="84"/>
      <c r="N139" s="84"/>
      <c r="O139" s="84"/>
      <c r="P139" s="84"/>
      <c r="S139" s="123"/>
    </row>
    <row r="140" spans="1:19" hidden="1" x14ac:dyDescent="0.2">
      <c r="A140" s="84"/>
      <c r="B140" s="84"/>
      <c r="C140" s="84"/>
      <c r="D140" s="84"/>
      <c r="E140" s="84"/>
      <c r="F140" s="84"/>
      <c r="G140" s="84"/>
      <c r="H140" s="84"/>
      <c r="I140" s="84"/>
      <c r="J140" s="84"/>
      <c r="K140" s="84"/>
      <c r="L140" s="84"/>
      <c r="M140" s="84"/>
      <c r="N140" s="84"/>
      <c r="O140" s="84"/>
      <c r="P140" s="84"/>
      <c r="S140" s="123"/>
    </row>
    <row r="141" spans="1:19" hidden="1" x14ac:dyDescent="0.2">
      <c r="A141" s="84"/>
      <c r="B141" s="84"/>
      <c r="C141" s="84"/>
      <c r="D141" s="84"/>
      <c r="E141" s="84"/>
      <c r="F141" s="84"/>
      <c r="G141" s="84"/>
      <c r="H141" s="84"/>
      <c r="I141" s="84"/>
      <c r="J141" s="84"/>
      <c r="K141" s="84"/>
      <c r="L141" s="84"/>
      <c r="M141" s="84"/>
      <c r="N141" s="84"/>
      <c r="O141" s="84"/>
      <c r="P141" s="84"/>
      <c r="S141" s="123"/>
    </row>
    <row r="142" spans="1:19" hidden="1" x14ac:dyDescent="0.2">
      <c r="A142" s="84"/>
      <c r="B142" s="84"/>
      <c r="C142" s="84"/>
      <c r="D142" s="84"/>
      <c r="E142" s="84"/>
      <c r="F142" s="84"/>
      <c r="G142" s="84"/>
      <c r="H142" s="84"/>
      <c r="I142" s="84"/>
      <c r="J142" s="84"/>
      <c r="K142" s="84"/>
      <c r="L142" s="84"/>
      <c r="M142" s="84"/>
      <c r="N142" s="84"/>
      <c r="O142" s="84"/>
      <c r="P142" s="84"/>
      <c r="S142" s="123"/>
    </row>
    <row r="143" spans="1:19" hidden="1" x14ac:dyDescent="0.2">
      <c r="A143" s="84"/>
      <c r="B143" s="84"/>
      <c r="C143" s="84"/>
      <c r="D143" s="84"/>
      <c r="E143" s="84"/>
      <c r="F143" s="84"/>
      <c r="G143" s="84"/>
      <c r="H143" s="84"/>
      <c r="I143" s="84"/>
      <c r="J143" s="84"/>
      <c r="K143" s="84"/>
      <c r="L143" s="84"/>
      <c r="M143" s="84"/>
      <c r="N143" s="84"/>
      <c r="O143" s="84"/>
      <c r="P143" s="84"/>
      <c r="S143" s="123"/>
    </row>
    <row r="144" spans="1:19" hidden="1" x14ac:dyDescent="0.2">
      <c r="A144" s="84"/>
      <c r="B144" s="84"/>
      <c r="C144" s="84"/>
      <c r="D144" s="84"/>
      <c r="E144" s="84"/>
      <c r="F144" s="84"/>
      <c r="G144" s="84"/>
      <c r="H144" s="84"/>
      <c r="I144" s="84"/>
      <c r="J144" s="84"/>
      <c r="K144" s="84"/>
      <c r="L144" s="84"/>
      <c r="M144" s="84"/>
      <c r="N144" s="84"/>
      <c r="O144" s="84"/>
      <c r="P144" s="84"/>
      <c r="S144" s="123"/>
    </row>
    <row r="145" spans="1:19" hidden="1" x14ac:dyDescent="0.2">
      <c r="A145" s="84"/>
      <c r="B145" s="84"/>
      <c r="C145" s="84"/>
      <c r="D145" s="84"/>
      <c r="E145" s="84"/>
      <c r="F145" s="84"/>
      <c r="G145" s="84"/>
      <c r="H145" s="84"/>
      <c r="I145" s="84"/>
      <c r="J145" s="84"/>
      <c r="K145" s="84"/>
      <c r="L145" s="84"/>
      <c r="M145" s="84"/>
      <c r="N145" s="84"/>
      <c r="O145" s="84"/>
      <c r="P145" s="84"/>
      <c r="S145" s="123"/>
    </row>
    <row r="146" spans="1:19" hidden="1" x14ac:dyDescent="0.2">
      <c r="A146" s="84"/>
      <c r="B146" s="84"/>
      <c r="C146" s="84"/>
      <c r="D146" s="84"/>
      <c r="E146" s="84"/>
      <c r="F146" s="84"/>
      <c r="G146" s="84"/>
      <c r="H146" s="84"/>
      <c r="I146" s="84"/>
      <c r="J146" s="84"/>
      <c r="K146" s="84"/>
      <c r="L146" s="84"/>
      <c r="M146" s="84"/>
      <c r="N146" s="84"/>
      <c r="O146" s="84"/>
      <c r="P146" s="84"/>
      <c r="S146" s="123"/>
    </row>
    <row r="147" spans="1:19" hidden="1" x14ac:dyDescent="0.2">
      <c r="A147" s="84"/>
      <c r="B147" s="84"/>
      <c r="C147" s="84"/>
      <c r="D147" s="84"/>
      <c r="E147" s="84"/>
      <c r="F147" s="84"/>
      <c r="G147" s="84"/>
      <c r="H147" s="84"/>
      <c r="I147" s="84"/>
      <c r="J147" s="84"/>
      <c r="K147" s="84"/>
      <c r="L147" s="84"/>
      <c r="M147" s="84"/>
      <c r="N147" s="84"/>
      <c r="O147" s="84"/>
      <c r="P147" s="84"/>
      <c r="S147" s="123"/>
    </row>
    <row r="148" spans="1:19" hidden="1" x14ac:dyDescent="0.2">
      <c r="S148" s="123"/>
    </row>
    <row r="149" spans="1:19" hidden="1" x14ac:dyDescent="0.2">
      <c r="S149" s="123"/>
    </row>
    <row r="150" spans="1:19" hidden="1" x14ac:dyDescent="0.2">
      <c r="S150" s="123"/>
    </row>
    <row r="151" spans="1:19" hidden="1" x14ac:dyDescent="0.2">
      <c r="S151" s="123"/>
    </row>
    <row r="152" spans="1:19" hidden="1" x14ac:dyDescent="0.2">
      <c r="S152" s="123"/>
    </row>
    <row r="153" spans="1:19" hidden="1" x14ac:dyDescent="0.2">
      <c r="S153" s="123"/>
    </row>
    <row r="154" spans="1:19" hidden="1" x14ac:dyDescent="0.2">
      <c r="S154" s="123"/>
    </row>
    <row r="155" spans="1:19" hidden="1" x14ac:dyDescent="0.2">
      <c r="S155" s="123"/>
    </row>
    <row r="156" spans="1:19" hidden="1" x14ac:dyDescent="0.2">
      <c r="S156" s="123"/>
    </row>
    <row r="157" spans="1:19" hidden="1" x14ac:dyDescent="0.2">
      <c r="S157" s="123"/>
    </row>
    <row r="158" spans="1:19" hidden="1" x14ac:dyDescent="0.2">
      <c r="S158" s="123"/>
    </row>
    <row r="159" spans="1:19" hidden="1" x14ac:dyDescent="0.2">
      <c r="S159" s="123"/>
    </row>
    <row r="160" spans="1:19" hidden="1" x14ac:dyDescent="0.2">
      <c r="S160" s="123"/>
    </row>
    <row r="161" spans="19:19" hidden="1" x14ac:dyDescent="0.2">
      <c r="S161" s="123"/>
    </row>
    <row r="162" spans="19:19" hidden="1" x14ac:dyDescent="0.2">
      <c r="S162" s="123"/>
    </row>
    <row r="163" spans="19:19" hidden="1" x14ac:dyDescent="0.2">
      <c r="S163" s="123"/>
    </row>
    <row r="164" spans="19:19" hidden="1" x14ac:dyDescent="0.2">
      <c r="S164" s="123"/>
    </row>
    <row r="165" spans="19:19" hidden="1" x14ac:dyDescent="0.2">
      <c r="S165" s="123"/>
    </row>
    <row r="166" spans="19:19" hidden="1" x14ac:dyDescent="0.2">
      <c r="S166" s="123"/>
    </row>
    <row r="167" spans="19:19" hidden="1" x14ac:dyDescent="0.2">
      <c r="S167" s="123"/>
    </row>
    <row r="168" spans="19:19" hidden="1" x14ac:dyDescent="0.2">
      <c r="S168" s="123"/>
    </row>
    <row r="169" spans="19:19" hidden="1" x14ac:dyDescent="0.2">
      <c r="S169" s="123"/>
    </row>
    <row r="170" spans="19:19" hidden="1" x14ac:dyDescent="0.2">
      <c r="S170" s="123"/>
    </row>
    <row r="171" spans="19:19" hidden="1" x14ac:dyDescent="0.2">
      <c r="S171" s="123"/>
    </row>
    <row r="172" spans="19:19" hidden="1" x14ac:dyDescent="0.2">
      <c r="S172" s="123"/>
    </row>
    <row r="173" spans="19:19" hidden="1" x14ac:dyDescent="0.2">
      <c r="S173" s="123"/>
    </row>
    <row r="174" spans="19:19" hidden="1" x14ac:dyDescent="0.2">
      <c r="S174" s="123"/>
    </row>
    <row r="175" spans="19:19" hidden="1" x14ac:dyDescent="0.2">
      <c r="S175" s="123"/>
    </row>
    <row r="176" spans="19:19" hidden="1" x14ac:dyDescent="0.2">
      <c r="S176" s="123"/>
    </row>
    <row r="177" spans="19:19" hidden="1" x14ac:dyDescent="0.2">
      <c r="S177" s="123"/>
    </row>
    <row r="178" spans="19:19" hidden="1" x14ac:dyDescent="0.2">
      <c r="S178" s="123"/>
    </row>
    <row r="179" spans="19:19" hidden="1" x14ac:dyDescent="0.2">
      <c r="S179" s="123"/>
    </row>
    <row r="180" spans="19:19" hidden="1" x14ac:dyDescent="0.2">
      <c r="S180" s="123"/>
    </row>
    <row r="181" spans="19:19" hidden="1" x14ac:dyDescent="0.2">
      <c r="S181" s="123"/>
    </row>
    <row r="182" spans="19:19" hidden="1" x14ac:dyDescent="0.2">
      <c r="S182" s="123"/>
    </row>
    <row r="183" spans="19:19" hidden="1" x14ac:dyDescent="0.2">
      <c r="S183" s="123"/>
    </row>
    <row r="184" spans="19:19" hidden="1" x14ac:dyDescent="0.2">
      <c r="S184" s="123"/>
    </row>
    <row r="185" spans="19:19" hidden="1" x14ac:dyDescent="0.2">
      <c r="S185" s="123"/>
    </row>
    <row r="186" spans="19:19" hidden="1" x14ac:dyDescent="0.2">
      <c r="S186" s="123"/>
    </row>
    <row r="187" spans="19:19" hidden="1" x14ac:dyDescent="0.2">
      <c r="S187" s="123"/>
    </row>
    <row r="188" spans="19:19" hidden="1" x14ac:dyDescent="0.2">
      <c r="S188" s="123"/>
    </row>
    <row r="189" spans="19:19" hidden="1" x14ac:dyDescent="0.2">
      <c r="S189" s="123"/>
    </row>
    <row r="190" spans="19:19" hidden="1" x14ac:dyDescent="0.2">
      <c r="S190" s="123"/>
    </row>
    <row r="191" spans="19:19" hidden="1" x14ac:dyDescent="0.2">
      <c r="S191" s="123"/>
    </row>
    <row r="192" spans="19:19" hidden="1" x14ac:dyDescent="0.2">
      <c r="S192" s="123"/>
    </row>
    <row r="193" spans="19:19" hidden="1" x14ac:dyDescent="0.2">
      <c r="S193" s="123"/>
    </row>
    <row r="194" spans="19:19" hidden="1" x14ac:dyDescent="0.2">
      <c r="S194" s="123"/>
    </row>
    <row r="195" spans="19:19" hidden="1" x14ac:dyDescent="0.2">
      <c r="S195" s="123"/>
    </row>
    <row r="196" spans="19:19" hidden="1" x14ac:dyDescent="0.2">
      <c r="S196" s="123"/>
    </row>
    <row r="197" spans="19:19" hidden="1" x14ac:dyDescent="0.2">
      <c r="S197" s="123"/>
    </row>
    <row r="198" spans="19:19" hidden="1" x14ac:dyDescent="0.2">
      <c r="S198" s="123"/>
    </row>
    <row r="199" spans="19:19" hidden="1" x14ac:dyDescent="0.2">
      <c r="S199" s="123"/>
    </row>
    <row r="200" spans="19:19" hidden="1" x14ac:dyDescent="0.2"/>
    <row r="201" spans="19:19" hidden="1" x14ac:dyDescent="0.2"/>
    <row r="202" spans="19:19" hidden="1" x14ac:dyDescent="0.2"/>
    <row r="203" spans="19:19" hidden="1" x14ac:dyDescent="0.2"/>
    <row r="204" spans="19:19" hidden="1" x14ac:dyDescent="0.2"/>
    <row r="205" spans="19:19" hidden="1" x14ac:dyDescent="0.2"/>
    <row r="206" spans="19:19" hidden="1" x14ac:dyDescent="0.2"/>
    <row r="207" spans="19:19" hidden="1" x14ac:dyDescent="0.2"/>
    <row r="208" spans="19:19" hidden="1" x14ac:dyDescent="0.2"/>
    <row r="209" hidden="1" x14ac:dyDescent="0.2"/>
    <row r="210" hidden="1" x14ac:dyDescent="0.2"/>
    <row r="211" hidden="1" x14ac:dyDescent="0.2"/>
    <row r="212" hidden="1" x14ac:dyDescent="0.2"/>
    <row r="213" hidden="1" x14ac:dyDescent="0.2"/>
    <row r="214" hidden="1" x14ac:dyDescent="0.2"/>
    <row r="215" hidden="1" x14ac:dyDescent="0.2"/>
    <row r="216" hidden="1" x14ac:dyDescent="0.2"/>
    <row r="217" hidden="1" x14ac:dyDescent="0.2"/>
    <row r="218" hidden="1" x14ac:dyDescent="0.2"/>
    <row r="219" hidden="1" x14ac:dyDescent="0.2"/>
    <row r="220" hidden="1" x14ac:dyDescent="0.2"/>
    <row r="221" hidden="1" x14ac:dyDescent="0.2"/>
    <row r="222" hidden="1" x14ac:dyDescent="0.2"/>
    <row r="223" hidden="1" x14ac:dyDescent="0.2"/>
    <row r="224" hidden="1" x14ac:dyDescent="0.2"/>
    <row r="225" hidden="1" x14ac:dyDescent="0.2"/>
    <row r="226" hidden="1" x14ac:dyDescent="0.2"/>
    <row r="227" hidden="1" x14ac:dyDescent="0.2"/>
    <row r="228" hidden="1" x14ac:dyDescent="0.2"/>
    <row r="229" hidden="1" x14ac:dyDescent="0.2"/>
    <row r="230" hidden="1" x14ac:dyDescent="0.2"/>
    <row r="231" hidden="1" x14ac:dyDescent="0.2"/>
    <row r="232" hidden="1" x14ac:dyDescent="0.2"/>
    <row r="233" hidden="1" x14ac:dyDescent="0.2"/>
    <row r="234" hidden="1" x14ac:dyDescent="0.2"/>
    <row r="235" hidden="1" x14ac:dyDescent="0.2"/>
    <row r="236" hidden="1" x14ac:dyDescent="0.2"/>
    <row r="237" hidden="1" x14ac:dyDescent="0.2"/>
    <row r="238" hidden="1" x14ac:dyDescent="0.2"/>
    <row r="239" hidden="1" x14ac:dyDescent="0.2"/>
    <row r="240" hidden="1" x14ac:dyDescent="0.2"/>
    <row r="241" hidden="1" x14ac:dyDescent="0.2"/>
    <row r="242" hidden="1" x14ac:dyDescent="0.2"/>
    <row r="243" hidden="1" x14ac:dyDescent="0.2"/>
    <row r="244" hidden="1" x14ac:dyDescent="0.2"/>
    <row r="245" hidden="1" x14ac:dyDescent="0.2"/>
    <row r="246" hidden="1" x14ac:dyDescent="0.2"/>
    <row r="247" hidden="1" x14ac:dyDescent="0.2"/>
    <row r="248" hidden="1" x14ac:dyDescent="0.2"/>
    <row r="249" hidden="1" x14ac:dyDescent="0.2"/>
    <row r="250" hidden="1" x14ac:dyDescent="0.2"/>
    <row r="251" hidden="1" x14ac:dyDescent="0.2"/>
    <row r="252" hidden="1" x14ac:dyDescent="0.2"/>
    <row r="253" hidden="1" x14ac:dyDescent="0.2"/>
    <row r="254" hidden="1" x14ac:dyDescent="0.2"/>
    <row r="255" hidden="1" x14ac:dyDescent="0.2"/>
    <row r="256" hidden="1" x14ac:dyDescent="0.2"/>
    <row r="257" hidden="1" x14ac:dyDescent="0.2"/>
    <row r="258" hidden="1" x14ac:dyDescent="0.2"/>
    <row r="259" hidden="1" x14ac:dyDescent="0.2"/>
    <row r="260" hidden="1" x14ac:dyDescent="0.2"/>
    <row r="261" hidden="1" x14ac:dyDescent="0.2"/>
    <row r="262" hidden="1" x14ac:dyDescent="0.2"/>
    <row r="263" hidden="1" x14ac:dyDescent="0.2"/>
    <row r="264" hidden="1" x14ac:dyDescent="0.2"/>
    <row r="265" hidden="1" x14ac:dyDescent="0.2"/>
    <row r="266" hidden="1" x14ac:dyDescent="0.2"/>
    <row r="267" hidden="1" x14ac:dyDescent="0.2"/>
    <row r="268" hidden="1" x14ac:dyDescent="0.2"/>
    <row r="269" hidden="1" x14ac:dyDescent="0.2"/>
    <row r="270" hidden="1" x14ac:dyDescent="0.2"/>
    <row r="271" hidden="1" x14ac:dyDescent="0.2"/>
    <row r="272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  <row r="288" hidden="1" x14ac:dyDescent="0.2"/>
    <row r="289" hidden="1" x14ac:dyDescent="0.2"/>
    <row r="290" hidden="1" x14ac:dyDescent="0.2"/>
    <row r="291" hidden="1" x14ac:dyDescent="0.2"/>
    <row r="292" hidden="1" x14ac:dyDescent="0.2"/>
    <row r="293" hidden="1" x14ac:dyDescent="0.2"/>
    <row r="294" hidden="1" x14ac:dyDescent="0.2"/>
    <row r="295" hidden="1" x14ac:dyDescent="0.2"/>
    <row r="296" hidden="1" x14ac:dyDescent="0.2"/>
    <row r="297" hidden="1" x14ac:dyDescent="0.2"/>
    <row r="298" hidden="1" x14ac:dyDescent="0.2"/>
    <row r="299" hidden="1" x14ac:dyDescent="0.2"/>
    <row r="300" hidden="1" x14ac:dyDescent="0.2"/>
    <row r="301" hidden="1" x14ac:dyDescent="0.2"/>
    <row r="302" hidden="1" x14ac:dyDescent="0.2"/>
    <row r="303" hidden="1" x14ac:dyDescent="0.2"/>
    <row r="304" hidden="1" x14ac:dyDescent="0.2"/>
    <row r="305" hidden="1" x14ac:dyDescent="0.2"/>
    <row r="306" hidden="1" x14ac:dyDescent="0.2"/>
    <row r="307" hidden="1" x14ac:dyDescent="0.2"/>
    <row r="308" hidden="1" x14ac:dyDescent="0.2"/>
    <row r="309" hidden="1" x14ac:dyDescent="0.2"/>
    <row r="310" hidden="1" x14ac:dyDescent="0.2"/>
    <row r="311" hidden="1" x14ac:dyDescent="0.2"/>
    <row r="312" hidden="1" x14ac:dyDescent="0.2"/>
    <row r="313" hidden="1" x14ac:dyDescent="0.2"/>
    <row r="314" hidden="1" x14ac:dyDescent="0.2"/>
    <row r="315" hidden="1" x14ac:dyDescent="0.2"/>
    <row r="316" hidden="1" x14ac:dyDescent="0.2"/>
    <row r="317" hidden="1" x14ac:dyDescent="0.2"/>
    <row r="318" hidden="1" x14ac:dyDescent="0.2"/>
    <row r="319" hidden="1" x14ac:dyDescent="0.2"/>
    <row r="320" hidden="1" x14ac:dyDescent="0.2"/>
    <row r="321" hidden="1" x14ac:dyDescent="0.2"/>
    <row r="322" hidden="1" x14ac:dyDescent="0.2"/>
    <row r="323" hidden="1" x14ac:dyDescent="0.2"/>
    <row r="324" hidden="1" x14ac:dyDescent="0.2"/>
    <row r="325" hidden="1" x14ac:dyDescent="0.2"/>
    <row r="326" hidden="1" x14ac:dyDescent="0.2"/>
    <row r="327" hidden="1" x14ac:dyDescent="0.2"/>
    <row r="328" hidden="1" x14ac:dyDescent="0.2"/>
    <row r="329" hidden="1" x14ac:dyDescent="0.2"/>
    <row r="330" hidden="1" x14ac:dyDescent="0.2"/>
    <row r="331" hidden="1" x14ac:dyDescent="0.2"/>
    <row r="332" hidden="1" x14ac:dyDescent="0.2"/>
    <row r="333" hidden="1" x14ac:dyDescent="0.2"/>
    <row r="334" hidden="1" x14ac:dyDescent="0.2"/>
    <row r="335" hidden="1" x14ac:dyDescent="0.2"/>
    <row r="336" hidden="1" x14ac:dyDescent="0.2"/>
    <row r="337" hidden="1" x14ac:dyDescent="0.2"/>
    <row r="338" hidden="1" x14ac:dyDescent="0.2"/>
    <row r="339" hidden="1" x14ac:dyDescent="0.2"/>
    <row r="340" hidden="1" x14ac:dyDescent="0.2"/>
    <row r="341" hidden="1" x14ac:dyDescent="0.2"/>
    <row r="342" hidden="1" x14ac:dyDescent="0.2"/>
    <row r="343" hidden="1" x14ac:dyDescent="0.2"/>
    <row r="344" hidden="1" x14ac:dyDescent="0.2"/>
    <row r="345" hidden="1" x14ac:dyDescent="0.2"/>
    <row r="346" hidden="1" x14ac:dyDescent="0.2"/>
    <row r="347" hidden="1" x14ac:dyDescent="0.2"/>
    <row r="348" hidden="1" x14ac:dyDescent="0.2"/>
    <row r="349" hidden="1" x14ac:dyDescent="0.2"/>
    <row r="350" hidden="1" x14ac:dyDescent="0.2"/>
    <row r="351" hidden="1" x14ac:dyDescent="0.2"/>
    <row r="352" hidden="1" x14ac:dyDescent="0.2"/>
    <row r="353" hidden="1" x14ac:dyDescent="0.2"/>
    <row r="354" hidden="1" x14ac:dyDescent="0.2"/>
    <row r="355" hidden="1" x14ac:dyDescent="0.2"/>
    <row r="356" hidden="1" x14ac:dyDescent="0.2"/>
    <row r="357" hidden="1" x14ac:dyDescent="0.2"/>
    <row r="358" hidden="1" x14ac:dyDescent="0.2"/>
    <row r="359" hidden="1" x14ac:dyDescent="0.2"/>
    <row r="360" hidden="1" x14ac:dyDescent="0.2"/>
    <row r="361" hidden="1" x14ac:dyDescent="0.2"/>
    <row r="362" hidden="1" x14ac:dyDescent="0.2"/>
    <row r="363" hidden="1" x14ac:dyDescent="0.2"/>
    <row r="364" hidden="1" x14ac:dyDescent="0.2"/>
    <row r="365" hidden="1" x14ac:dyDescent="0.2"/>
    <row r="366" hidden="1" x14ac:dyDescent="0.2"/>
    <row r="367" hidden="1" x14ac:dyDescent="0.2"/>
    <row r="368" hidden="1" x14ac:dyDescent="0.2"/>
    <row r="369" hidden="1" x14ac:dyDescent="0.2"/>
    <row r="370" hidden="1" x14ac:dyDescent="0.2"/>
    <row r="371" hidden="1" x14ac:dyDescent="0.2"/>
    <row r="372" hidden="1" x14ac:dyDescent="0.2"/>
    <row r="373" hidden="1" x14ac:dyDescent="0.2"/>
    <row r="374" hidden="1" x14ac:dyDescent="0.2"/>
    <row r="375" hidden="1" x14ac:dyDescent="0.2"/>
    <row r="376" hidden="1" x14ac:dyDescent="0.2"/>
    <row r="377" hidden="1" x14ac:dyDescent="0.2"/>
    <row r="378" hidden="1" x14ac:dyDescent="0.2"/>
    <row r="379" hidden="1" x14ac:dyDescent="0.2"/>
    <row r="380" hidden="1" x14ac:dyDescent="0.2"/>
    <row r="381" hidden="1" x14ac:dyDescent="0.2"/>
    <row r="382" hidden="1" x14ac:dyDescent="0.2"/>
    <row r="383" hidden="1" x14ac:dyDescent="0.2"/>
    <row r="384" hidden="1" x14ac:dyDescent="0.2"/>
    <row r="385" hidden="1" x14ac:dyDescent="0.2"/>
    <row r="386" hidden="1" x14ac:dyDescent="0.2"/>
    <row r="387" hidden="1" x14ac:dyDescent="0.2"/>
    <row r="388" hidden="1" x14ac:dyDescent="0.2"/>
    <row r="389" hidden="1" x14ac:dyDescent="0.2"/>
    <row r="390" hidden="1" x14ac:dyDescent="0.2"/>
    <row r="391" hidden="1" x14ac:dyDescent="0.2"/>
    <row r="392" hidden="1" x14ac:dyDescent="0.2"/>
    <row r="393" hidden="1" x14ac:dyDescent="0.2"/>
    <row r="394" hidden="1" x14ac:dyDescent="0.2"/>
    <row r="395" hidden="1" x14ac:dyDescent="0.2"/>
    <row r="396" hidden="1" x14ac:dyDescent="0.2"/>
    <row r="397" hidden="1" x14ac:dyDescent="0.2"/>
    <row r="398" hidden="1" x14ac:dyDescent="0.2"/>
    <row r="399" hidden="1" x14ac:dyDescent="0.2"/>
    <row r="400" hidden="1" x14ac:dyDescent="0.2"/>
    <row r="401" hidden="1" x14ac:dyDescent="0.2"/>
    <row r="402" hidden="1" x14ac:dyDescent="0.2"/>
    <row r="403" hidden="1" x14ac:dyDescent="0.2"/>
    <row r="404" hidden="1" x14ac:dyDescent="0.2"/>
    <row r="405" hidden="1" x14ac:dyDescent="0.2"/>
    <row r="406" hidden="1" x14ac:dyDescent="0.2"/>
    <row r="407" hidden="1" x14ac:dyDescent="0.2"/>
    <row r="408" hidden="1" x14ac:dyDescent="0.2"/>
    <row r="409" hidden="1" x14ac:dyDescent="0.2"/>
    <row r="410" hidden="1" x14ac:dyDescent="0.2"/>
    <row r="411" hidden="1" x14ac:dyDescent="0.2"/>
    <row r="412" hidden="1" x14ac:dyDescent="0.2"/>
    <row r="413" hidden="1" x14ac:dyDescent="0.2"/>
    <row r="414" hidden="1" x14ac:dyDescent="0.2"/>
    <row r="415" hidden="1" x14ac:dyDescent="0.2"/>
    <row r="416" hidden="1" x14ac:dyDescent="0.2"/>
    <row r="417" hidden="1" x14ac:dyDescent="0.2"/>
    <row r="418" hidden="1" x14ac:dyDescent="0.2"/>
    <row r="419" hidden="1" x14ac:dyDescent="0.2"/>
    <row r="420" hidden="1" x14ac:dyDescent="0.2"/>
    <row r="421" hidden="1" x14ac:dyDescent="0.2"/>
    <row r="422" hidden="1" x14ac:dyDescent="0.2"/>
    <row r="423" hidden="1" x14ac:dyDescent="0.2"/>
    <row r="424" hidden="1" x14ac:dyDescent="0.2"/>
    <row r="425" hidden="1" x14ac:dyDescent="0.2"/>
    <row r="426" hidden="1" x14ac:dyDescent="0.2"/>
    <row r="427" hidden="1" x14ac:dyDescent="0.2"/>
    <row r="428" hidden="1" x14ac:dyDescent="0.2"/>
    <row r="429" hidden="1" x14ac:dyDescent="0.2"/>
  </sheetData>
  <mergeCells count="1">
    <mergeCell ref="E8:O8"/>
  </mergeCells>
  <hyperlinks>
    <hyperlink ref="O1" location="Menu!A1" display="Menu" xr:uid="{00000000-0004-0000-0600-000000000000}"/>
  </hyperlinks>
  <pageMargins left="0.7" right="0.7" top="0.75" bottom="0.75" header="0.3" footer="0.3"/>
  <pageSetup paperSize="9" orientation="portrait" r:id="rId1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xr2:uid="{00000000-0003-0000-0600-000000000000}">
          <x14:colorSeries rgb="FFFF0000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'Forecast Volumes (unitised)'!F113:P113</xm:f>
              <xm:sqref>Q113</xm:sqref>
            </x14:sparkline>
            <x14:sparkline>
              <xm:f>'Forecast Volumes (unitised)'!F114:P114</xm:f>
              <xm:sqref>Q114</xm:sqref>
            </x14:sparkline>
          </x14:sparklines>
        </x14:sparklineGroup>
      </x14:sparklineGroup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6">
    <tabColor rgb="FFFF0000"/>
  </sheetPr>
  <dimension ref="A1:O300"/>
  <sheetViews>
    <sheetView showGridLines="0" topLeftCell="A54" zoomScale="70" zoomScaleNormal="70" workbookViewId="0">
      <selection activeCell="C89" sqref="C89"/>
    </sheetView>
  </sheetViews>
  <sheetFormatPr defaultColWidth="0" defaultRowHeight="12.75" zeroHeight="1" x14ac:dyDescent="0.2"/>
  <cols>
    <col min="1" max="1" width="3.625" customWidth="1"/>
    <col min="2" max="2" width="31.125" customWidth="1"/>
    <col min="3" max="3" width="61.125" customWidth="1"/>
    <col min="4" max="14" width="11.625" customWidth="1"/>
    <col min="15" max="15" width="3.625" customWidth="1"/>
    <col min="16" max="16384" width="9" hidden="1"/>
  </cols>
  <sheetData>
    <row r="1" spans="1:15" ht="18" x14ac:dyDescent="0.25">
      <c r="A1" s="24" t="s">
        <v>481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</row>
    <row r="2" spans="1:15" ht="15.75" x14ac:dyDescent="0.25">
      <c r="A2" s="198" t="str">
        <f ca="1">RIGHT(CELL("filename", $A$1), LEN(CELL("filename", $A$1)) - SEARCH("]", CELL("filename", $A$1)))</f>
        <v>Forecast Expenditure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</row>
    <row r="3" spans="1:15" x14ac:dyDescent="0.2">
      <c r="A3" s="25"/>
      <c r="B3" s="25"/>
      <c r="C3" s="25"/>
      <c r="O3" s="25"/>
    </row>
    <row r="4" spans="1:15" s="123" customFormat="1" x14ac:dyDescent="0.2">
      <c r="A4" s="80"/>
      <c r="B4" s="78" t="s">
        <v>42</v>
      </c>
      <c r="C4" s="82"/>
      <c r="D4"/>
      <c r="E4"/>
      <c r="F4"/>
      <c r="G4"/>
      <c r="H4"/>
      <c r="I4"/>
      <c r="J4"/>
      <c r="K4"/>
      <c r="L4"/>
      <c r="M4"/>
      <c r="N4"/>
      <c r="O4" s="80"/>
    </row>
    <row r="5" spans="1:15" s="123" customFormat="1" x14ac:dyDescent="0.2">
      <c r="A5" s="80"/>
      <c r="B5" s="79" t="s">
        <v>524</v>
      </c>
      <c r="C5" s="82"/>
      <c r="D5"/>
      <c r="E5"/>
      <c r="F5"/>
      <c r="G5"/>
      <c r="H5"/>
      <c r="I5"/>
      <c r="J5"/>
      <c r="K5"/>
      <c r="L5"/>
      <c r="M5"/>
      <c r="N5"/>
      <c r="O5" s="80"/>
    </row>
    <row r="6" spans="1:15" s="123" customFormat="1" ht="12.75" customHeight="1" x14ac:dyDescent="0.2">
      <c r="A6" s="80"/>
      <c r="B6" s="79"/>
      <c r="C6" s="71"/>
      <c r="D6" s="221" t="str">
        <f>"$2021"</f>
        <v>$2021</v>
      </c>
      <c r="E6" s="216"/>
      <c r="F6" s="216"/>
      <c r="G6" s="216"/>
      <c r="H6" s="216"/>
      <c r="I6" s="216"/>
      <c r="J6" s="216"/>
      <c r="K6" s="216"/>
      <c r="L6" s="216"/>
      <c r="M6" s="216"/>
      <c r="N6" s="217"/>
      <c r="O6" s="80"/>
    </row>
    <row r="7" spans="1:15" s="123" customFormat="1" x14ac:dyDescent="0.2">
      <c r="A7" s="80"/>
      <c r="B7" s="75" t="s">
        <v>521</v>
      </c>
      <c r="C7" s="74" t="s">
        <v>41</v>
      </c>
      <c r="D7" s="81" t="s">
        <v>623</v>
      </c>
      <c r="E7" s="81" t="s">
        <v>624</v>
      </c>
      <c r="F7" s="81" t="s">
        <v>625</v>
      </c>
      <c r="G7" s="81" t="s">
        <v>626</v>
      </c>
      <c r="H7" s="81" t="s">
        <v>568</v>
      </c>
      <c r="I7" s="81" t="s">
        <v>569</v>
      </c>
      <c r="J7" s="81" t="s">
        <v>570</v>
      </c>
      <c r="K7" s="81" t="s">
        <v>571</v>
      </c>
      <c r="L7" s="81" t="s">
        <v>572</v>
      </c>
      <c r="M7" s="81" t="s">
        <v>573</v>
      </c>
      <c r="N7" s="81" t="s">
        <v>574</v>
      </c>
      <c r="O7" s="80"/>
    </row>
    <row r="8" spans="1:15" s="123" customFormat="1" x14ac:dyDescent="0.2">
      <c r="A8" s="80"/>
      <c r="B8" s="179" t="str">
        <f>'Historical Expenditure'!B10</f>
        <v>RCA</v>
      </c>
      <c r="C8" s="211" t="str">
        <f>'Historical Expenditure'!C10</f>
        <v>SUBTRANS/COMM/PROTEC SYST REPL</v>
      </c>
      <c r="D8" s="185">
        <f>'Historical Expenditure'!D10*Inflation!G$10</f>
        <v>5089267.0205003442</v>
      </c>
      <c r="E8" s="185">
        <f>'Historical Expenditure'!E10*Inflation!H$10</f>
        <v>5152825.6109465305</v>
      </c>
      <c r="F8" s="185">
        <f>'Historical Expenditure'!F10*Inflation!I$10</f>
        <v>6086981.8332965877</v>
      </c>
      <c r="G8" s="185">
        <f>'Historical Expenditure'!G10*Inflation!J$10</f>
        <v>6183735.3900136417</v>
      </c>
      <c r="H8" s="185">
        <f>SUMIF('Project List'!$C$8:$C$342,$B8,'Project List'!E$8:E$346)*Inflation!$K$10+(SUMIF('Unit Rates'!$B$10:$B$99,$B8,'Unit Rates'!I$10:I$99)*SUMIF('Forecast Volumes (unitised)'!$B$10:$B$99,$B8,'Forecast Volumes (unitised)'!I$10:I$99))</f>
        <v>4627628.741488466</v>
      </c>
      <c r="I8" s="185">
        <f>SUMIF('Project List'!$C$8:$C$342,$B8,'Project List'!F$8:F$346)*Inflation!$K$10+(SUMIF('Unit Rates'!$B$10:$B$99,$B8,'Unit Rates'!J$10:J$99)*SUMIF('Forecast Volumes (unitised)'!$B$10:$B$99,$B8,'Forecast Volumes (unitised)'!J$10:J$99))</f>
        <v>5224608.1717375088</v>
      </c>
      <c r="J8" s="185">
        <f>SUMIF('Project List'!$C$8:$C$342,$B8,'Project List'!G$8:G$346)*Inflation!$K$10+(SUMIF('Unit Rates'!$B$10:$B$99,$B8,'Unit Rates'!K$10:K$99)*SUMIF('Forecast Volumes (unitised)'!$B$10:$B$99,$B8,'Forecast Volumes (unitised)'!K$10:K$99))</f>
        <v>6977330.8396909256</v>
      </c>
      <c r="K8" s="185">
        <f>SUMIF('Project List'!$C$8:$C$342,$B8,'Project List'!H$8:H$346)*Inflation!$K$10+(SUMIF('Unit Rates'!$B$10:$B$99,$B8,'Unit Rates'!L$10:L$99)*SUMIF('Forecast Volumes (unitised)'!$B$10:$B$99,$B8,'Forecast Volumes (unitised)'!L$10:L$99))</f>
        <v>10269526.582496552</v>
      </c>
      <c r="L8" s="185">
        <f>SUMIF('Project List'!$C$8:$C$342,$B8,'Project List'!I$8:I$346)*Inflation!$K$10+(SUMIF('Unit Rates'!$B$10:$B$99,$B8,'Unit Rates'!M$10:M$99)*SUMIF('Forecast Volumes (unitised)'!$B$10:$B$99,$B8,'Forecast Volumes (unitised)'!M$10:M$99))</f>
        <v>6274564.546052916</v>
      </c>
      <c r="M8" s="185">
        <f>SUMIF('Project List'!$C$8:$C$342,$B8,'Project List'!J$8:J$346)*Inflation!$K$10+(SUMIF('Unit Rates'!$B$10:$B$99,$B8,'Unit Rates'!N$10:N$99)*SUMIF('Forecast Volumes (unitised)'!$B$10:$B$99,$B8,'Forecast Volumes (unitised)'!N$10:N$99))</f>
        <v>8582995.821131587</v>
      </c>
      <c r="N8" s="185">
        <f>SUMIF('Project List'!$C$8:$C$342,$B8,'Project List'!K$8:K$346)*Inflation!$K$10+(SUMIF('Unit Rates'!$B$10:$B$99,$B8,'Unit Rates'!O$10:O$99)*SUMIF('Forecast Volumes (unitised)'!$B$10:$B$99,$B8,'Forecast Volumes (unitised)'!O$10:O$99))</f>
        <v>5136339.6034515118</v>
      </c>
      <c r="O8" s="80"/>
    </row>
    <row r="9" spans="1:15" s="123" customFormat="1" x14ac:dyDescent="0.2">
      <c r="A9" s="80"/>
      <c r="B9" s="179" t="str">
        <f>'Historical Expenditure'!B11</f>
        <v>RHC</v>
      </c>
      <c r="C9" s="211" t="str">
        <f>'Historical Expenditure'!C11</f>
        <v>Dist 2nd Equip Comp Replace</v>
      </c>
      <c r="D9" s="185">
        <f>'Historical Expenditure'!D11*Inflation!G$10</f>
        <v>0</v>
      </c>
      <c r="E9" s="185">
        <f>'Historical Expenditure'!E11*Inflation!H$10</f>
        <v>0</v>
      </c>
      <c r="F9" s="185">
        <f>'Historical Expenditure'!F11*Inflation!I$10</f>
        <v>0</v>
      </c>
      <c r="G9" s="185">
        <f>'Historical Expenditure'!G11*Inflation!J$10</f>
        <v>0</v>
      </c>
      <c r="H9" s="185">
        <f>SUMIF('Project List'!$C$8:$C$342,$B9,'Project List'!E$8:E$346)*Inflation!$K$10+(SUMIF('Unit Rates'!$B$10:$B$99,$B9,'Unit Rates'!I$10:I$99)*SUMIF('Forecast Volumes (unitised)'!$B$10:$B$99,$B9,'Forecast Volumes (unitised)'!I$10:I$99))</f>
        <v>0</v>
      </c>
      <c r="I9" s="185">
        <f>SUMIF('Project List'!$C$8:$C$342,$B9,'Project List'!F$8:F$346)*Inflation!$K$10+(SUMIF('Unit Rates'!$B$10:$B$99,$B9,'Unit Rates'!J$10:J$99)*SUMIF('Forecast Volumes (unitised)'!$B$10:$B$99,$B9,'Forecast Volumes (unitised)'!J$10:J$99))</f>
        <v>0</v>
      </c>
      <c r="J9" s="185">
        <f>SUMIF('Project List'!$C$8:$C$342,$B9,'Project List'!G$8:G$346)*Inflation!$K$10+(SUMIF('Unit Rates'!$B$10:$B$99,$B9,'Unit Rates'!K$10:K$99)*SUMIF('Forecast Volumes (unitised)'!$B$10:$B$99,$B9,'Forecast Volumes (unitised)'!K$10:K$99))</f>
        <v>0</v>
      </c>
      <c r="K9" s="185">
        <f>SUMIF('Project List'!$C$8:$C$342,$B9,'Project List'!H$8:H$346)*Inflation!$K$10+(SUMIF('Unit Rates'!$B$10:$B$99,$B9,'Unit Rates'!L$10:L$99)*SUMIF('Forecast Volumes (unitised)'!$B$10:$B$99,$B9,'Forecast Volumes (unitised)'!L$10:L$99))</f>
        <v>0</v>
      </c>
      <c r="L9" s="185">
        <f>SUMIF('Project List'!$C$8:$C$342,$B9,'Project List'!I$8:I$346)*Inflation!$K$10+(SUMIF('Unit Rates'!$B$10:$B$99,$B9,'Unit Rates'!M$10:M$99)*SUMIF('Forecast Volumes (unitised)'!$B$10:$B$99,$B9,'Forecast Volumes (unitised)'!M$10:M$99))</f>
        <v>0</v>
      </c>
      <c r="M9" s="185">
        <f>SUMIF('Project List'!$C$8:$C$342,$B9,'Project List'!J$8:J$346)*Inflation!$K$10+(SUMIF('Unit Rates'!$B$10:$B$99,$B9,'Unit Rates'!N$10:N$99)*SUMIF('Forecast Volumes (unitised)'!$B$10:$B$99,$B9,'Forecast Volumes (unitised)'!N$10:N$99))</f>
        <v>0</v>
      </c>
      <c r="N9" s="185">
        <f>SUMIF('Project List'!$C$8:$C$342,$B9,'Project List'!K$8:K$346)*Inflation!$K$10+(SUMIF('Unit Rates'!$B$10:$B$99,$B9,'Unit Rates'!O$10:O$99)*SUMIF('Forecast Volumes (unitised)'!$B$10:$B$99,$B9,'Forecast Volumes (unitised)'!O$10:O$99))</f>
        <v>0</v>
      </c>
      <c r="O9" s="80"/>
    </row>
    <row r="10" spans="1:15" s="123" customFormat="1" x14ac:dyDescent="0.2">
      <c r="A10" s="80"/>
      <c r="B10" s="179" t="str">
        <f>'Historical Expenditure'!B12</f>
        <v>RHF</v>
      </c>
      <c r="C10" s="211" t="str">
        <f>'Historical Expenditure'!C12</f>
        <v>LV SWITCHGEAR REPLACEMENT</v>
      </c>
      <c r="D10" s="185">
        <f>'Historical Expenditure'!D12*Inflation!G$10</f>
        <v>236209.03824062095</v>
      </c>
      <c r="E10" s="185">
        <f>'Historical Expenditure'!E12*Inflation!H$10</f>
        <v>363821.3166614722</v>
      </c>
      <c r="F10" s="185">
        <f>'Historical Expenditure'!F12*Inflation!I$10</f>
        <v>471464.18392717803</v>
      </c>
      <c r="G10" s="185">
        <f>'Historical Expenditure'!G12*Inflation!J$10</f>
        <v>495706.61223229038</v>
      </c>
      <c r="H10" s="185">
        <f>SUMIF('Project List'!$C$8:$C$342,$B10,'Project List'!E$8:E$346)*Inflation!$K$10+(SUMIF('Unit Rates'!$B$10:$B$99,$B10,'Unit Rates'!I$10:I$99)*SUMIF('Forecast Volumes (unitised)'!$B$10:$B$99,$B10,'Forecast Volumes (unitised)'!I$10:I$99))</f>
        <v>370131.71192751476</v>
      </c>
      <c r="I10" s="185">
        <f>SUMIF('Project List'!$C$8:$C$342,$B10,'Project List'!F$8:F$346)*Inflation!$K$10+(SUMIF('Unit Rates'!$B$10:$B$99,$B10,'Unit Rates'!J$10:J$99)*SUMIF('Forecast Volumes (unitised)'!$B$10:$B$99,$B10,'Forecast Volumes (unitised)'!J$10:J$99))</f>
        <v>370131.71192751476</v>
      </c>
      <c r="J10" s="185">
        <f>SUMIF('Project List'!$C$8:$C$342,$B10,'Project List'!G$8:G$346)*Inflation!$K$10+(SUMIF('Unit Rates'!$B$10:$B$99,$B10,'Unit Rates'!K$10:K$99)*SUMIF('Forecast Volumes (unitised)'!$B$10:$B$99,$B10,'Forecast Volumes (unitised)'!K$10:K$99))</f>
        <v>370131.71192751476</v>
      </c>
      <c r="K10" s="185">
        <f>SUMIF('Project List'!$C$8:$C$342,$B10,'Project List'!H$8:H$346)*Inflation!$K$10+(SUMIF('Unit Rates'!$B$10:$B$99,$B10,'Unit Rates'!L$10:L$99)*SUMIF('Forecast Volumes (unitised)'!$B$10:$B$99,$B10,'Forecast Volumes (unitised)'!L$10:L$99))</f>
        <v>370131.71192751476</v>
      </c>
      <c r="L10" s="185">
        <f>SUMIF('Project List'!$C$8:$C$342,$B10,'Project List'!I$8:I$346)*Inflation!$K$10+(SUMIF('Unit Rates'!$B$10:$B$99,$B10,'Unit Rates'!M$10:M$99)*SUMIF('Forecast Volumes (unitised)'!$B$10:$B$99,$B10,'Forecast Volumes (unitised)'!M$10:M$99))</f>
        <v>370131.71192751476</v>
      </c>
      <c r="M10" s="185">
        <f>SUMIF('Project List'!$C$8:$C$342,$B10,'Project List'!J$8:J$346)*Inflation!$K$10+(SUMIF('Unit Rates'!$B$10:$B$99,$B10,'Unit Rates'!N$10:N$99)*SUMIF('Forecast Volumes (unitised)'!$B$10:$B$99,$B10,'Forecast Volumes (unitised)'!N$10:N$99))</f>
        <v>370131.71192751476</v>
      </c>
      <c r="N10" s="185">
        <f>SUMIF('Project List'!$C$8:$C$342,$B10,'Project List'!K$8:K$346)*Inflation!$K$10+(SUMIF('Unit Rates'!$B$10:$B$99,$B10,'Unit Rates'!O$10:O$99)*SUMIF('Forecast Volumes (unitised)'!$B$10:$B$99,$B10,'Forecast Volumes (unitised)'!O$10:O$99))</f>
        <v>370131.71192751476</v>
      </c>
      <c r="O10" s="80"/>
    </row>
    <row r="11" spans="1:15" s="123" customFormat="1" x14ac:dyDescent="0.2">
      <c r="A11" s="80"/>
      <c r="B11" s="179" t="str">
        <f>'Historical Expenditure'!B13</f>
        <v>RHG</v>
      </c>
      <c r="C11" s="211" t="str">
        <f>'Historical Expenditure'!C13</f>
        <v>GAS SWITCHES (AGE REPLACEMENT)</v>
      </c>
      <c r="D11" s="185">
        <f>'Historical Expenditure'!D13*Inflation!G$10</f>
        <v>1782824.8037502319</v>
      </c>
      <c r="E11" s="185">
        <f>'Historical Expenditure'!E13*Inflation!H$10</f>
        <v>1754995.7965035317</v>
      </c>
      <c r="F11" s="185">
        <f>'Historical Expenditure'!F13*Inflation!I$10</f>
        <v>1485457.0010752622</v>
      </c>
      <c r="G11" s="185">
        <f>'Historical Expenditure'!G13*Inflation!J$10</f>
        <v>2487563.9262165609</v>
      </c>
      <c r="H11" s="185">
        <f>SUMIF('Project List'!$C$8:$C$342,$B11,'Project List'!E$8:E$346)*Inflation!$K$10+(SUMIF('Unit Rates'!$B$10:$B$99,$B11,'Unit Rates'!I$10:I$99)*SUMIF('Forecast Volumes (unitised)'!$B$10:$B$99,$B11,'Forecast Volumes (unitised)'!I$10:I$99))</f>
        <v>2368041.8465081654</v>
      </c>
      <c r="I11" s="185">
        <f>SUMIF('Project List'!$C$8:$C$342,$B11,'Project List'!F$8:F$346)*Inflation!$K$10+(SUMIF('Unit Rates'!$B$10:$B$99,$B11,'Unit Rates'!J$10:J$99)*SUMIF('Forecast Volumes (unitised)'!$B$10:$B$99,$B11,'Forecast Volumes (unitised)'!J$10:J$99))</f>
        <v>2576850.8046743516</v>
      </c>
      <c r="J11" s="185">
        <f>SUMIF('Project List'!$C$8:$C$342,$B11,'Project List'!G$8:G$346)*Inflation!$K$10+(SUMIF('Unit Rates'!$B$10:$B$99,$B11,'Unit Rates'!K$10:K$99)*SUMIF('Forecast Volumes (unitised)'!$B$10:$B$99,$B11,'Forecast Volumes (unitised)'!K$10:K$99))</f>
        <v>2785659.7628405383</v>
      </c>
      <c r="K11" s="185">
        <f>SUMIF('Project List'!$C$8:$C$342,$B11,'Project List'!H$8:H$346)*Inflation!$K$10+(SUMIF('Unit Rates'!$B$10:$B$99,$B11,'Unit Rates'!L$10:L$99)*SUMIF('Forecast Volumes (unitised)'!$B$10:$B$99,$B11,'Forecast Volumes (unitised)'!L$10:L$99))</f>
        <v>2994468.7210067245</v>
      </c>
      <c r="L11" s="185">
        <f>SUMIF('Project List'!$C$8:$C$342,$B11,'Project List'!I$8:I$346)*Inflation!$K$10+(SUMIF('Unit Rates'!$B$10:$B$99,$B11,'Unit Rates'!M$10:M$99)*SUMIF('Forecast Volumes (unitised)'!$B$10:$B$99,$B11,'Forecast Volumes (unitised)'!M$10:M$99))</f>
        <v>3203277.6791729112</v>
      </c>
      <c r="M11" s="185">
        <f>SUMIF('Project List'!$C$8:$C$342,$B11,'Project List'!J$8:J$346)*Inflation!$K$10+(SUMIF('Unit Rates'!$B$10:$B$99,$B11,'Unit Rates'!N$10:N$99)*SUMIF('Forecast Volumes (unitised)'!$B$10:$B$99,$B11,'Forecast Volumes (unitised)'!N$10:N$99))</f>
        <v>3412086.6373390974</v>
      </c>
      <c r="N11" s="185">
        <f>SUMIF('Project List'!$C$8:$C$342,$B11,'Project List'!K$8:K$346)*Inflation!$K$10+(SUMIF('Unit Rates'!$B$10:$B$99,$B11,'Unit Rates'!O$10:O$99)*SUMIF('Forecast Volumes (unitised)'!$B$10:$B$99,$B11,'Forecast Volumes (unitised)'!O$10:O$99))</f>
        <v>3620895.5955052841</v>
      </c>
      <c r="O11" s="80"/>
    </row>
    <row r="12" spans="1:15" s="123" customFormat="1" x14ac:dyDescent="0.2">
      <c r="A12" s="80"/>
      <c r="B12" s="179" t="str">
        <f>'Historical Expenditure'!B14</f>
        <v>RHH</v>
      </c>
      <c r="C12" s="211" t="str">
        <f>'Historical Expenditure'!C14</f>
        <v>HV ISOLATORS (SET OF 3)</v>
      </c>
      <c r="D12" s="185">
        <f>'Historical Expenditure'!D14*Inflation!G$10</f>
        <v>157866.80429566826</v>
      </c>
      <c r="E12" s="185">
        <f>'Historical Expenditure'!E14*Inflation!H$10</f>
        <v>117675.91047458937</v>
      </c>
      <c r="F12" s="185">
        <f>'Historical Expenditure'!F14*Inflation!I$10</f>
        <v>83421.413817456647</v>
      </c>
      <c r="G12" s="185">
        <f>'Historical Expenditure'!G14*Inflation!J$10</f>
        <v>131947.33401410285</v>
      </c>
      <c r="H12" s="185">
        <f>SUMIF('Project List'!$C$8:$C$342,$B12,'Project List'!E$8:E$346)*Inflation!$K$10+(SUMIF('Unit Rates'!$B$10:$B$99,$B12,'Unit Rates'!I$10:I$99)*SUMIF('Forecast Volumes (unitised)'!$B$10:$B$99,$B12,'Forecast Volumes (unitised)'!I$10:I$99))</f>
        <v>120666.01376085497</v>
      </c>
      <c r="I12" s="185">
        <f>SUMIF('Project List'!$C$8:$C$342,$B12,'Project List'!F$8:F$346)*Inflation!$K$10+(SUMIF('Unit Rates'!$B$10:$B$99,$B12,'Unit Rates'!J$10:J$99)*SUMIF('Forecast Volumes (unitised)'!$B$10:$B$99,$B12,'Forecast Volumes (unitised)'!J$10:J$99))</f>
        <v>120666.01376085497</v>
      </c>
      <c r="J12" s="185">
        <f>SUMIF('Project List'!$C$8:$C$342,$B12,'Project List'!G$8:G$346)*Inflation!$K$10+(SUMIF('Unit Rates'!$B$10:$B$99,$B12,'Unit Rates'!K$10:K$99)*SUMIF('Forecast Volumes (unitised)'!$B$10:$B$99,$B12,'Forecast Volumes (unitised)'!K$10:K$99))</f>
        <v>120666.01376085497</v>
      </c>
      <c r="K12" s="185">
        <f>SUMIF('Project List'!$C$8:$C$342,$B12,'Project List'!H$8:H$346)*Inflation!$K$10+(SUMIF('Unit Rates'!$B$10:$B$99,$B12,'Unit Rates'!L$10:L$99)*SUMIF('Forecast Volumes (unitised)'!$B$10:$B$99,$B12,'Forecast Volumes (unitised)'!L$10:L$99))</f>
        <v>120666.01376085497</v>
      </c>
      <c r="L12" s="185">
        <f>SUMIF('Project List'!$C$8:$C$342,$B12,'Project List'!I$8:I$346)*Inflation!$K$10+(SUMIF('Unit Rates'!$B$10:$B$99,$B12,'Unit Rates'!M$10:M$99)*SUMIF('Forecast Volumes (unitised)'!$B$10:$B$99,$B12,'Forecast Volumes (unitised)'!M$10:M$99))</f>
        <v>120666.01376085497</v>
      </c>
      <c r="M12" s="185">
        <f>SUMIF('Project List'!$C$8:$C$342,$B12,'Project List'!J$8:J$346)*Inflation!$K$10+(SUMIF('Unit Rates'!$B$10:$B$99,$B12,'Unit Rates'!N$10:N$99)*SUMIF('Forecast Volumes (unitised)'!$B$10:$B$99,$B12,'Forecast Volumes (unitised)'!N$10:N$99))</f>
        <v>120666.01376085497</v>
      </c>
      <c r="N12" s="185">
        <f>SUMIF('Project List'!$C$8:$C$342,$B12,'Project List'!K$8:K$346)*Inflation!$K$10+(SUMIF('Unit Rates'!$B$10:$B$99,$B12,'Unit Rates'!O$10:O$99)*SUMIF('Forecast Volumes (unitised)'!$B$10:$B$99,$B12,'Forecast Volumes (unitised)'!O$10:O$99))</f>
        <v>120666.01376085497</v>
      </c>
      <c r="O12" s="80"/>
    </row>
    <row r="13" spans="1:15" s="123" customFormat="1" x14ac:dyDescent="0.2">
      <c r="A13" s="80"/>
      <c r="B13" s="179" t="str">
        <f>'Historical Expenditure'!B15</f>
        <v>RHJ</v>
      </c>
      <c r="C13" s="211" t="str">
        <f>'Historical Expenditure'!C15</f>
        <v>HV ISOLATOR (SINGLE)</v>
      </c>
      <c r="D13" s="185">
        <f>'Historical Expenditure'!D15*Inflation!G$10</f>
        <v>0</v>
      </c>
      <c r="E13" s="185">
        <f>'Historical Expenditure'!E15*Inflation!H$10</f>
        <v>0</v>
      </c>
      <c r="F13" s="185">
        <f>'Historical Expenditure'!F15*Inflation!I$10</f>
        <v>0</v>
      </c>
      <c r="G13" s="185">
        <f>'Historical Expenditure'!G15*Inflation!J$10</f>
        <v>0</v>
      </c>
      <c r="H13" s="185">
        <f>SUMIF('Project List'!$C$8:$C$342,$B13,'Project List'!E$8:E$346)*Inflation!$K$10+(SUMIF('Unit Rates'!$B$10:$B$99,$B13,'Unit Rates'!I$10:I$99)*SUMIF('Forecast Volumes (unitised)'!$B$10:$B$99,$B13,'Forecast Volumes (unitised)'!I$10:I$99))</f>
        <v>0</v>
      </c>
      <c r="I13" s="185">
        <f>SUMIF('Project List'!$C$8:$C$342,$B13,'Project List'!F$8:F$346)*Inflation!$K$10+(SUMIF('Unit Rates'!$B$10:$B$99,$B13,'Unit Rates'!J$10:J$99)*SUMIF('Forecast Volumes (unitised)'!$B$10:$B$99,$B13,'Forecast Volumes (unitised)'!J$10:J$99))</f>
        <v>0</v>
      </c>
      <c r="J13" s="185">
        <f>SUMIF('Project List'!$C$8:$C$342,$B13,'Project List'!G$8:G$346)*Inflation!$K$10+(SUMIF('Unit Rates'!$B$10:$B$99,$B13,'Unit Rates'!K$10:K$99)*SUMIF('Forecast Volumes (unitised)'!$B$10:$B$99,$B13,'Forecast Volumes (unitised)'!K$10:K$99))</f>
        <v>0</v>
      </c>
      <c r="K13" s="185">
        <f>SUMIF('Project List'!$C$8:$C$342,$B13,'Project List'!H$8:H$346)*Inflation!$K$10+(SUMIF('Unit Rates'!$B$10:$B$99,$B13,'Unit Rates'!L$10:L$99)*SUMIF('Forecast Volumes (unitised)'!$B$10:$B$99,$B13,'Forecast Volumes (unitised)'!L$10:L$99))</f>
        <v>0</v>
      </c>
      <c r="L13" s="185">
        <f>SUMIF('Project List'!$C$8:$C$342,$B13,'Project List'!I$8:I$346)*Inflation!$K$10+(SUMIF('Unit Rates'!$B$10:$B$99,$B13,'Unit Rates'!M$10:M$99)*SUMIF('Forecast Volumes (unitised)'!$B$10:$B$99,$B13,'Forecast Volumes (unitised)'!M$10:M$99))</f>
        <v>0</v>
      </c>
      <c r="M13" s="185">
        <f>SUMIF('Project List'!$C$8:$C$342,$B13,'Project List'!J$8:J$346)*Inflation!$K$10+(SUMIF('Unit Rates'!$B$10:$B$99,$B13,'Unit Rates'!N$10:N$99)*SUMIF('Forecast Volumes (unitised)'!$B$10:$B$99,$B13,'Forecast Volumes (unitised)'!N$10:N$99))</f>
        <v>0</v>
      </c>
      <c r="N13" s="185">
        <f>SUMIF('Project List'!$C$8:$C$342,$B13,'Project List'!K$8:K$346)*Inflation!$K$10+(SUMIF('Unit Rates'!$B$10:$B$99,$B13,'Unit Rates'!O$10:O$99)*SUMIF('Forecast Volumes (unitised)'!$B$10:$B$99,$B13,'Forecast Volumes (unitised)'!O$10:O$99))</f>
        <v>0</v>
      </c>
      <c r="O13" s="80"/>
    </row>
    <row r="14" spans="1:15" s="123" customFormat="1" x14ac:dyDescent="0.2">
      <c r="A14" s="80"/>
      <c r="B14" s="179" t="str">
        <f>'Historical Expenditure'!B16</f>
        <v>RHL</v>
      </c>
      <c r="C14" s="211" t="str">
        <f>'Historical Expenditure'!C16</f>
        <v>LV ISOLATORS (SET OF 3)</v>
      </c>
      <c r="D14" s="185">
        <f>'Historical Expenditure'!D16*Inflation!G$10</f>
        <v>1878723.0028698426</v>
      </c>
      <c r="E14" s="185">
        <f>'Historical Expenditure'!E16*Inflation!H$10</f>
        <v>1221375.2978871977</v>
      </c>
      <c r="F14" s="185">
        <f>'Historical Expenditure'!F16*Inflation!I$10</f>
        <v>1105727.9044637787</v>
      </c>
      <c r="G14" s="185">
        <f>'Historical Expenditure'!G16*Inflation!J$10</f>
        <v>1205864.0908080486</v>
      </c>
      <c r="H14" s="185">
        <f>SUMIF('Project List'!$C$8:$C$342,$B14,'Project List'!E$8:E$346)*Inflation!$K$10+(SUMIF('Unit Rates'!$B$10:$B$99,$B14,'Unit Rates'!I$10:I$99)*SUMIF('Forecast Volumes (unitised)'!$B$10:$B$99,$B14,'Forecast Volumes (unitised)'!I$10:I$99))</f>
        <v>1265991.7003418428</v>
      </c>
      <c r="I14" s="185">
        <f>SUMIF('Project List'!$C$8:$C$342,$B14,'Project List'!F$8:F$346)*Inflation!$K$10+(SUMIF('Unit Rates'!$B$10:$B$99,$B14,'Unit Rates'!J$10:J$99)*SUMIF('Forecast Volumes (unitised)'!$B$10:$B$99,$B14,'Forecast Volumes (unitised)'!J$10:J$99))</f>
        <v>1265991.7003418428</v>
      </c>
      <c r="J14" s="185">
        <f>SUMIF('Project List'!$C$8:$C$342,$B14,'Project List'!G$8:G$346)*Inflation!$K$10+(SUMIF('Unit Rates'!$B$10:$B$99,$B14,'Unit Rates'!K$10:K$99)*SUMIF('Forecast Volumes (unitised)'!$B$10:$B$99,$B14,'Forecast Volumes (unitised)'!K$10:K$99))</f>
        <v>1265991.7003418428</v>
      </c>
      <c r="K14" s="185">
        <f>SUMIF('Project List'!$C$8:$C$342,$B14,'Project List'!H$8:H$346)*Inflation!$K$10+(SUMIF('Unit Rates'!$B$10:$B$99,$B14,'Unit Rates'!L$10:L$99)*SUMIF('Forecast Volumes (unitised)'!$B$10:$B$99,$B14,'Forecast Volumes (unitised)'!L$10:L$99))</f>
        <v>1265991.7003418428</v>
      </c>
      <c r="L14" s="185">
        <f>SUMIF('Project List'!$C$8:$C$342,$B14,'Project List'!I$8:I$346)*Inflation!$K$10+(SUMIF('Unit Rates'!$B$10:$B$99,$B14,'Unit Rates'!M$10:M$99)*SUMIF('Forecast Volumes (unitised)'!$B$10:$B$99,$B14,'Forecast Volumes (unitised)'!M$10:M$99))</f>
        <v>1265991.7003418428</v>
      </c>
      <c r="M14" s="185">
        <f>SUMIF('Project List'!$C$8:$C$342,$B14,'Project List'!J$8:J$346)*Inflation!$K$10+(SUMIF('Unit Rates'!$B$10:$B$99,$B14,'Unit Rates'!N$10:N$99)*SUMIF('Forecast Volumes (unitised)'!$B$10:$B$99,$B14,'Forecast Volumes (unitised)'!N$10:N$99))</f>
        <v>1265991.7003418428</v>
      </c>
      <c r="N14" s="185">
        <f>SUMIF('Project List'!$C$8:$C$342,$B14,'Project List'!K$8:K$346)*Inflation!$K$10+(SUMIF('Unit Rates'!$B$10:$B$99,$B14,'Unit Rates'!O$10:O$99)*SUMIF('Forecast Volumes (unitised)'!$B$10:$B$99,$B14,'Forecast Volumes (unitised)'!O$10:O$99))</f>
        <v>1265991.7003418428</v>
      </c>
      <c r="O14" s="80"/>
    </row>
    <row r="15" spans="1:15" s="123" customFormat="1" x14ac:dyDescent="0.2">
      <c r="A15" s="80"/>
      <c r="B15" s="179" t="str">
        <f>'Historical Expenditure'!B17</f>
        <v>RHM</v>
      </c>
      <c r="C15" s="211" t="str">
        <f>'Historical Expenditure'!C17</f>
        <v>KIOSK REFURB 100KVA-2MVA NO SW</v>
      </c>
      <c r="D15" s="185">
        <f>'Historical Expenditure'!D17*Inflation!G$10</f>
        <v>7089.5774027154166</v>
      </c>
      <c r="E15" s="185">
        <f>'Historical Expenditure'!E17*Inflation!H$10</f>
        <v>3893.7349355323618</v>
      </c>
      <c r="F15" s="185">
        <f>'Historical Expenditure'!F17*Inflation!I$10</f>
        <v>0</v>
      </c>
      <c r="G15" s="185">
        <f>'Historical Expenditure'!G17*Inflation!J$10</f>
        <v>9889.2328716375469</v>
      </c>
      <c r="H15" s="185">
        <f>SUMIF('Project List'!$C$8:$C$342,$B15,'Project List'!E$8:E$346)*Inflation!$K$10+(SUMIF('Unit Rates'!$B$10:$B$99,$B15,'Unit Rates'!I$10:I$99)*SUMIF('Forecast Volumes (unitised)'!$B$10:$B$99,$B15,'Forecast Volumes (unitised)'!I$10:I$99))</f>
        <v>5966.2484099675585</v>
      </c>
      <c r="I15" s="185">
        <f>SUMIF('Project List'!$C$8:$C$342,$B15,'Project List'!F$8:F$346)*Inflation!$K$10+(SUMIF('Unit Rates'!$B$10:$B$99,$B15,'Unit Rates'!J$10:J$99)*SUMIF('Forecast Volumes (unitised)'!$B$10:$B$99,$B15,'Forecast Volumes (unitised)'!J$10:J$99))</f>
        <v>5966.2484099675585</v>
      </c>
      <c r="J15" s="185">
        <f>SUMIF('Project List'!$C$8:$C$342,$B15,'Project List'!G$8:G$346)*Inflation!$K$10+(SUMIF('Unit Rates'!$B$10:$B$99,$B15,'Unit Rates'!K$10:K$99)*SUMIF('Forecast Volumes (unitised)'!$B$10:$B$99,$B15,'Forecast Volumes (unitised)'!K$10:K$99))</f>
        <v>5966.2484099675585</v>
      </c>
      <c r="K15" s="185">
        <f>SUMIF('Project List'!$C$8:$C$342,$B15,'Project List'!H$8:H$346)*Inflation!$K$10+(SUMIF('Unit Rates'!$B$10:$B$99,$B15,'Unit Rates'!L$10:L$99)*SUMIF('Forecast Volumes (unitised)'!$B$10:$B$99,$B15,'Forecast Volumes (unitised)'!L$10:L$99))</f>
        <v>5966.2484099675585</v>
      </c>
      <c r="L15" s="185">
        <f>SUMIF('Project List'!$C$8:$C$342,$B15,'Project List'!I$8:I$346)*Inflation!$K$10+(SUMIF('Unit Rates'!$B$10:$B$99,$B15,'Unit Rates'!M$10:M$99)*SUMIF('Forecast Volumes (unitised)'!$B$10:$B$99,$B15,'Forecast Volumes (unitised)'!M$10:M$99))</f>
        <v>5966.2484099675585</v>
      </c>
      <c r="M15" s="185">
        <f>SUMIF('Project List'!$C$8:$C$342,$B15,'Project List'!J$8:J$346)*Inflation!$K$10+(SUMIF('Unit Rates'!$B$10:$B$99,$B15,'Unit Rates'!N$10:N$99)*SUMIF('Forecast Volumes (unitised)'!$B$10:$B$99,$B15,'Forecast Volumes (unitised)'!N$10:N$99))</f>
        <v>5966.2484099675585</v>
      </c>
      <c r="N15" s="185">
        <f>SUMIF('Project List'!$C$8:$C$342,$B15,'Project List'!K$8:K$346)*Inflation!$K$10+(SUMIF('Unit Rates'!$B$10:$B$99,$B15,'Unit Rates'!O$10:O$99)*SUMIF('Forecast Volumes (unitised)'!$B$10:$B$99,$B15,'Forecast Volumes (unitised)'!O$10:O$99))</f>
        <v>5966.2484099675585</v>
      </c>
      <c r="O15" s="80"/>
    </row>
    <row r="16" spans="1:15" s="123" customFormat="1" x14ac:dyDescent="0.2">
      <c r="A16" s="80"/>
      <c r="B16" s="179" t="str">
        <f>'Historical Expenditure'!B18</f>
        <v>RHN</v>
      </c>
      <c r="C16" s="211" t="str">
        <f>'Historical Expenditure'!C18</f>
        <v>KIOSK REFURB 100KVA-2MVA SWITC</v>
      </c>
      <c r="D16" s="185">
        <f>'Historical Expenditure'!D18*Inflation!G$10</f>
        <v>0</v>
      </c>
      <c r="E16" s="185">
        <f>'Historical Expenditure'!E18*Inflation!H$10</f>
        <v>0</v>
      </c>
      <c r="F16" s="185">
        <f>'Historical Expenditure'!F18*Inflation!I$10</f>
        <v>0</v>
      </c>
      <c r="G16" s="185">
        <f>'Historical Expenditure'!G18*Inflation!J$10</f>
        <v>0</v>
      </c>
      <c r="H16" s="185">
        <f>SUMIF('Project List'!$C$8:$C$342,$B16,'Project List'!E$8:E$346)*Inflation!$K$10+(SUMIF('Unit Rates'!$B$10:$B$99,$B16,'Unit Rates'!I$10:I$99)*SUMIF('Forecast Volumes (unitised)'!$B$10:$B$99,$B16,'Forecast Volumes (unitised)'!I$10:I$99))</f>
        <v>0</v>
      </c>
      <c r="I16" s="185">
        <f>SUMIF('Project List'!$C$8:$C$342,$B16,'Project List'!F$8:F$346)*Inflation!$K$10+(SUMIF('Unit Rates'!$B$10:$B$99,$B16,'Unit Rates'!J$10:J$99)*SUMIF('Forecast Volumes (unitised)'!$B$10:$B$99,$B16,'Forecast Volumes (unitised)'!J$10:J$99))</f>
        <v>0</v>
      </c>
      <c r="J16" s="185">
        <f>SUMIF('Project List'!$C$8:$C$342,$B16,'Project List'!G$8:G$346)*Inflation!$K$10+(SUMIF('Unit Rates'!$B$10:$B$99,$B16,'Unit Rates'!K$10:K$99)*SUMIF('Forecast Volumes (unitised)'!$B$10:$B$99,$B16,'Forecast Volumes (unitised)'!K$10:K$99))</f>
        <v>0</v>
      </c>
      <c r="K16" s="185">
        <f>SUMIF('Project List'!$C$8:$C$342,$B16,'Project List'!H$8:H$346)*Inflation!$K$10+(SUMIF('Unit Rates'!$B$10:$B$99,$B16,'Unit Rates'!L$10:L$99)*SUMIF('Forecast Volumes (unitised)'!$B$10:$B$99,$B16,'Forecast Volumes (unitised)'!L$10:L$99))</f>
        <v>0</v>
      </c>
      <c r="L16" s="185">
        <f>SUMIF('Project List'!$C$8:$C$342,$B16,'Project List'!I$8:I$346)*Inflation!$K$10+(SUMIF('Unit Rates'!$B$10:$B$99,$B16,'Unit Rates'!M$10:M$99)*SUMIF('Forecast Volumes (unitised)'!$B$10:$B$99,$B16,'Forecast Volumes (unitised)'!M$10:M$99))</f>
        <v>0</v>
      </c>
      <c r="M16" s="185">
        <f>SUMIF('Project List'!$C$8:$C$342,$B16,'Project List'!J$8:J$346)*Inflation!$K$10+(SUMIF('Unit Rates'!$B$10:$B$99,$B16,'Unit Rates'!N$10:N$99)*SUMIF('Forecast Volumes (unitised)'!$B$10:$B$99,$B16,'Forecast Volumes (unitised)'!N$10:N$99))</f>
        <v>0</v>
      </c>
      <c r="N16" s="185">
        <f>SUMIF('Project List'!$C$8:$C$342,$B16,'Project List'!K$8:K$346)*Inflation!$K$10+(SUMIF('Unit Rates'!$B$10:$B$99,$B16,'Unit Rates'!O$10:O$99)*SUMIF('Forecast Volumes (unitised)'!$B$10:$B$99,$B16,'Forecast Volumes (unitised)'!O$10:O$99))</f>
        <v>0</v>
      </c>
      <c r="O16" s="80"/>
    </row>
    <row r="17" spans="1:15" s="123" customFormat="1" x14ac:dyDescent="0.2">
      <c r="A17" s="80"/>
      <c r="B17" s="179" t="str">
        <f>'Historical Expenditure'!B19</f>
        <v>RHO</v>
      </c>
      <c r="C17" s="211" t="str">
        <f>'Historical Expenditure'!C19</f>
        <v>LV ISOLATOR (SINGLE)</v>
      </c>
      <c r="D17" s="185">
        <f>'Historical Expenditure'!D19*Inflation!G$10</f>
        <v>721.74864240477416</v>
      </c>
      <c r="E17" s="185">
        <f>'Historical Expenditure'!E19*Inflation!H$10</f>
        <v>0</v>
      </c>
      <c r="F17" s="185">
        <f>'Historical Expenditure'!F19*Inflation!I$10</f>
        <v>0</v>
      </c>
      <c r="G17" s="185">
        <f>'Historical Expenditure'!G19*Inflation!J$10</f>
        <v>0</v>
      </c>
      <c r="H17" s="185">
        <f>SUMIF('Project List'!$C$8:$C$342,$B17,'Project List'!E$8:E$346)*Inflation!$K$10+(SUMIF('Unit Rates'!$B$10:$B$99,$B17,'Unit Rates'!I$10:I$99)*SUMIF('Forecast Volumes (unitised)'!$B$10:$B$99,$B17,'Forecast Volumes (unitised)'!I$10:I$99))</f>
        <v>288.69945696190968</v>
      </c>
      <c r="I17" s="185">
        <f>SUMIF('Project List'!$C$8:$C$342,$B17,'Project List'!F$8:F$346)*Inflation!$K$10+(SUMIF('Unit Rates'!$B$10:$B$99,$B17,'Unit Rates'!J$10:J$99)*SUMIF('Forecast Volumes (unitised)'!$B$10:$B$99,$B17,'Forecast Volumes (unitised)'!J$10:J$99))</f>
        <v>288.69945696190968</v>
      </c>
      <c r="J17" s="185">
        <f>SUMIF('Project List'!$C$8:$C$342,$B17,'Project List'!G$8:G$346)*Inflation!$K$10+(SUMIF('Unit Rates'!$B$10:$B$99,$B17,'Unit Rates'!K$10:K$99)*SUMIF('Forecast Volumes (unitised)'!$B$10:$B$99,$B17,'Forecast Volumes (unitised)'!K$10:K$99))</f>
        <v>288.69945696190968</v>
      </c>
      <c r="K17" s="185">
        <f>SUMIF('Project List'!$C$8:$C$342,$B17,'Project List'!H$8:H$346)*Inflation!$K$10+(SUMIF('Unit Rates'!$B$10:$B$99,$B17,'Unit Rates'!L$10:L$99)*SUMIF('Forecast Volumes (unitised)'!$B$10:$B$99,$B17,'Forecast Volumes (unitised)'!L$10:L$99))</f>
        <v>288.69945696190968</v>
      </c>
      <c r="L17" s="185">
        <f>SUMIF('Project List'!$C$8:$C$342,$B17,'Project List'!I$8:I$346)*Inflation!$K$10+(SUMIF('Unit Rates'!$B$10:$B$99,$B17,'Unit Rates'!M$10:M$99)*SUMIF('Forecast Volumes (unitised)'!$B$10:$B$99,$B17,'Forecast Volumes (unitised)'!M$10:M$99))</f>
        <v>288.69945696190968</v>
      </c>
      <c r="M17" s="185">
        <f>SUMIF('Project List'!$C$8:$C$342,$B17,'Project List'!J$8:J$346)*Inflation!$K$10+(SUMIF('Unit Rates'!$B$10:$B$99,$B17,'Unit Rates'!N$10:N$99)*SUMIF('Forecast Volumes (unitised)'!$B$10:$B$99,$B17,'Forecast Volumes (unitised)'!N$10:N$99))</f>
        <v>288.69945696190968</v>
      </c>
      <c r="N17" s="185">
        <f>SUMIF('Project List'!$C$8:$C$342,$B17,'Project List'!K$8:K$346)*Inflation!$K$10+(SUMIF('Unit Rates'!$B$10:$B$99,$B17,'Unit Rates'!O$10:O$99)*SUMIF('Forecast Volumes (unitised)'!$B$10:$B$99,$B17,'Forecast Volumes (unitised)'!O$10:O$99))</f>
        <v>288.69945696190968</v>
      </c>
      <c r="O17" s="80"/>
    </row>
    <row r="18" spans="1:15" s="123" customFormat="1" x14ac:dyDescent="0.2">
      <c r="A18" s="80"/>
      <c r="B18" s="179" t="str">
        <f>'Historical Expenditure'!B20</f>
        <v>RHP</v>
      </c>
      <c r="C18" s="211" t="str">
        <f>'Historical Expenditure'!C20</f>
        <v>NETWK HV REPLACEMENT-PROJECT</v>
      </c>
      <c r="D18" s="185">
        <f>'Historical Expenditure'!D20*Inflation!G$10</f>
        <v>1207323.3569555699</v>
      </c>
      <c r="E18" s="185">
        <f>'Historical Expenditure'!E20*Inflation!H$10</f>
        <v>790868.17733358347</v>
      </c>
      <c r="F18" s="185">
        <f>'Historical Expenditure'!F20*Inflation!I$10</f>
        <v>464713.99821021693</v>
      </c>
      <c r="G18" s="185">
        <f>'Historical Expenditure'!G20*Inflation!J$10</f>
        <v>161059.22430320451</v>
      </c>
      <c r="H18" s="185">
        <f>SUMIF('Project List'!$C$8:$C$342,$B18,'Project List'!E$8:E$346)*Inflation!$K$10+(SUMIF('Unit Rates'!$B$10:$B$99,$B18,'Unit Rates'!I$10:I$99)*SUMIF('Forecast Volumes (unitised)'!$B$10:$B$99,$B18,'Forecast Volumes (unitised)'!I$10:I$99))</f>
        <v>38386.619856452031</v>
      </c>
      <c r="I18" s="185">
        <f>SUMIF('Project List'!$C$8:$C$342,$B18,'Project List'!F$8:F$346)*Inflation!$K$10+(SUMIF('Unit Rates'!$B$10:$B$99,$B18,'Unit Rates'!J$10:J$99)*SUMIF('Forecast Volumes (unitised)'!$B$10:$B$99,$B18,'Forecast Volumes (unitised)'!J$10:J$99))</f>
        <v>43488.40779844005</v>
      </c>
      <c r="J18" s="185">
        <f>SUMIF('Project List'!$C$8:$C$342,$B18,'Project List'!G$8:G$346)*Inflation!$K$10+(SUMIF('Unit Rates'!$B$10:$B$99,$B18,'Unit Rates'!K$10:K$99)*SUMIF('Forecast Volumes (unitised)'!$B$10:$B$99,$B18,'Forecast Volumes (unitised)'!K$10:K$99))</f>
        <v>0</v>
      </c>
      <c r="K18" s="185">
        <f>SUMIF('Project List'!$C$8:$C$342,$B18,'Project List'!H$8:H$346)*Inflation!$K$10+(SUMIF('Unit Rates'!$B$10:$B$99,$B18,'Unit Rates'!L$10:L$99)*SUMIF('Forecast Volumes (unitised)'!$B$10:$B$99,$B18,'Forecast Volumes (unitised)'!L$10:L$99))</f>
        <v>0</v>
      </c>
      <c r="L18" s="185">
        <f>SUMIF('Project List'!$C$8:$C$342,$B18,'Project List'!I$8:I$346)*Inflation!$K$10+(SUMIF('Unit Rates'!$B$10:$B$99,$B18,'Unit Rates'!M$10:M$99)*SUMIF('Forecast Volumes (unitised)'!$B$10:$B$99,$B18,'Forecast Volumes (unitised)'!M$10:M$99))</f>
        <v>0</v>
      </c>
      <c r="M18" s="185">
        <f>SUMIF('Project List'!$C$8:$C$342,$B18,'Project List'!J$8:J$346)*Inflation!$K$10+(SUMIF('Unit Rates'!$B$10:$B$99,$B18,'Unit Rates'!N$10:N$99)*SUMIF('Forecast Volumes (unitised)'!$B$10:$B$99,$B18,'Forecast Volumes (unitised)'!N$10:N$99))</f>
        <v>0</v>
      </c>
      <c r="N18" s="185">
        <f>SUMIF('Project List'!$C$8:$C$342,$B18,'Project List'!K$8:K$346)*Inflation!$K$10+(SUMIF('Unit Rates'!$B$10:$B$99,$B18,'Unit Rates'!O$10:O$99)*SUMIF('Forecast Volumes (unitised)'!$B$10:$B$99,$B18,'Forecast Volumes (unitised)'!O$10:O$99))</f>
        <v>0</v>
      </c>
      <c r="O18" s="80"/>
    </row>
    <row r="19" spans="1:15" s="123" customFormat="1" x14ac:dyDescent="0.2">
      <c r="A19" s="80"/>
      <c r="B19" s="179" t="str">
        <f>'Historical Expenditure'!B21</f>
        <v>RHQ</v>
      </c>
      <c r="C19" s="211" t="str">
        <f>'Historical Expenditure'!C21</f>
        <v>Replace Dist. Line Capacitor Controller</v>
      </c>
      <c r="D19" s="185">
        <f>'Historical Expenditure'!D21*Inflation!G$10</f>
        <v>0</v>
      </c>
      <c r="E19" s="185">
        <f>'Historical Expenditure'!E21*Inflation!H$10</f>
        <v>7864.0971346174128</v>
      </c>
      <c r="F19" s="185">
        <f>'Historical Expenditure'!F21*Inflation!I$10</f>
        <v>43812.491399226055</v>
      </c>
      <c r="G19" s="185">
        <f>'Historical Expenditure'!G21*Inflation!J$10</f>
        <v>133750.54416531077</v>
      </c>
      <c r="H19" s="185">
        <f>SUMIF('Project List'!$C$8:$C$342,$B19,'Project List'!E$8:E$346)*Inflation!$K$10+(SUMIF('Unit Rates'!$B$10:$B$99,$B19,'Unit Rates'!I$10:I$99)*SUMIF('Forecast Volumes (unitised)'!$B$10:$B$99,$B19,'Forecast Volumes (unitised)'!I$10:I$99))</f>
        <v>133750.54416531077</v>
      </c>
      <c r="I19" s="185">
        <f>SUMIF('Project List'!$C$8:$C$342,$B19,'Project List'!F$8:F$346)*Inflation!$K$10+(SUMIF('Unit Rates'!$B$10:$B$99,$B19,'Unit Rates'!J$10:J$99)*SUMIF('Forecast Volumes (unitised)'!$B$10:$B$99,$B19,'Forecast Volumes (unitised)'!J$10:J$99))</f>
        <v>133750.54416531077</v>
      </c>
      <c r="J19" s="185">
        <f>SUMIF('Project List'!$C$8:$C$342,$B19,'Project List'!G$8:G$346)*Inflation!$K$10+(SUMIF('Unit Rates'!$B$10:$B$99,$B19,'Unit Rates'!K$10:K$99)*SUMIF('Forecast Volumes (unitised)'!$B$10:$B$99,$B19,'Forecast Volumes (unitised)'!K$10:K$99))</f>
        <v>133750.54416531077</v>
      </c>
      <c r="K19" s="185">
        <f>SUMIF('Project List'!$C$8:$C$342,$B19,'Project List'!H$8:H$346)*Inflation!$K$10+(SUMIF('Unit Rates'!$B$10:$B$99,$B19,'Unit Rates'!L$10:L$99)*SUMIF('Forecast Volumes (unitised)'!$B$10:$B$99,$B19,'Forecast Volumes (unitised)'!L$10:L$99))</f>
        <v>133750.54416531077</v>
      </c>
      <c r="L19" s="185">
        <f>SUMIF('Project List'!$C$8:$C$342,$B19,'Project List'!I$8:I$346)*Inflation!$K$10+(SUMIF('Unit Rates'!$B$10:$B$99,$B19,'Unit Rates'!M$10:M$99)*SUMIF('Forecast Volumes (unitised)'!$B$10:$B$99,$B19,'Forecast Volumes (unitised)'!M$10:M$99))</f>
        <v>133750.54416531077</v>
      </c>
      <c r="M19" s="185">
        <f>SUMIF('Project List'!$C$8:$C$342,$B19,'Project List'!J$8:J$346)*Inflation!$K$10+(SUMIF('Unit Rates'!$B$10:$B$99,$B19,'Unit Rates'!N$10:N$99)*SUMIF('Forecast Volumes (unitised)'!$B$10:$B$99,$B19,'Forecast Volumes (unitised)'!N$10:N$99))</f>
        <v>133750.54416531077</v>
      </c>
      <c r="N19" s="185">
        <f>SUMIF('Project List'!$C$8:$C$342,$B19,'Project List'!K$8:K$346)*Inflation!$K$10+(SUMIF('Unit Rates'!$B$10:$B$99,$B19,'Unit Rates'!O$10:O$99)*SUMIF('Forecast Volumes (unitised)'!$B$10:$B$99,$B19,'Forecast Volumes (unitised)'!O$10:O$99))</f>
        <v>133750.54416531077</v>
      </c>
      <c r="O19" s="80"/>
    </row>
    <row r="20" spans="1:15" s="123" customFormat="1" x14ac:dyDescent="0.2">
      <c r="A20" s="80"/>
      <c r="B20" s="179" t="str">
        <f>'Historical Expenditure'!B22</f>
        <v>RHR</v>
      </c>
      <c r="C20" s="211" t="str">
        <f>'Historical Expenditure'!C22</f>
        <v>Replace Dist. Line Capacitor Can</v>
      </c>
      <c r="D20" s="185">
        <f>'Historical Expenditure'!D22*Inflation!G$10</f>
        <v>0</v>
      </c>
      <c r="E20" s="185">
        <f>'Historical Expenditure'!E22*Inflation!H$10</f>
        <v>14741.024828845517</v>
      </c>
      <c r="F20" s="185">
        <f>'Historical Expenditure'!F22*Inflation!I$10</f>
        <v>50579.227404039346</v>
      </c>
      <c r="G20" s="185">
        <f>'Historical Expenditure'!G22*Inflation!J$10</f>
        <v>110022.50202326577</v>
      </c>
      <c r="H20" s="185">
        <f>SUMIF('Project List'!$C$8:$C$342,$B20,'Project List'!E$8:E$346)*Inflation!$K$10+(SUMIF('Unit Rates'!$B$10:$B$99,$B20,'Unit Rates'!I$10:I$99)*SUMIF('Forecast Volumes (unitised)'!$B$10:$B$99,$B20,'Forecast Volumes (unitised)'!I$10:I$99))</f>
        <v>68135.485325765549</v>
      </c>
      <c r="I20" s="185">
        <f>SUMIF('Project List'!$C$8:$C$342,$B20,'Project List'!F$8:F$346)*Inflation!$K$10+(SUMIF('Unit Rates'!$B$10:$B$99,$B20,'Unit Rates'!J$10:J$99)*SUMIF('Forecast Volumes (unitised)'!$B$10:$B$99,$B20,'Forecast Volumes (unitised)'!J$10:J$99))</f>
        <v>68135.485325765549</v>
      </c>
      <c r="J20" s="185">
        <f>SUMIF('Project List'!$C$8:$C$342,$B20,'Project List'!G$8:G$346)*Inflation!$K$10+(SUMIF('Unit Rates'!$B$10:$B$99,$B20,'Unit Rates'!K$10:K$99)*SUMIF('Forecast Volumes (unitised)'!$B$10:$B$99,$B20,'Forecast Volumes (unitised)'!K$10:K$99))</f>
        <v>68135.485325765549</v>
      </c>
      <c r="K20" s="185">
        <f>SUMIF('Project List'!$C$8:$C$342,$B20,'Project List'!H$8:H$346)*Inflation!$K$10+(SUMIF('Unit Rates'!$B$10:$B$99,$B20,'Unit Rates'!L$10:L$99)*SUMIF('Forecast Volumes (unitised)'!$B$10:$B$99,$B20,'Forecast Volumes (unitised)'!L$10:L$99))</f>
        <v>68135.485325765549</v>
      </c>
      <c r="L20" s="185">
        <f>SUMIF('Project List'!$C$8:$C$342,$B20,'Project List'!I$8:I$346)*Inflation!$K$10+(SUMIF('Unit Rates'!$B$10:$B$99,$B20,'Unit Rates'!M$10:M$99)*SUMIF('Forecast Volumes (unitised)'!$B$10:$B$99,$B20,'Forecast Volumes (unitised)'!M$10:M$99))</f>
        <v>68135.485325765549</v>
      </c>
      <c r="M20" s="185">
        <f>SUMIF('Project List'!$C$8:$C$342,$B20,'Project List'!J$8:J$346)*Inflation!$K$10+(SUMIF('Unit Rates'!$B$10:$B$99,$B20,'Unit Rates'!N$10:N$99)*SUMIF('Forecast Volumes (unitised)'!$B$10:$B$99,$B20,'Forecast Volumes (unitised)'!N$10:N$99))</f>
        <v>68135.485325765549</v>
      </c>
      <c r="N20" s="185">
        <f>SUMIF('Project List'!$C$8:$C$342,$B20,'Project List'!K$8:K$346)*Inflation!$K$10+(SUMIF('Unit Rates'!$B$10:$B$99,$B20,'Unit Rates'!O$10:O$99)*SUMIF('Forecast Volumes (unitised)'!$B$10:$B$99,$B20,'Forecast Volumes (unitised)'!O$10:O$99))</f>
        <v>68135.485325765549</v>
      </c>
      <c r="O20" s="80"/>
    </row>
    <row r="21" spans="1:15" s="123" customFormat="1" x14ac:dyDescent="0.2">
      <c r="A21" s="80"/>
      <c r="B21" s="179" t="str">
        <f>'Historical Expenditure'!B23</f>
        <v>RHT</v>
      </c>
      <c r="C21" s="211" t="str">
        <f>'Historical Expenditure'!C23</f>
        <v>Acr Replacements</v>
      </c>
      <c r="D21" s="185">
        <f>'Historical Expenditure'!D23*Inflation!G$10</f>
        <v>0</v>
      </c>
      <c r="E21" s="185">
        <f>'Historical Expenditure'!E23*Inflation!H$10</f>
        <v>21537.326126717177</v>
      </c>
      <c r="F21" s="185">
        <f>'Historical Expenditure'!F23*Inflation!I$10</f>
        <v>58589.964680707111</v>
      </c>
      <c r="G21" s="185">
        <f>'Historical Expenditure'!G23*Inflation!J$10</f>
        <v>110993.27550564228</v>
      </c>
      <c r="H21" s="185">
        <f>SUMIF('Project List'!$C$8:$C$342,$B21,'Project List'!E$8:E$346)*Inflation!$K$10+(SUMIF('Unit Rates'!$B$10:$B$99,$B21,'Unit Rates'!I$10:I$99)*SUMIF('Forecast Volumes (unitised)'!$B$10:$B$99,$B21,'Forecast Volumes (unitised)'!I$10:I$99))</f>
        <v>110993.27550564228</v>
      </c>
      <c r="I21" s="185">
        <f>SUMIF('Project List'!$C$8:$C$342,$B21,'Project List'!F$8:F$346)*Inflation!$K$10+(SUMIF('Unit Rates'!$B$10:$B$99,$B21,'Unit Rates'!J$10:J$99)*SUMIF('Forecast Volumes (unitised)'!$B$10:$B$99,$B21,'Forecast Volumes (unitised)'!J$10:J$99))</f>
        <v>110993.27550564228</v>
      </c>
      <c r="J21" s="185">
        <f>SUMIF('Project List'!$C$8:$C$342,$B21,'Project List'!G$8:G$346)*Inflation!$K$10+(SUMIF('Unit Rates'!$B$10:$B$99,$B21,'Unit Rates'!K$10:K$99)*SUMIF('Forecast Volumes (unitised)'!$B$10:$B$99,$B21,'Forecast Volumes (unitised)'!K$10:K$99))</f>
        <v>110993.27550564228</v>
      </c>
      <c r="K21" s="185">
        <f>SUMIF('Project List'!$C$8:$C$342,$B21,'Project List'!H$8:H$346)*Inflation!$K$10+(SUMIF('Unit Rates'!$B$10:$B$99,$B21,'Unit Rates'!L$10:L$99)*SUMIF('Forecast Volumes (unitised)'!$B$10:$B$99,$B21,'Forecast Volumes (unitised)'!L$10:L$99))</f>
        <v>110993.27550564228</v>
      </c>
      <c r="L21" s="185">
        <f>SUMIF('Project List'!$C$8:$C$342,$B21,'Project List'!I$8:I$346)*Inflation!$K$10+(SUMIF('Unit Rates'!$B$10:$B$99,$B21,'Unit Rates'!M$10:M$99)*SUMIF('Forecast Volumes (unitised)'!$B$10:$B$99,$B21,'Forecast Volumes (unitised)'!M$10:M$99))</f>
        <v>110993.27550564228</v>
      </c>
      <c r="M21" s="185">
        <f>SUMIF('Project List'!$C$8:$C$342,$B21,'Project List'!J$8:J$346)*Inflation!$K$10+(SUMIF('Unit Rates'!$B$10:$B$99,$B21,'Unit Rates'!N$10:N$99)*SUMIF('Forecast Volumes (unitised)'!$B$10:$B$99,$B21,'Forecast Volumes (unitised)'!N$10:N$99))</f>
        <v>110993.27550564228</v>
      </c>
      <c r="N21" s="185">
        <f>SUMIF('Project List'!$C$8:$C$342,$B21,'Project List'!K$8:K$346)*Inflation!$K$10+(SUMIF('Unit Rates'!$B$10:$B$99,$B21,'Unit Rates'!O$10:O$99)*SUMIF('Forecast Volumes (unitised)'!$B$10:$B$99,$B21,'Forecast Volumes (unitised)'!O$10:O$99))</f>
        <v>110993.27550564228</v>
      </c>
      <c r="O21" s="80"/>
    </row>
    <row r="22" spans="1:15" s="123" customFormat="1" x14ac:dyDescent="0.2">
      <c r="A22" s="80"/>
      <c r="B22" s="179" t="str">
        <f>'Historical Expenditure'!B24</f>
        <v>RHU</v>
      </c>
      <c r="C22" s="211" t="str">
        <f>'Historical Expenditure'!C24</f>
        <v>FUSE/JUNCTION BOX REPLACEMENT</v>
      </c>
      <c r="D22" s="185">
        <f>'Historical Expenditure'!D24*Inflation!G$10</f>
        <v>408353.4305152357</v>
      </c>
      <c r="E22" s="185">
        <f>'Historical Expenditure'!E24*Inflation!H$10</f>
        <v>504371.99033865274</v>
      </c>
      <c r="F22" s="185">
        <f>'Historical Expenditure'!F24*Inflation!I$10</f>
        <v>505921.10844903905</v>
      </c>
      <c r="G22" s="185">
        <f>'Historical Expenditure'!G24*Inflation!J$10</f>
        <v>437539.01202422299</v>
      </c>
      <c r="H22" s="185">
        <f>SUMIF('Project List'!$C$8:$C$342,$B22,'Project List'!E$8:E$346)*Inflation!$K$10+(SUMIF('Unit Rates'!$B$10:$B$99,$B22,'Unit Rates'!I$10:I$99)*SUMIF('Forecast Volumes (unitised)'!$B$10:$B$99,$B22,'Forecast Volumes (unitised)'!I$10:I$99))</f>
        <v>464239.09161766071</v>
      </c>
      <c r="I22" s="185">
        <f>SUMIF('Project List'!$C$8:$C$342,$B22,'Project List'!F$8:F$346)*Inflation!$K$10+(SUMIF('Unit Rates'!$B$10:$B$99,$B22,'Unit Rates'!J$10:J$99)*SUMIF('Forecast Volumes (unitised)'!$B$10:$B$99,$B22,'Forecast Volumes (unitised)'!J$10:J$99))</f>
        <v>464239.09161766071</v>
      </c>
      <c r="J22" s="185">
        <f>SUMIF('Project List'!$C$8:$C$342,$B22,'Project List'!G$8:G$346)*Inflation!$K$10+(SUMIF('Unit Rates'!$B$10:$B$99,$B22,'Unit Rates'!K$10:K$99)*SUMIF('Forecast Volumes (unitised)'!$B$10:$B$99,$B22,'Forecast Volumes (unitised)'!K$10:K$99))</f>
        <v>464239.09161766071</v>
      </c>
      <c r="K22" s="185">
        <f>SUMIF('Project List'!$C$8:$C$342,$B22,'Project List'!H$8:H$346)*Inflation!$K$10+(SUMIF('Unit Rates'!$B$10:$B$99,$B22,'Unit Rates'!L$10:L$99)*SUMIF('Forecast Volumes (unitised)'!$B$10:$B$99,$B22,'Forecast Volumes (unitised)'!L$10:L$99))</f>
        <v>464239.09161766071</v>
      </c>
      <c r="L22" s="185">
        <f>SUMIF('Project List'!$C$8:$C$342,$B22,'Project List'!I$8:I$346)*Inflation!$K$10+(SUMIF('Unit Rates'!$B$10:$B$99,$B22,'Unit Rates'!M$10:M$99)*SUMIF('Forecast Volumes (unitised)'!$B$10:$B$99,$B22,'Forecast Volumes (unitised)'!M$10:M$99))</f>
        <v>464239.09161766071</v>
      </c>
      <c r="M22" s="185">
        <f>SUMIF('Project List'!$C$8:$C$342,$B22,'Project List'!J$8:J$346)*Inflation!$K$10+(SUMIF('Unit Rates'!$B$10:$B$99,$B22,'Unit Rates'!N$10:N$99)*SUMIF('Forecast Volumes (unitised)'!$B$10:$B$99,$B22,'Forecast Volumes (unitised)'!N$10:N$99))</f>
        <v>464239.09161766071</v>
      </c>
      <c r="N22" s="185">
        <f>SUMIF('Project List'!$C$8:$C$342,$B22,'Project List'!K$8:K$346)*Inflation!$K$10+(SUMIF('Unit Rates'!$B$10:$B$99,$B22,'Unit Rates'!O$10:O$99)*SUMIF('Forecast Volumes (unitised)'!$B$10:$B$99,$B22,'Forecast Volumes (unitised)'!O$10:O$99))</f>
        <v>464239.09161766071</v>
      </c>
      <c r="O22" s="80"/>
    </row>
    <row r="23" spans="1:15" s="123" customFormat="1" x14ac:dyDescent="0.2">
      <c r="A23" s="80"/>
      <c r="B23" s="179" t="str">
        <f>'Historical Expenditure'!B25</f>
        <v>RHV</v>
      </c>
      <c r="C23" s="211" t="str">
        <f>'Historical Expenditure'!C25</f>
        <v>Replace Dist. Line Capacitor Switch</v>
      </c>
      <c r="D23" s="185">
        <f>'Historical Expenditure'!D25*Inflation!G$10</f>
        <v>0</v>
      </c>
      <c r="E23" s="185">
        <f>'Historical Expenditure'!E25*Inflation!H$10</f>
        <v>13062.987954676866</v>
      </c>
      <c r="F23" s="185">
        <f>'Historical Expenditure'!F25*Inflation!I$10</f>
        <v>39992.406557927519</v>
      </c>
      <c r="G23" s="185">
        <f>'Historical Expenditure'!G25*Inflation!J$10</f>
        <v>138602.21266852168</v>
      </c>
      <c r="H23" s="185">
        <f>SUMIF('Project List'!$C$8:$C$342,$B23,'Project List'!E$8:E$346)*Inflation!$K$10+(SUMIF('Unit Rates'!$B$10:$B$99,$B23,'Unit Rates'!I$10:I$99)*SUMIF('Forecast Volumes (unitised)'!$B$10:$B$99,$B23,'Forecast Volumes (unitised)'!I$10:I$99))</f>
        <v>73465.230843960439</v>
      </c>
      <c r="I23" s="185">
        <f>SUMIF('Project List'!$C$8:$C$342,$B23,'Project List'!F$8:F$346)*Inflation!$K$10+(SUMIF('Unit Rates'!$B$10:$B$99,$B23,'Unit Rates'!J$10:J$99)*SUMIF('Forecast Volumes (unitised)'!$B$10:$B$99,$B23,'Forecast Volumes (unitised)'!J$10:J$99))</f>
        <v>73465.230843960439</v>
      </c>
      <c r="J23" s="185">
        <f>SUMIF('Project List'!$C$8:$C$342,$B23,'Project List'!G$8:G$346)*Inflation!$K$10+(SUMIF('Unit Rates'!$B$10:$B$99,$B23,'Unit Rates'!K$10:K$99)*SUMIF('Forecast Volumes (unitised)'!$B$10:$B$99,$B23,'Forecast Volumes (unitised)'!K$10:K$99))</f>
        <v>73465.230843960439</v>
      </c>
      <c r="K23" s="185">
        <f>SUMIF('Project List'!$C$8:$C$342,$B23,'Project List'!H$8:H$346)*Inflation!$K$10+(SUMIF('Unit Rates'!$B$10:$B$99,$B23,'Unit Rates'!L$10:L$99)*SUMIF('Forecast Volumes (unitised)'!$B$10:$B$99,$B23,'Forecast Volumes (unitised)'!L$10:L$99))</f>
        <v>73465.230843960439</v>
      </c>
      <c r="L23" s="185">
        <f>SUMIF('Project List'!$C$8:$C$342,$B23,'Project List'!I$8:I$346)*Inflation!$K$10+(SUMIF('Unit Rates'!$B$10:$B$99,$B23,'Unit Rates'!M$10:M$99)*SUMIF('Forecast Volumes (unitised)'!$B$10:$B$99,$B23,'Forecast Volumes (unitised)'!M$10:M$99))</f>
        <v>73465.230843960439</v>
      </c>
      <c r="M23" s="185">
        <f>SUMIF('Project List'!$C$8:$C$342,$B23,'Project List'!J$8:J$346)*Inflation!$K$10+(SUMIF('Unit Rates'!$B$10:$B$99,$B23,'Unit Rates'!N$10:N$99)*SUMIF('Forecast Volumes (unitised)'!$B$10:$B$99,$B23,'Forecast Volumes (unitised)'!N$10:N$99))</f>
        <v>73465.230843960439</v>
      </c>
      <c r="N23" s="185">
        <f>SUMIF('Project List'!$C$8:$C$342,$B23,'Project List'!K$8:K$346)*Inflation!$K$10+(SUMIF('Unit Rates'!$B$10:$B$99,$B23,'Unit Rates'!O$10:O$99)*SUMIF('Forecast Volumes (unitised)'!$B$10:$B$99,$B23,'Forecast Volumes (unitised)'!O$10:O$99))</f>
        <v>73465.230843960439</v>
      </c>
      <c r="O23" s="80"/>
    </row>
    <row r="24" spans="1:15" s="123" customFormat="1" x14ac:dyDescent="0.2">
      <c r="A24" s="80"/>
      <c r="B24" s="179" t="str">
        <f>'Historical Expenditure'!B26</f>
        <v>RHW</v>
      </c>
      <c r="C24" s="211" t="str">
        <f>'Historical Expenditure'!C26</f>
        <v>Transformers - DSS</v>
      </c>
      <c r="D24" s="185">
        <f>'Historical Expenditure'!D26*Inflation!G$10</f>
        <v>0</v>
      </c>
      <c r="E24" s="185">
        <f>'Historical Expenditure'!E26*Inflation!H$10</f>
        <v>0</v>
      </c>
      <c r="F24" s="185">
        <f>'Historical Expenditure'!F26*Inflation!I$10</f>
        <v>3560.0564628214474</v>
      </c>
      <c r="G24" s="185">
        <f>'Historical Expenditure'!G26*Inflation!J$10</f>
        <v>14187.992660911281</v>
      </c>
      <c r="H24" s="185">
        <f>SUMIF('Project List'!$C$8:$C$342,$B24,'Project List'!E$8:E$346)*Inflation!$K$10+(SUMIF('Unit Rates'!$B$10:$B$99,$B24,'Unit Rates'!I$10:I$99)*SUMIF('Forecast Volumes (unitised)'!$B$10:$B$99,$B24,'Forecast Volumes (unitised)'!I$10:I$99))</f>
        <v>14187.992660911281</v>
      </c>
      <c r="I24" s="185">
        <f>SUMIF('Project List'!$C$8:$C$342,$B24,'Project List'!F$8:F$346)*Inflation!$K$10+(SUMIF('Unit Rates'!$B$10:$B$99,$B24,'Unit Rates'!J$10:J$99)*SUMIF('Forecast Volumes (unitised)'!$B$10:$B$99,$B24,'Forecast Volumes (unitised)'!J$10:J$99))</f>
        <v>14187.992660911281</v>
      </c>
      <c r="J24" s="185">
        <f>SUMIF('Project List'!$C$8:$C$342,$B24,'Project List'!G$8:G$346)*Inflation!$K$10+(SUMIF('Unit Rates'!$B$10:$B$99,$B24,'Unit Rates'!K$10:K$99)*SUMIF('Forecast Volumes (unitised)'!$B$10:$B$99,$B24,'Forecast Volumes (unitised)'!K$10:K$99))</f>
        <v>14187.992660911281</v>
      </c>
      <c r="K24" s="185">
        <f>SUMIF('Project List'!$C$8:$C$342,$B24,'Project List'!H$8:H$346)*Inflation!$K$10+(SUMIF('Unit Rates'!$B$10:$B$99,$B24,'Unit Rates'!L$10:L$99)*SUMIF('Forecast Volumes (unitised)'!$B$10:$B$99,$B24,'Forecast Volumes (unitised)'!L$10:L$99))</f>
        <v>14187.992660911281</v>
      </c>
      <c r="L24" s="185">
        <f>SUMIF('Project List'!$C$8:$C$342,$B24,'Project List'!I$8:I$346)*Inflation!$K$10+(SUMIF('Unit Rates'!$B$10:$B$99,$B24,'Unit Rates'!M$10:M$99)*SUMIF('Forecast Volumes (unitised)'!$B$10:$B$99,$B24,'Forecast Volumes (unitised)'!M$10:M$99))</f>
        <v>14187.992660911281</v>
      </c>
      <c r="M24" s="185">
        <f>SUMIF('Project List'!$C$8:$C$342,$B24,'Project List'!J$8:J$346)*Inflation!$K$10+(SUMIF('Unit Rates'!$B$10:$B$99,$B24,'Unit Rates'!N$10:N$99)*SUMIF('Forecast Volumes (unitised)'!$B$10:$B$99,$B24,'Forecast Volumes (unitised)'!N$10:N$99))</f>
        <v>14187.992660911281</v>
      </c>
      <c r="N24" s="185">
        <f>SUMIF('Project List'!$C$8:$C$342,$B24,'Project List'!K$8:K$346)*Inflation!$K$10+(SUMIF('Unit Rates'!$B$10:$B$99,$B24,'Unit Rates'!O$10:O$99)*SUMIF('Forecast Volumes (unitised)'!$B$10:$B$99,$B24,'Forecast Volumes (unitised)'!O$10:O$99))</f>
        <v>14187.992660911281</v>
      </c>
      <c r="O24" s="80"/>
    </row>
    <row r="25" spans="1:15" s="123" customFormat="1" x14ac:dyDescent="0.2">
      <c r="A25" s="80"/>
      <c r="B25" s="179" t="str">
        <f>'Historical Expenditure'!B27</f>
        <v>RSA</v>
      </c>
      <c r="C25" s="211" t="str">
        <f>'Historical Expenditure'!C27</f>
        <v>SUBTRANS INSTALL REPLACEMENT</v>
      </c>
      <c r="D25" s="185">
        <f>'Historical Expenditure'!D27*Inflation!G$10</f>
        <v>6362469.9608710129</v>
      </c>
      <c r="E25" s="185">
        <f>'Historical Expenditure'!E27*Inflation!H$10</f>
        <v>8848653.3007844891</v>
      </c>
      <c r="F25" s="185">
        <f>'Historical Expenditure'!F27*Inflation!I$10</f>
        <v>6967780.0243253745</v>
      </c>
      <c r="G25" s="185">
        <f>'Historical Expenditure'!G27*Inflation!J$10</f>
        <v>11386621.487150503</v>
      </c>
      <c r="H25" s="185">
        <f>SUMIF('Project List'!$C$8:$C$342,$B25,'Project List'!E$8:E$346)*Inflation!$K$10+(SUMIF('Unit Rates'!$B$10:$B$99,$B25,'Unit Rates'!I$10:I$99)*SUMIF('Forecast Volumes (unitised)'!$B$10:$B$99,$B25,'Forecast Volumes (unitised)'!I$10:I$99))</f>
        <v>10494684.579107665</v>
      </c>
      <c r="I25" s="185">
        <f>SUMIF('Project List'!$C$8:$C$342,$B25,'Project List'!F$8:F$346)*Inflation!$K$10+(SUMIF('Unit Rates'!$B$10:$B$99,$B25,'Unit Rates'!J$10:J$99)*SUMIF('Forecast Volumes (unitised)'!$B$10:$B$99,$B25,'Forecast Volumes (unitised)'!J$10:J$99))</f>
        <v>12259565.14065039</v>
      </c>
      <c r="J25" s="185">
        <f>SUMIF('Project List'!$C$8:$C$342,$B25,'Project List'!G$8:G$346)*Inflation!$K$10+(SUMIF('Unit Rates'!$B$10:$B$99,$B25,'Unit Rates'!K$10:K$99)*SUMIF('Forecast Volumes (unitised)'!$B$10:$B$99,$B25,'Forecast Volumes (unitised)'!K$10:K$99))</f>
        <v>11182064.979449755</v>
      </c>
      <c r="K25" s="185">
        <f>SUMIF('Project List'!$C$8:$C$342,$B25,'Project List'!H$8:H$346)*Inflation!$K$10+(SUMIF('Unit Rates'!$B$10:$B$99,$B25,'Unit Rates'!L$10:L$99)*SUMIF('Forecast Volumes (unitised)'!$B$10:$B$99,$B25,'Forecast Volumes (unitised)'!L$10:L$99))</f>
        <v>13350520.924815437</v>
      </c>
      <c r="L25" s="185">
        <f>SUMIF('Project List'!$C$8:$C$342,$B25,'Project List'!I$8:I$346)*Inflation!$K$10+(SUMIF('Unit Rates'!$B$10:$B$99,$B25,'Unit Rates'!M$10:M$99)*SUMIF('Forecast Volumes (unitised)'!$B$10:$B$99,$B25,'Forecast Volumes (unitised)'!M$10:M$99))</f>
        <v>14909094.090843083</v>
      </c>
      <c r="M25" s="185">
        <f>SUMIF('Project List'!$C$8:$C$342,$B25,'Project List'!J$8:J$346)*Inflation!$K$10+(SUMIF('Unit Rates'!$B$10:$B$99,$B25,'Unit Rates'!N$10:N$99)*SUMIF('Forecast Volumes (unitised)'!$B$10:$B$99,$B25,'Forecast Volumes (unitised)'!N$10:N$99))</f>
        <v>13884185.760890216</v>
      </c>
      <c r="N25" s="185">
        <f>SUMIF('Project List'!$C$8:$C$342,$B25,'Project List'!K$8:K$346)*Inflation!$K$10+(SUMIF('Unit Rates'!$B$10:$B$99,$B25,'Unit Rates'!O$10:O$99)*SUMIF('Forecast Volumes (unitised)'!$B$10:$B$99,$B25,'Forecast Volumes (unitised)'!O$10:O$99))</f>
        <v>12388582.964938229</v>
      </c>
      <c r="O25" s="80"/>
    </row>
    <row r="26" spans="1:15" s="123" customFormat="1" x14ac:dyDescent="0.2">
      <c r="A26" s="80"/>
      <c r="B26" s="179" t="str">
        <f>'Historical Expenditure'!B28</f>
        <v>RSB</v>
      </c>
      <c r="C26" s="211" t="str">
        <f>'Historical Expenditure'!C28</f>
        <v xml:space="preserve">Replace 66kV Transformer Bushings </v>
      </c>
      <c r="D26" s="185">
        <f>'Historical Expenditure'!D28*Inflation!G$10</f>
        <v>0</v>
      </c>
      <c r="E26" s="185">
        <f>'Historical Expenditure'!E28*Inflation!H$10</f>
        <v>0</v>
      </c>
      <c r="F26" s="185">
        <f>'Historical Expenditure'!F28*Inflation!I$10</f>
        <v>95081.799618213539</v>
      </c>
      <c r="G26" s="185">
        <f>'Historical Expenditure'!G28*Inflation!J$10</f>
        <v>189806.37785993647</v>
      </c>
      <c r="H26" s="185">
        <f>SUMIF('Project List'!$C$8:$C$342,$B26,'Project List'!E$8:E$346)*Inflation!$K$10+(SUMIF('Unit Rates'!$B$10:$B$99,$B26,'Unit Rates'!I$10:I$99)*SUMIF('Forecast Volumes (unitised)'!$B$10:$B$99,$B26,'Forecast Volumes (unitised)'!I$10:I$99))</f>
        <v>236770.6143228072</v>
      </c>
      <c r="I26" s="185">
        <f>SUMIF('Project List'!$C$8:$C$342,$B26,'Project List'!F$8:F$346)*Inflation!$K$10+(SUMIF('Unit Rates'!$B$10:$B$99,$B26,'Unit Rates'!J$10:J$99)*SUMIF('Forecast Volumes (unitised)'!$B$10:$B$99,$B26,'Forecast Volumes (unitised)'!J$10:J$99))</f>
        <v>296218.44929927174</v>
      </c>
      <c r="J26" s="185">
        <f>SUMIF('Project List'!$C$8:$C$342,$B26,'Project List'!G$8:G$346)*Inflation!$K$10+(SUMIF('Unit Rates'!$B$10:$B$99,$B26,'Unit Rates'!K$10:K$99)*SUMIF('Forecast Volumes (unitised)'!$B$10:$B$99,$B26,'Forecast Volumes (unitised)'!K$10:K$99))</f>
        <v>296218.44929927174</v>
      </c>
      <c r="K26" s="185">
        <f>SUMIF('Project List'!$C$8:$C$342,$B26,'Project List'!H$8:H$346)*Inflation!$K$10+(SUMIF('Unit Rates'!$B$10:$B$99,$B26,'Unit Rates'!L$10:L$99)*SUMIF('Forecast Volumes (unitised)'!$B$10:$B$99,$B26,'Forecast Volumes (unitised)'!L$10:L$99))</f>
        <v>296218.44929927174</v>
      </c>
      <c r="L26" s="185">
        <f>SUMIF('Project List'!$C$8:$C$342,$B26,'Project List'!I$8:I$346)*Inflation!$K$10+(SUMIF('Unit Rates'!$B$10:$B$99,$B26,'Unit Rates'!M$10:M$99)*SUMIF('Forecast Volumes (unitised)'!$B$10:$B$99,$B26,'Forecast Volumes (unitised)'!M$10:M$99))</f>
        <v>296218.44929927174</v>
      </c>
      <c r="M26" s="185">
        <f>SUMIF('Project List'!$C$8:$C$342,$B26,'Project List'!J$8:J$346)*Inflation!$K$10+(SUMIF('Unit Rates'!$B$10:$B$99,$B26,'Unit Rates'!N$10:N$99)*SUMIF('Forecast Volumes (unitised)'!$B$10:$B$99,$B26,'Forecast Volumes (unitised)'!N$10:N$99))</f>
        <v>296218.44929927174</v>
      </c>
      <c r="N26" s="185">
        <f>SUMIF('Project List'!$C$8:$C$342,$B26,'Project List'!K$8:K$346)*Inflation!$K$10+(SUMIF('Unit Rates'!$B$10:$B$99,$B26,'Unit Rates'!O$10:O$99)*SUMIF('Forecast Volumes (unitised)'!$B$10:$B$99,$B26,'Forecast Volumes (unitised)'!O$10:O$99))</f>
        <v>296218.44929927174</v>
      </c>
      <c r="O26" s="80"/>
    </row>
    <row r="27" spans="1:15" s="123" customFormat="1" x14ac:dyDescent="0.2">
      <c r="A27" s="80"/>
      <c r="B27" s="179" t="str">
        <f>'Historical Expenditure'!B29</f>
        <v>RSD</v>
      </c>
      <c r="C27" s="211" t="str">
        <f>'Historical Expenditure'!C29</f>
        <v>Replace UE Owned Substation Door</v>
      </c>
      <c r="D27" s="185">
        <f>'Historical Expenditure'!D29*Inflation!G$10</f>
        <v>0</v>
      </c>
      <c r="E27" s="185">
        <f>'Historical Expenditure'!E29*Inflation!H$10</f>
        <v>0</v>
      </c>
      <c r="F27" s="185">
        <f>'Historical Expenditure'!F29*Inflation!I$10</f>
        <v>118072.71484448644</v>
      </c>
      <c r="G27" s="185">
        <f>'Historical Expenditure'!G29*Inflation!J$10</f>
        <v>232309.09897415151</v>
      </c>
      <c r="H27" s="185">
        <f>SUMIF('Project List'!$C$8:$C$342,$B27,'Project List'!E$8:E$346)*Inflation!$K$10+(SUMIF('Unit Rates'!$B$10:$B$99,$B27,'Unit Rates'!I$10:I$99)*SUMIF('Forecast Volumes (unitised)'!$B$10:$B$99,$B27,'Forecast Volumes (unitised)'!I$10:I$99))</f>
        <v>232309.09897415148</v>
      </c>
      <c r="I27" s="185">
        <f>SUMIF('Project List'!$C$8:$C$342,$B27,'Project List'!F$8:F$346)*Inflation!$K$10+(SUMIF('Unit Rates'!$B$10:$B$99,$B27,'Unit Rates'!J$10:J$99)*SUMIF('Forecast Volumes (unitised)'!$B$10:$B$99,$B27,'Forecast Volumes (unitised)'!J$10:J$99))</f>
        <v>232309.09897415148</v>
      </c>
      <c r="J27" s="185">
        <f>SUMIF('Project List'!$C$8:$C$342,$B27,'Project List'!G$8:G$346)*Inflation!$K$10+(SUMIF('Unit Rates'!$B$10:$B$99,$B27,'Unit Rates'!K$10:K$99)*SUMIF('Forecast Volumes (unitised)'!$B$10:$B$99,$B27,'Forecast Volumes (unitised)'!K$10:K$99))</f>
        <v>232309.09897415148</v>
      </c>
      <c r="K27" s="185">
        <f>SUMIF('Project List'!$C$8:$C$342,$B27,'Project List'!H$8:H$346)*Inflation!$K$10+(SUMIF('Unit Rates'!$B$10:$B$99,$B27,'Unit Rates'!L$10:L$99)*SUMIF('Forecast Volumes (unitised)'!$B$10:$B$99,$B27,'Forecast Volumes (unitised)'!L$10:L$99))</f>
        <v>232309.09897415148</v>
      </c>
      <c r="L27" s="185">
        <f>SUMIF('Project List'!$C$8:$C$342,$B27,'Project List'!I$8:I$346)*Inflation!$K$10+(SUMIF('Unit Rates'!$B$10:$B$99,$B27,'Unit Rates'!M$10:M$99)*SUMIF('Forecast Volumes (unitised)'!$B$10:$B$99,$B27,'Forecast Volumes (unitised)'!M$10:M$99))</f>
        <v>232309.09897415148</v>
      </c>
      <c r="M27" s="185">
        <f>SUMIF('Project List'!$C$8:$C$342,$B27,'Project List'!J$8:J$346)*Inflation!$K$10+(SUMIF('Unit Rates'!$B$10:$B$99,$B27,'Unit Rates'!N$10:N$99)*SUMIF('Forecast Volumes (unitised)'!$B$10:$B$99,$B27,'Forecast Volumes (unitised)'!N$10:N$99))</f>
        <v>232309.09897415148</v>
      </c>
      <c r="N27" s="185">
        <f>SUMIF('Project List'!$C$8:$C$342,$B27,'Project List'!K$8:K$346)*Inflation!$K$10+(SUMIF('Unit Rates'!$B$10:$B$99,$B27,'Unit Rates'!O$10:O$99)*SUMIF('Forecast Volumes (unitised)'!$B$10:$B$99,$B27,'Forecast Volumes (unitised)'!O$10:O$99))</f>
        <v>232309.09897415148</v>
      </c>
      <c r="O27" s="80"/>
    </row>
    <row r="28" spans="1:15" s="123" customFormat="1" x14ac:dyDescent="0.2">
      <c r="A28" s="80"/>
      <c r="B28" s="179" t="str">
        <f>'Historical Expenditure'!B30</f>
        <v>RSF</v>
      </c>
      <c r="C28" s="211" t="str">
        <f>'Historical Expenditure'!C30</f>
        <v xml:space="preserve">Replace substation Fencing </v>
      </c>
      <c r="D28" s="185">
        <f>'Historical Expenditure'!D30*Inflation!G$10</f>
        <v>0</v>
      </c>
      <c r="E28" s="185">
        <f>'Historical Expenditure'!E30*Inflation!H$10</f>
        <v>0</v>
      </c>
      <c r="F28" s="185">
        <f>'Historical Expenditure'!F30*Inflation!I$10</f>
        <v>39522.541400774979</v>
      </c>
      <c r="G28" s="185">
        <f>'Historical Expenditure'!G30*Inflation!J$10</f>
        <v>113981.40162276526</v>
      </c>
      <c r="H28" s="185">
        <f>SUMIF('Project List'!$C$8:$C$342,$B28,'Project List'!E$8:E$346)*Inflation!$K$10+(SUMIF('Unit Rates'!$B$10:$B$99,$B28,'Unit Rates'!I$10:I$99)*SUMIF('Forecast Volumes (unitised)'!$B$10:$B$99,$B28,'Forecast Volumes (unitised)'!I$10:I$99))</f>
        <v>0</v>
      </c>
      <c r="I28" s="185">
        <f>SUMIF('Project List'!$C$8:$C$342,$B28,'Project List'!F$8:F$346)*Inflation!$K$10+(SUMIF('Unit Rates'!$B$10:$B$99,$B28,'Unit Rates'!J$10:J$99)*SUMIF('Forecast Volumes (unitised)'!$B$10:$B$99,$B28,'Forecast Volumes (unitised)'!J$10:J$99))</f>
        <v>0</v>
      </c>
      <c r="J28" s="185">
        <f>SUMIF('Project List'!$C$8:$C$342,$B28,'Project List'!G$8:G$346)*Inflation!$K$10+(SUMIF('Unit Rates'!$B$10:$B$99,$B28,'Unit Rates'!K$10:K$99)*SUMIF('Forecast Volumes (unitised)'!$B$10:$B$99,$B28,'Forecast Volumes (unitised)'!K$10:K$99))</f>
        <v>0</v>
      </c>
      <c r="K28" s="185">
        <f>SUMIF('Project List'!$C$8:$C$342,$B28,'Project List'!H$8:H$346)*Inflation!$K$10+(SUMIF('Unit Rates'!$B$10:$B$99,$B28,'Unit Rates'!L$10:L$99)*SUMIF('Forecast Volumes (unitised)'!$B$10:$B$99,$B28,'Forecast Volumes (unitised)'!L$10:L$99))</f>
        <v>0</v>
      </c>
      <c r="L28" s="185">
        <f>SUMIF('Project List'!$C$8:$C$342,$B28,'Project List'!I$8:I$346)*Inflation!$K$10+(SUMIF('Unit Rates'!$B$10:$B$99,$B28,'Unit Rates'!M$10:M$99)*SUMIF('Forecast Volumes (unitised)'!$B$10:$B$99,$B28,'Forecast Volumes (unitised)'!M$10:M$99))</f>
        <v>0</v>
      </c>
      <c r="M28" s="185">
        <f>SUMIF('Project List'!$C$8:$C$342,$B28,'Project List'!J$8:J$346)*Inflation!$K$10+(SUMIF('Unit Rates'!$B$10:$B$99,$B28,'Unit Rates'!N$10:N$99)*SUMIF('Forecast Volumes (unitised)'!$B$10:$B$99,$B28,'Forecast Volumes (unitised)'!N$10:N$99))</f>
        <v>0</v>
      </c>
      <c r="N28" s="185">
        <f>SUMIF('Project List'!$C$8:$C$342,$B28,'Project List'!K$8:K$346)*Inflation!$K$10+(SUMIF('Unit Rates'!$B$10:$B$99,$B28,'Unit Rates'!O$10:O$99)*SUMIF('Forecast Volumes (unitised)'!$B$10:$B$99,$B28,'Forecast Volumes (unitised)'!O$10:O$99))</f>
        <v>0</v>
      </c>
      <c r="O28" s="80"/>
    </row>
    <row r="29" spans="1:15" s="123" customFormat="1" x14ac:dyDescent="0.2">
      <c r="A29" s="80"/>
      <c r="B29" s="179" t="str">
        <f>'Historical Expenditure'!B31</f>
        <v>RSK</v>
      </c>
      <c r="C29" s="211" t="str">
        <f>'Historical Expenditure'!C31</f>
        <v xml:space="preserve">Zone Substation HV insulator replacement 66kV </v>
      </c>
      <c r="D29" s="185">
        <f>'Historical Expenditure'!D31*Inflation!G$10</f>
        <v>0</v>
      </c>
      <c r="E29" s="185">
        <f>'Historical Expenditure'!E31*Inflation!H$10</f>
        <v>0</v>
      </c>
      <c r="F29" s="185">
        <f>'Historical Expenditure'!F31*Inflation!I$10</f>
        <v>0</v>
      </c>
      <c r="G29" s="185">
        <f>'Historical Expenditure'!G31*Inflation!J$10</f>
        <v>0</v>
      </c>
      <c r="H29" s="185">
        <f>SUMIF('Project List'!$C$8:$C$342,$B29,'Project List'!E$8:E$346)*Inflation!$K$10+(SUMIF('Unit Rates'!$B$10:$B$99,$B29,'Unit Rates'!I$10:I$99)*SUMIF('Forecast Volumes (unitised)'!$B$10:$B$99,$B29,'Forecast Volumes (unitised)'!I$10:I$99))</f>
        <v>0</v>
      </c>
      <c r="I29" s="185">
        <f>SUMIF('Project List'!$C$8:$C$342,$B29,'Project List'!F$8:F$346)*Inflation!$K$10+(SUMIF('Unit Rates'!$B$10:$B$99,$B29,'Unit Rates'!J$10:J$99)*SUMIF('Forecast Volumes (unitised)'!$B$10:$B$99,$B29,'Forecast Volumes (unitised)'!J$10:J$99))</f>
        <v>0</v>
      </c>
      <c r="J29" s="185">
        <f>SUMIF('Project List'!$C$8:$C$342,$B29,'Project List'!G$8:G$346)*Inflation!$K$10+(SUMIF('Unit Rates'!$B$10:$B$99,$B29,'Unit Rates'!K$10:K$99)*SUMIF('Forecast Volumes (unitised)'!$B$10:$B$99,$B29,'Forecast Volumes (unitised)'!K$10:K$99))</f>
        <v>0</v>
      </c>
      <c r="K29" s="185">
        <f>SUMIF('Project List'!$C$8:$C$342,$B29,'Project List'!H$8:H$346)*Inflation!$K$10+(SUMIF('Unit Rates'!$B$10:$B$99,$B29,'Unit Rates'!L$10:L$99)*SUMIF('Forecast Volumes (unitised)'!$B$10:$B$99,$B29,'Forecast Volumes (unitised)'!L$10:L$99))</f>
        <v>0</v>
      </c>
      <c r="L29" s="185">
        <f>SUMIF('Project List'!$C$8:$C$342,$B29,'Project List'!I$8:I$346)*Inflation!$K$10+(SUMIF('Unit Rates'!$B$10:$B$99,$B29,'Unit Rates'!M$10:M$99)*SUMIF('Forecast Volumes (unitised)'!$B$10:$B$99,$B29,'Forecast Volumes (unitised)'!M$10:M$99))</f>
        <v>0</v>
      </c>
      <c r="M29" s="185">
        <f>SUMIF('Project List'!$C$8:$C$342,$B29,'Project List'!J$8:J$346)*Inflation!$K$10+(SUMIF('Unit Rates'!$B$10:$B$99,$B29,'Unit Rates'!N$10:N$99)*SUMIF('Forecast Volumes (unitised)'!$B$10:$B$99,$B29,'Forecast Volumes (unitised)'!N$10:N$99))</f>
        <v>0</v>
      </c>
      <c r="N29" s="185">
        <f>SUMIF('Project List'!$C$8:$C$342,$B29,'Project List'!K$8:K$346)*Inflation!$K$10+(SUMIF('Unit Rates'!$B$10:$B$99,$B29,'Unit Rates'!O$10:O$99)*SUMIF('Forecast Volumes (unitised)'!$B$10:$B$99,$B29,'Forecast Volumes (unitised)'!O$10:O$99))</f>
        <v>0</v>
      </c>
      <c r="O29" s="80"/>
    </row>
    <row r="30" spans="1:15" s="123" customFormat="1" x14ac:dyDescent="0.2">
      <c r="A30" s="80"/>
      <c r="B30" s="179" t="str">
        <f>'Historical Expenditure'!B32</f>
        <v>RSM</v>
      </c>
      <c r="C30" s="211" t="str">
        <f>'Historical Expenditure'!C32</f>
        <v>Zone Substation HV insulator replacement 11kV and 22kV</v>
      </c>
      <c r="D30" s="185">
        <f>'Historical Expenditure'!D32*Inflation!G$10</f>
        <v>0</v>
      </c>
      <c r="E30" s="185">
        <f>'Historical Expenditure'!E32*Inflation!H$10</f>
        <v>0</v>
      </c>
      <c r="F30" s="185">
        <f>'Historical Expenditure'!F32*Inflation!I$10</f>
        <v>5930.2381246730174</v>
      </c>
      <c r="G30" s="185">
        <f>'Historical Expenditure'!G32*Inflation!J$10</f>
        <v>11652.580083713325</v>
      </c>
      <c r="H30" s="185">
        <f>SUMIF('Project List'!$C$8:$C$342,$B30,'Project List'!E$8:E$346)*Inflation!$K$10+(SUMIF('Unit Rates'!$B$10:$B$99,$B30,'Unit Rates'!I$10:I$99)*SUMIF('Forecast Volumes (unitised)'!$B$10:$B$99,$B30,'Forecast Volumes (unitised)'!I$10:I$99))</f>
        <v>11652.580083713325</v>
      </c>
      <c r="I30" s="185">
        <f>SUMIF('Project List'!$C$8:$C$342,$B30,'Project List'!F$8:F$346)*Inflation!$K$10+(SUMIF('Unit Rates'!$B$10:$B$99,$B30,'Unit Rates'!J$10:J$99)*SUMIF('Forecast Volumes (unitised)'!$B$10:$B$99,$B30,'Forecast Volumes (unitised)'!J$10:J$99))</f>
        <v>11652.580083713325</v>
      </c>
      <c r="J30" s="185">
        <f>SUMIF('Project List'!$C$8:$C$342,$B30,'Project List'!G$8:G$346)*Inflation!$K$10+(SUMIF('Unit Rates'!$B$10:$B$99,$B30,'Unit Rates'!K$10:K$99)*SUMIF('Forecast Volumes (unitised)'!$B$10:$B$99,$B30,'Forecast Volumes (unitised)'!K$10:K$99))</f>
        <v>11652.580083713325</v>
      </c>
      <c r="K30" s="185">
        <f>SUMIF('Project List'!$C$8:$C$342,$B30,'Project List'!H$8:H$346)*Inflation!$K$10+(SUMIF('Unit Rates'!$B$10:$B$99,$B30,'Unit Rates'!L$10:L$99)*SUMIF('Forecast Volumes (unitised)'!$B$10:$B$99,$B30,'Forecast Volumes (unitised)'!L$10:L$99))</f>
        <v>11652.580083713325</v>
      </c>
      <c r="L30" s="185">
        <f>SUMIF('Project List'!$C$8:$C$342,$B30,'Project List'!I$8:I$346)*Inflation!$K$10+(SUMIF('Unit Rates'!$B$10:$B$99,$B30,'Unit Rates'!M$10:M$99)*SUMIF('Forecast Volumes (unitised)'!$B$10:$B$99,$B30,'Forecast Volumes (unitised)'!M$10:M$99))</f>
        <v>11652.580083713325</v>
      </c>
      <c r="M30" s="185">
        <f>SUMIF('Project List'!$C$8:$C$342,$B30,'Project List'!J$8:J$346)*Inflation!$K$10+(SUMIF('Unit Rates'!$B$10:$B$99,$B30,'Unit Rates'!N$10:N$99)*SUMIF('Forecast Volumes (unitised)'!$B$10:$B$99,$B30,'Forecast Volumes (unitised)'!N$10:N$99))</f>
        <v>11652.580083713325</v>
      </c>
      <c r="N30" s="185">
        <f>SUMIF('Project List'!$C$8:$C$342,$B30,'Project List'!K$8:K$346)*Inflation!$K$10+(SUMIF('Unit Rates'!$B$10:$B$99,$B30,'Unit Rates'!O$10:O$99)*SUMIF('Forecast Volumes (unitised)'!$B$10:$B$99,$B30,'Forecast Volumes (unitised)'!O$10:O$99))</f>
        <v>11652.580083713325</v>
      </c>
      <c r="O30" s="80"/>
    </row>
    <row r="31" spans="1:15" s="123" customFormat="1" x14ac:dyDescent="0.2">
      <c r="A31" s="80"/>
      <c r="B31" s="179" t="str">
        <f>'Historical Expenditure'!B33</f>
        <v>RSS</v>
      </c>
      <c r="C31" s="211" t="str">
        <f>'Historical Expenditure'!C33</f>
        <v xml:space="preserve">Surge Diverter Replacement 66kV (set) </v>
      </c>
      <c r="D31" s="185">
        <f>'Historical Expenditure'!D33*Inflation!G$10</f>
        <v>0</v>
      </c>
      <c r="E31" s="185">
        <f>'Historical Expenditure'!E33*Inflation!H$10</f>
        <v>0</v>
      </c>
      <c r="F31" s="185">
        <f>'Historical Expenditure'!F33*Inflation!I$10</f>
        <v>14983.419975717667</v>
      </c>
      <c r="G31" s="185">
        <f>'Historical Expenditure'!G33*Inflation!J$10</f>
        <v>29441.56668322437</v>
      </c>
      <c r="H31" s="185">
        <f>SUMIF('Project List'!$C$8:$C$342,$B31,'Project List'!E$8:E$346)*Inflation!$K$10+(SUMIF('Unit Rates'!$B$10:$B$99,$B31,'Unit Rates'!I$10:I$99)*SUMIF('Forecast Volumes (unitised)'!$B$10:$B$99,$B31,'Forecast Volumes (unitised)'!I$10:I$99))</f>
        <v>29441.56668322437</v>
      </c>
      <c r="I31" s="185">
        <f>SUMIF('Project List'!$C$8:$C$342,$B31,'Project List'!F$8:F$346)*Inflation!$K$10+(SUMIF('Unit Rates'!$B$10:$B$99,$B31,'Unit Rates'!J$10:J$99)*SUMIF('Forecast Volumes (unitised)'!$B$10:$B$99,$B31,'Forecast Volumes (unitised)'!J$10:J$99))</f>
        <v>340408.93341783946</v>
      </c>
      <c r="J31" s="185">
        <f>SUMIF('Project List'!$C$8:$C$342,$B31,'Project List'!G$8:G$346)*Inflation!$K$10+(SUMIF('Unit Rates'!$B$10:$B$99,$B31,'Unit Rates'!K$10:K$99)*SUMIF('Forecast Volumes (unitised)'!$B$10:$B$99,$B31,'Forecast Volumes (unitised)'!K$10:K$99))</f>
        <v>651376.30015245464</v>
      </c>
      <c r="K31" s="185">
        <f>SUMIF('Project List'!$C$8:$C$342,$B31,'Project List'!H$8:H$346)*Inflation!$K$10+(SUMIF('Unit Rates'!$B$10:$B$99,$B31,'Unit Rates'!L$10:L$99)*SUMIF('Forecast Volumes (unitised)'!$B$10:$B$99,$B31,'Forecast Volumes (unitised)'!L$10:L$99))</f>
        <v>651376.30015245464</v>
      </c>
      <c r="L31" s="185">
        <f>SUMIF('Project List'!$C$8:$C$342,$B31,'Project List'!I$8:I$346)*Inflation!$K$10+(SUMIF('Unit Rates'!$B$10:$B$99,$B31,'Unit Rates'!M$10:M$99)*SUMIF('Forecast Volumes (unitised)'!$B$10:$B$99,$B31,'Forecast Volumes (unitised)'!M$10:M$99))</f>
        <v>651376.30015245464</v>
      </c>
      <c r="M31" s="185">
        <f>SUMIF('Project List'!$C$8:$C$342,$B31,'Project List'!J$8:J$346)*Inflation!$K$10+(SUMIF('Unit Rates'!$B$10:$B$99,$B31,'Unit Rates'!N$10:N$99)*SUMIF('Forecast Volumes (unitised)'!$B$10:$B$99,$B31,'Forecast Volumes (unitised)'!N$10:N$99))</f>
        <v>651376.30015245464</v>
      </c>
      <c r="N31" s="185">
        <f>SUMIF('Project List'!$C$8:$C$342,$B31,'Project List'!K$8:K$346)*Inflation!$K$10+(SUMIF('Unit Rates'!$B$10:$B$99,$B31,'Unit Rates'!O$10:O$99)*SUMIF('Forecast Volumes (unitised)'!$B$10:$B$99,$B31,'Forecast Volumes (unitised)'!O$10:O$99))</f>
        <v>651376.30015245464</v>
      </c>
      <c r="O31" s="80"/>
    </row>
    <row r="32" spans="1:15" s="123" customFormat="1" x14ac:dyDescent="0.2">
      <c r="A32" s="80"/>
      <c r="B32" s="179" t="str">
        <f>'Historical Expenditure'!B34</f>
        <v>RUA</v>
      </c>
      <c r="C32" s="211" t="str">
        <f>'Historical Expenditure'!C34</f>
        <v>DIST. U/G CABLE REPLACEMENT</v>
      </c>
      <c r="D32" s="185">
        <f>'Historical Expenditure'!D34*Inflation!G$10</f>
        <v>770260.06436258461</v>
      </c>
      <c r="E32" s="185">
        <f>'Historical Expenditure'!E34*Inflation!H$10</f>
        <v>961580.99558619526</v>
      </c>
      <c r="F32" s="185">
        <f>'Historical Expenditure'!F34*Inflation!I$10</f>
        <v>959028.46216933511</v>
      </c>
      <c r="G32" s="185">
        <f>'Historical Expenditure'!G34*Inflation!J$10</f>
        <v>889460.71886658762</v>
      </c>
      <c r="H32" s="185">
        <f>SUMIF('Project List'!$C$8:$C$342,$B32,'Project List'!E$8:E$346)*Inflation!$K$10+(SUMIF('Unit Rates'!$B$10:$B$99,$B32,'Unit Rates'!I$10:I$99)*SUMIF('Forecast Volumes (unitised)'!$B$10:$B$99,$B32,'Forecast Volumes (unitised)'!I$10:I$99))</f>
        <v>1083165.788627886</v>
      </c>
      <c r="I32" s="185">
        <f>SUMIF('Project List'!$C$8:$C$342,$B32,'Project List'!F$8:F$346)*Inflation!$K$10+(SUMIF('Unit Rates'!$B$10:$B$99,$B32,'Unit Rates'!J$10:J$99)*SUMIF('Forecast Volumes (unitised)'!$B$10:$B$99,$B32,'Forecast Volumes (unitised)'!J$10:J$99))</f>
        <v>912912.61939588608</v>
      </c>
      <c r="J32" s="185">
        <f>SUMIF('Project List'!$C$8:$C$342,$B32,'Project List'!G$8:G$346)*Inflation!$K$10+(SUMIF('Unit Rates'!$B$10:$B$99,$B32,'Unit Rates'!K$10:K$99)*SUMIF('Forecast Volumes (unitised)'!$B$10:$B$99,$B32,'Forecast Volumes (unitised)'!K$10:K$99))</f>
        <v>863035.19246650976</v>
      </c>
      <c r="K32" s="185">
        <f>SUMIF('Project List'!$C$8:$C$342,$B32,'Project List'!H$8:H$346)*Inflation!$K$10+(SUMIF('Unit Rates'!$B$10:$B$99,$B32,'Unit Rates'!L$10:L$99)*SUMIF('Forecast Volumes (unitised)'!$B$10:$B$99,$B32,'Forecast Volumes (unitised)'!L$10:L$99))</f>
        <v>863035.19246650976</v>
      </c>
      <c r="L32" s="185">
        <f>SUMIF('Project List'!$C$8:$C$342,$B32,'Project List'!I$8:I$346)*Inflation!$K$10+(SUMIF('Unit Rates'!$B$10:$B$99,$B32,'Unit Rates'!M$10:M$99)*SUMIF('Forecast Volumes (unitised)'!$B$10:$B$99,$B32,'Forecast Volumes (unitised)'!M$10:M$99))</f>
        <v>863035.19246650976</v>
      </c>
      <c r="M32" s="185">
        <f>SUMIF('Project List'!$C$8:$C$342,$B32,'Project List'!J$8:J$346)*Inflation!$K$10+(SUMIF('Unit Rates'!$B$10:$B$99,$B32,'Unit Rates'!N$10:N$99)*SUMIF('Forecast Volumes (unitised)'!$B$10:$B$99,$B32,'Forecast Volumes (unitised)'!N$10:N$99))</f>
        <v>863035.19246650976</v>
      </c>
      <c r="N32" s="185">
        <f>SUMIF('Project List'!$C$8:$C$342,$B32,'Project List'!K$8:K$346)*Inflation!$K$10+(SUMIF('Unit Rates'!$B$10:$B$99,$B32,'Unit Rates'!O$10:O$99)*SUMIF('Forecast Volumes (unitised)'!$B$10:$B$99,$B32,'Forecast Volumes (unitised)'!O$10:O$99))</f>
        <v>863035.19246650976</v>
      </c>
      <c r="O32" s="80"/>
    </row>
    <row r="33" spans="1:15" s="123" customFormat="1" x14ac:dyDescent="0.2">
      <c r="A33" s="80"/>
      <c r="B33" s="179" t="str">
        <f>'Historical Expenditure'!B35</f>
        <v>RUC</v>
      </c>
      <c r="C33" s="211" t="str">
        <f>'Historical Expenditure'!C35</f>
        <v>UNDERGROUND CABLE REPLACEMENT</v>
      </c>
      <c r="D33" s="185">
        <f>'Historical Expenditure'!D35*Inflation!G$10</f>
        <v>279879.95719355723</v>
      </c>
      <c r="E33" s="185">
        <f>'Historical Expenditure'!E35*Inflation!H$10</f>
        <v>246860.05548204223</v>
      </c>
      <c r="F33" s="185">
        <f>'Historical Expenditure'!F35*Inflation!I$10</f>
        <v>173173.13429072217</v>
      </c>
      <c r="G33" s="185">
        <f>'Historical Expenditure'!G35*Inflation!J$10</f>
        <v>247197.78860338658</v>
      </c>
      <c r="H33" s="185">
        <f>SUMIF('Project List'!$C$8:$C$342,$B33,'Project List'!E$8:E$346)*Inflation!$K$10+(SUMIF('Unit Rates'!$B$10:$B$99,$B33,'Unit Rates'!I$10:I$99)*SUMIF('Forecast Volumes (unitised)'!$B$10:$B$99,$B33,'Forecast Volumes (unitised)'!I$10:I$99))</f>
        <v>229614.25839779555</v>
      </c>
      <c r="I33" s="185">
        <f>SUMIF('Project List'!$C$8:$C$342,$B33,'Project List'!F$8:F$346)*Inflation!$K$10+(SUMIF('Unit Rates'!$B$10:$B$99,$B33,'Unit Rates'!J$10:J$99)*SUMIF('Forecast Volumes (unitised)'!$B$10:$B$99,$B33,'Forecast Volumes (unitised)'!J$10:J$99))</f>
        <v>229614.25839779555</v>
      </c>
      <c r="J33" s="185">
        <f>SUMIF('Project List'!$C$8:$C$342,$B33,'Project List'!G$8:G$346)*Inflation!$K$10+(SUMIF('Unit Rates'!$B$10:$B$99,$B33,'Unit Rates'!K$10:K$99)*SUMIF('Forecast Volumes (unitised)'!$B$10:$B$99,$B33,'Forecast Volumes (unitised)'!K$10:K$99))</f>
        <v>229614.25839779555</v>
      </c>
      <c r="K33" s="185">
        <f>SUMIF('Project List'!$C$8:$C$342,$B33,'Project List'!H$8:H$346)*Inflation!$K$10+(SUMIF('Unit Rates'!$B$10:$B$99,$B33,'Unit Rates'!L$10:L$99)*SUMIF('Forecast Volumes (unitised)'!$B$10:$B$99,$B33,'Forecast Volumes (unitised)'!L$10:L$99))</f>
        <v>229614.25839779555</v>
      </c>
      <c r="L33" s="185">
        <f>SUMIF('Project List'!$C$8:$C$342,$B33,'Project List'!I$8:I$346)*Inflation!$K$10+(SUMIF('Unit Rates'!$B$10:$B$99,$B33,'Unit Rates'!M$10:M$99)*SUMIF('Forecast Volumes (unitised)'!$B$10:$B$99,$B33,'Forecast Volumes (unitised)'!M$10:M$99))</f>
        <v>229614.25839779555</v>
      </c>
      <c r="M33" s="185">
        <f>SUMIF('Project List'!$C$8:$C$342,$B33,'Project List'!J$8:J$346)*Inflation!$K$10+(SUMIF('Unit Rates'!$B$10:$B$99,$B33,'Unit Rates'!N$10:N$99)*SUMIF('Forecast Volumes (unitised)'!$B$10:$B$99,$B33,'Forecast Volumes (unitised)'!N$10:N$99))</f>
        <v>229614.25839779555</v>
      </c>
      <c r="N33" s="185">
        <f>SUMIF('Project List'!$C$8:$C$342,$B33,'Project List'!K$8:K$346)*Inflation!$K$10+(SUMIF('Unit Rates'!$B$10:$B$99,$B33,'Unit Rates'!O$10:O$99)*SUMIF('Forecast Volumes (unitised)'!$B$10:$B$99,$B33,'Forecast Volumes (unitised)'!O$10:O$99))</f>
        <v>229614.25839779555</v>
      </c>
      <c r="O33" s="80"/>
    </row>
    <row r="34" spans="1:15" s="123" customFormat="1" x14ac:dyDescent="0.2">
      <c r="A34" s="80"/>
      <c r="B34" s="179" t="str">
        <f>'Historical Expenditure'!B36</f>
        <v>RUD</v>
      </c>
      <c r="C34" s="211" t="str">
        <f>'Historical Expenditure'!C36</f>
        <v>PILLAR TO PIT</v>
      </c>
      <c r="D34" s="185">
        <f>'Historical Expenditure'!D36*Inflation!G$10</f>
        <v>147960.30685489479</v>
      </c>
      <c r="E34" s="185">
        <f>'Historical Expenditure'!E36*Inflation!H$10</f>
        <v>231052.36771058958</v>
      </c>
      <c r="F34" s="185">
        <f>'Historical Expenditure'!F36*Inflation!I$10</f>
        <v>131200.02487625534</v>
      </c>
      <c r="G34" s="185">
        <f>'Historical Expenditure'!G36*Inflation!J$10</f>
        <v>64793.060719260531</v>
      </c>
      <c r="H34" s="185">
        <f>SUMIF('Project List'!$C$8:$C$342,$B34,'Project List'!E$8:E$346)*Inflation!$K$10+(SUMIF('Unit Rates'!$B$10:$B$99,$B34,'Unit Rates'!I$10:I$99)*SUMIF('Forecast Volumes (unitised)'!$B$10:$B$99,$B34,'Forecast Volumes (unitised)'!I$10:I$99))</f>
        <v>138586.244116274</v>
      </c>
      <c r="I34" s="185">
        <f>SUMIF('Project List'!$C$8:$C$342,$B34,'Project List'!F$8:F$346)*Inflation!$K$10+(SUMIF('Unit Rates'!$B$10:$B$99,$B34,'Unit Rates'!J$10:J$99)*SUMIF('Forecast Volumes (unitised)'!$B$10:$B$99,$B34,'Forecast Volumes (unitised)'!J$10:J$99))</f>
        <v>138586.244116274</v>
      </c>
      <c r="J34" s="185">
        <f>SUMIF('Project List'!$C$8:$C$342,$B34,'Project List'!G$8:G$346)*Inflation!$K$10+(SUMIF('Unit Rates'!$B$10:$B$99,$B34,'Unit Rates'!K$10:K$99)*SUMIF('Forecast Volumes (unitised)'!$B$10:$B$99,$B34,'Forecast Volumes (unitised)'!K$10:K$99))</f>
        <v>138586.244116274</v>
      </c>
      <c r="K34" s="185">
        <f>SUMIF('Project List'!$C$8:$C$342,$B34,'Project List'!H$8:H$346)*Inflation!$K$10+(SUMIF('Unit Rates'!$B$10:$B$99,$B34,'Unit Rates'!L$10:L$99)*SUMIF('Forecast Volumes (unitised)'!$B$10:$B$99,$B34,'Forecast Volumes (unitised)'!L$10:L$99))</f>
        <v>138586.244116274</v>
      </c>
      <c r="L34" s="185">
        <f>SUMIF('Project List'!$C$8:$C$342,$B34,'Project List'!I$8:I$346)*Inflation!$K$10+(SUMIF('Unit Rates'!$B$10:$B$99,$B34,'Unit Rates'!M$10:M$99)*SUMIF('Forecast Volumes (unitised)'!$B$10:$B$99,$B34,'Forecast Volumes (unitised)'!M$10:M$99))</f>
        <v>138586.244116274</v>
      </c>
      <c r="M34" s="185">
        <f>SUMIF('Project List'!$C$8:$C$342,$B34,'Project List'!J$8:J$346)*Inflation!$K$10+(SUMIF('Unit Rates'!$B$10:$B$99,$B34,'Unit Rates'!N$10:N$99)*SUMIF('Forecast Volumes (unitised)'!$B$10:$B$99,$B34,'Forecast Volumes (unitised)'!N$10:N$99))</f>
        <v>138586.244116274</v>
      </c>
      <c r="N34" s="185">
        <f>SUMIF('Project List'!$C$8:$C$342,$B34,'Project List'!K$8:K$346)*Inflation!$K$10+(SUMIF('Unit Rates'!$B$10:$B$99,$B34,'Unit Rates'!O$10:O$99)*SUMIF('Forecast Volumes (unitised)'!$B$10:$B$99,$B34,'Forecast Volumes (unitised)'!O$10:O$99))</f>
        <v>138586.244116274</v>
      </c>
      <c r="O34" s="80"/>
    </row>
    <row r="35" spans="1:15" s="123" customFormat="1" x14ac:dyDescent="0.2">
      <c r="A35" s="80"/>
      <c r="B35" s="179" t="str">
        <f>'Historical Expenditure'!B37</f>
        <v>RUE</v>
      </c>
      <c r="C35" s="211" t="str">
        <f>'Historical Expenditure'!C37</f>
        <v>PILLAR TO PIT CUST SERVICE ALT</v>
      </c>
      <c r="D35" s="185">
        <f>'Historical Expenditure'!D37*Inflation!G$10</f>
        <v>58844.465710695338</v>
      </c>
      <c r="E35" s="185">
        <f>'Historical Expenditure'!E37*Inflation!H$10</f>
        <v>35486.347140103157</v>
      </c>
      <c r="F35" s="185">
        <f>'Historical Expenditure'!F37*Inflation!I$10</f>
        <v>36009.085893276118</v>
      </c>
      <c r="G35" s="185">
        <f>'Historical Expenditure'!G37*Inflation!J$10</f>
        <v>420402.26017317176</v>
      </c>
      <c r="H35" s="185">
        <f>SUMIF('Project List'!$C$8:$C$342,$B35,'Project List'!E$8:E$346)*Inflation!$K$10+(SUMIF('Unit Rates'!$B$10:$B$99,$B35,'Unit Rates'!I$10:I$99)*SUMIF('Forecast Volumes (unitised)'!$B$10:$B$99,$B35,'Forecast Volumes (unitised)'!I$10:I$99))</f>
        <v>171420.47410415753</v>
      </c>
      <c r="I35" s="185">
        <f>SUMIF('Project List'!$C$8:$C$342,$B35,'Project List'!F$8:F$346)*Inflation!$K$10+(SUMIF('Unit Rates'!$B$10:$B$99,$B35,'Unit Rates'!J$10:J$99)*SUMIF('Forecast Volumes (unitised)'!$B$10:$B$99,$B35,'Forecast Volumes (unitised)'!J$10:J$99))</f>
        <v>171420.47410415753</v>
      </c>
      <c r="J35" s="185">
        <f>SUMIF('Project List'!$C$8:$C$342,$B35,'Project List'!G$8:G$346)*Inflation!$K$10+(SUMIF('Unit Rates'!$B$10:$B$99,$B35,'Unit Rates'!K$10:K$99)*SUMIF('Forecast Volumes (unitised)'!$B$10:$B$99,$B35,'Forecast Volumes (unitised)'!K$10:K$99))</f>
        <v>171420.47410415753</v>
      </c>
      <c r="K35" s="185">
        <f>SUMIF('Project List'!$C$8:$C$342,$B35,'Project List'!H$8:H$346)*Inflation!$K$10+(SUMIF('Unit Rates'!$B$10:$B$99,$B35,'Unit Rates'!L$10:L$99)*SUMIF('Forecast Volumes (unitised)'!$B$10:$B$99,$B35,'Forecast Volumes (unitised)'!L$10:L$99))</f>
        <v>171420.47410415753</v>
      </c>
      <c r="L35" s="185">
        <f>SUMIF('Project List'!$C$8:$C$342,$B35,'Project List'!I$8:I$346)*Inflation!$K$10+(SUMIF('Unit Rates'!$B$10:$B$99,$B35,'Unit Rates'!M$10:M$99)*SUMIF('Forecast Volumes (unitised)'!$B$10:$B$99,$B35,'Forecast Volumes (unitised)'!M$10:M$99))</f>
        <v>171420.47410415753</v>
      </c>
      <c r="M35" s="185">
        <f>SUMIF('Project List'!$C$8:$C$342,$B35,'Project List'!J$8:J$346)*Inflation!$K$10+(SUMIF('Unit Rates'!$B$10:$B$99,$B35,'Unit Rates'!N$10:N$99)*SUMIF('Forecast Volumes (unitised)'!$B$10:$B$99,$B35,'Forecast Volumes (unitised)'!N$10:N$99))</f>
        <v>171420.47410415753</v>
      </c>
      <c r="N35" s="185">
        <f>SUMIF('Project List'!$C$8:$C$342,$B35,'Project List'!K$8:K$346)*Inflation!$K$10+(SUMIF('Unit Rates'!$B$10:$B$99,$B35,'Unit Rates'!O$10:O$99)*SUMIF('Forecast Volumes (unitised)'!$B$10:$B$99,$B35,'Forecast Volumes (unitised)'!O$10:O$99))</f>
        <v>171420.47410415753</v>
      </c>
      <c r="O35" s="80"/>
    </row>
    <row r="36" spans="1:15" s="123" customFormat="1" x14ac:dyDescent="0.2">
      <c r="A36" s="80"/>
      <c r="B36" s="179" t="str">
        <f>'Historical Expenditure'!B38</f>
        <v>RUF</v>
      </c>
      <c r="C36" s="211" t="str">
        <f>'Historical Expenditure'!C38</f>
        <v>PILLAR TO UEL STD PILLAR REPLA</v>
      </c>
      <c r="D36" s="185">
        <f>'Historical Expenditure'!D38*Inflation!G$10</f>
        <v>225137.47904766927</v>
      </c>
      <c r="E36" s="185">
        <f>'Historical Expenditure'!E38*Inflation!H$10</f>
        <v>160354.98964815043</v>
      </c>
      <c r="F36" s="185">
        <f>'Historical Expenditure'!F38*Inflation!I$10</f>
        <v>178275.56292960569</v>
      </c>
      <c r="G36" s="185">
        <f>'Historical Expenditure'!G38*Inflation!J$10</f>
        <v>250304.89648489738</v>
      </c>
      <c r="H36" s="185">
        <f>SUMIF('Project List'!$C$8:$C$342,$B36,'Project List'!E$8:E$346)*Inflation!$K$10+(SUMIF('Unit Rates'!$B$10:$B$99,$B36,'Unit Rates'!I$10:I$99)*SUMIF('Forecast Volumes (unitised)'!$B$10:$B$99,$B36,'Forecast Volumes (unitised)'!I$10:I$99))</f>
        <v>218146.56655359446</v>
      </c>
      <c r="I36" s="185">
        <f>SUMIF('Project List'!$C$8:$C$342,$B36,'Project List'!F$8:F$346)*Inflation!$K$10+(SUMIF('Unit Rates'!$B$10:$B$99,$B36,'Unit Rates'!J$10:J$99)*SUMIF('Forecast Volumes (unitised)'!$B$10:$B$99,$B36,'Forecast Volumes (unitised)'!J$10:J$99))</f>
        <v>218146.56655359446</v>
      </c>
      <c r="J36" s="185">
        <f>SUMIF('Project List'!$C$8:$C$342,$B36,'Project List'!G$8:G$346)*Inflation!$K$10+(SUMIF('Unit Rates'!$B$10:$B$99,$B36,'Unit Rates'!K$10:K$99)*SUMIF('Forecast Volumes (unitised)'!$B$10:$B$99,$B36,'Forecast Volumes (unitised)'!K$10:K$99))</f>
        <v>218146.56655359446</v>
      </c>
      <c r="K36" s="185">
        <f>SUMIF('Project List'!$C$8:$C$342,$B36,'Project List'!H$8:H$346)*Inflation!$K$10+(SUMIF('Unit Rates'!$B$10:$B$99,$B36,'Unit Rates'!L$10:L$99)*SUMIF('Forecast Volumes (unitised)'!$B$10:$B$99,$B36,'Forecast Volumes (unitised)'!L$10:L$99))</f>
        <v>218146.56655359446</v>
      </c>
      <c r="L36" s="185">
        <f>SUMIF('Project List'!$C$8:$C$342,$B36,'Project List'!I$8:I$346)*Inflation!$K$10+(SUMIF('Unit Rates'!$B$10:$B$99,$B36,'Unit Rates'!M$10:M$99)*SUMIF('Forecast Volumes (unitised)'!$B$10:$B$99,$B36,'Forecast Volumes (unitised)'!M$10:M$99))</f>
        <v>218146.56655359446</v>
      </c>
      <c r="M36" s="185">
        <f>SUMIF('Project List'!$C$8:$C$342,$B36,'Project List'!J$8:J$346)*Inflation!$K$10+(SUMIF('Unit Rates'!$B$10:$B$99,$B36,'Unit Rates'!N$10:N$99)*SUMIF('Forecast Volumes (unitised)'!$B$10:$B$99,$B36,'Forecast Volumes (unitised)'!N$10:N$99))</f>
        <v>218146.56655359446</v>
      </c>
      <c r="N36" s="185">
        <f>SUMIF('Project List'!$C$8:$C$342,$B36,'Project List'!K$8:K$346)*Inflation!$K$10+(SUMIF('Unit Rates'!$B$10:$B$99,$B36,'Unit Rates'!O$10:O$99)*SUMIF('Forecast Volumes (unitised)'!$B$10:$B$99,$B36,'Forecast Volumes (unitised)'!O$10:O$99))</f>
        <v>218146.56655359446</v>
      </c>
      <c r="O36" s="80"/>
    </row>
    <row r="37" spans="1:15" s="123" customFormat="1" x14ac:dyDescent="0.2">
      <c r="A37" s="80"/>
      <c r="B37" s="179" t="str">
        <f>'Historical Expenditure'!B39</f>
        <v>RUG</v>
      </c>
      <c r="C37" s="211" t="str">
        <f>'Historical Expenditure'!C39</f>
        <v>DIST. U/G CABLE REPL-NON CABUS</v>
      </c>
      <c r="D37" s="185">
        <f>'Historical Expenditure'!D39*Inflation!G$10</f>
        <v>1284755.1343108208</v>
      </c>
      <c r="E37" s="185">
        <f>'Historical Expenditure'!E39*Inflation!H$10</f>
        <v>1424416.2711036133</v>
      </c>
      <c r="F37" s="185">
        <f>'Historical Expenditure'!F39*Inflation!I$10</f>
        <v>1655020.0035106218</v>
      </c>
      <c r="G37" s="185">
        <f>'Historical Expenditure'!G39*Inflation!J$10</f>
        <v>1611189.0671230138</v>
      </c>
      <c r="H37" s="161"/>
      <c r="I37" s="161"/>
      <c r="J37" s="193"/>
      <c r="K37" s="161"/>
      <c r="L37" s="161"/>
      <c r="M37" s="161"/>
      <c r="N37" s="161"/>
      <c r="O37" s="80"/>
    </row>
    <row r="38" spans="1:15" s="123" customFormat="1" x14ac:dyDescent="0.2">
      <c r="A38" s="80"/>
      <c r="B38" s="179" t="str">
        <f>'Historical Expenditure'!B40</f>
        <v>RUH</v>
      </c>
      <c r="C38" s="211" t="str">
        <f>'Historical Expenditure'!C40</f>
        <v>DIST. U/G CABLE REPL-HV</v>
      </c>
      <c r="D38" s="185">
        <f>'Historical Expenditure'!D40*Inflation!G$10</f>
        <v>749823.08893496974</v>
      </c>
      <c r="E38" s="185">
        <f>'Historical Expenditure'!E40*Inflation!H$10</f>
        <v>761884.83501460543</v>
      </c>
      <c r="F38" s="185">
        <f>'Historical Expenditure'!F40*Inflation!I$10</f>
        <v>929958.79684588965</v>
      </c>
      <c r="G38" s="185">
        <f>'Historical Expenditure'!G40*Inflation!J$10</f>
        <v>1100805.2150641843</v>
      </c>
      <c r="H38" s="161"/>
      <c r="I38" s="161"/>
      <c r="J38" s="193"/>
      <c r="K38" s="161"/>
      <c r="L38" s="161"/>
      <c r="M38" s="161"/>
      <c r="N38" s="161"/>
      <c r="O38" s="80"/>
    </row>
    <row r="39" spans="1:15" s="123" customFormat="1" x14ac:dyDescent="0.2">
      <c r="A39" s="80"/>
      <c r="B39" s="179" t="str">
        <f>'Historical Expenditure'!B41</f>
        <v>RUL</v>
      </c>
      <c r="C39" s="211" t="str">
        <f>'Historical Expenditure'!C41</f>
        <v>DIST. U/G CABLE REPL-LV</v>
      </c>
      <c r="D39" s="185">
        <f>'Historical Expenditure'!D41*Inflation!G$10</f>
        <v>771499.23857279599</v>
      </c>
      <c r="E39" s="185">
        <f>'Historical Expenditure'!E41*Inflation!H$10</f>
        <v>721885.38953470741</v>
      </c>
      <c r="F39" s="185">
        <f>'Historical Expenditure'!F41*Inflation!I$10</f>
        <v>615775.43029356352</v>
      </c>
      <c r="G39" s="185">
        <f>'Historical Expenditure'!G41*Inflation!J$10</f>
        <v>502961.74225090171</v>
      </c>
      <c r="H39" s="161"/>
      <c r="I39" s="161"/>
      <c r="J39" s="193"/>
      <c r="K39" s="161"/>
      <c r="L39" s="161"/>
      <c r="M39" s="161"/>
      <c r="N39" s="161"/>
      <c r="O39" s="80"/>
    </row>
    <row r="40" spans="1:15" s="123" customFormat="1" x14ac:dyDescent="0.2">
      <c r="A40" s="80"/>
      <c r="B40" s="179" t="str">
        <f>'Historical Expenditure'!B42</f>
        <v>RUS</v>
      </c>
      <c r="C40" s="211" t="str">
        <f>'Historical Expenditure'!C42</f>
        <v>DIST. U/G CABLE REPL-SUBT</v>
      </c>
      <c r="D40" s="185">
        <f>'Historical Expenditure'!D42*Inflation!G$10</f>
        <v>0</v>
      </c>
      <c r="E40" s="185">
        <f>'Historical Expenditure'!E42*Inflation!H$10</f>
        <v>0</v>
      </c>
      <c r="F40" s="185">
        <f>'Historical Expenditure'!F42*Inflation!I$10</f>
        <v>0</v>
      </c>
      <c r="G40" s="185">
        <f>'Historical Expenditure'!G42*Inflation!J$10</f>
        <v>0</v>
      </c>
      <c r="H40" s="185">
        <f>SUMIF('Project List'!$C$8:$C$342,$B40,'Project List'!E$8:E$346)*Inflation!$K$10+(SUMIF('Unit Rates'!$B$10:$B$99,$B40,'Unit Rates'!I$10:I$99)*SUMIF('Forecast Volumes (unitised)'!$B$10:$B$99,$B40,'Forecast Volumes (unitised)'!I$10:I$99))</f>
        <v>0</v>
      </c>
      <c r="I40" s="185">
        <f>SUMIF('Project List'!$C$8:$C$342,$B40,'Project List'!F$8:F$346)*Inflation!$K$10+(SUMIF('Unit Rates'!$B$10:$B$99,$B40,'Unit Rates'!J$10:J$99)*SUMIF('Forecast Volumes (unitised)'!$B$10:$B$99,$B40,'Forecast Volumes (unitised)'!J$10:J$99))</f>
        <v>0</v>
      </c>
      <c r="J40" s="185">
        <f>SUMIF('Project List'!$C$8:$C$342,$B40,'Project List'!G$8:G$346)*Inflation!$K$10+(SUMIF('Unit Rates'!$B$10:$B$99,$B40,'Unit Rates'!K$10:K$99)*SUMIF('Forecast Volumes (unitised)'!$B$10:$B$99,$B40,'Forecast Volumes (unitised)'!K$10:K$99))</f>
        <v>0</v>
      </c>
      <c r="K40" s="185">
        <f>SUMIF('Project List'!$C$8:$C$342,$B40,'Project List'!H$8:H$346)*Inflation!$K$10+(SUMIF('Unit Rates'!$B$10:$B$99,$B40,'Unit Rates'!L$10:L$99)*SUMIF('Forecast Volumes (unitised)'!$B$10:$B$99,$B40,'Forecast Volumes (unitised)'!L$10:L$99))</f>
        <v>0</v>
      </c>
      <c r="L40" s="185">
        <f>SUMIF('Project List'!$C$8:$C$342,$B40,'Project List'!I$8:I$346)*Inflation!$K$10+(SUMIF('Unit Rates'!$B$10:$B$99,$B40,'Unit Rates'!M$10:M$99)*SUMIF('Forecast Volumes (unitised)'!$B$10:$B$99,$B40,'Forecast Volumes (unitised)'!M$10:M$99))</f>
        <v>480042.70080146834</v>
      </c>
      <c r="M40" s="185">
        <f>SUMIF('Project List'!$C$8:$C$342,$B40,'Project List'!J$8:J$346)*Inflation!$K$10+(SUMIF('Unit Rates'!$B$10:$B$99,$B40,'Unit Rates'!N$10:N$99)*SUMIF('Forecast Volumes (unitised)'!$B$10:$B$99,$B40,'Forecast Volumes (unitised)'!N$10:N$99))</f>
        <v>480042.70080146834</v>
      </c>
      <c r="N40" s="185">
        <f>SUMIF('Project List'!$C$8:$C$342,$B40,'Project List'!K$8:K$346)*Inflation!$K$10+(SUMIF('Unit Rates'!$B$10:$B$99,$B40,'Unit Rates'!O$10:O$99)*SUMIF('Forecast Volumes (unitised)'!$B$10:$B$99,$B40,'Forecast Volumes (unitised)'!O$10:O$99))</f>
        <v>0</v>
      </c>
      <c r="O40" s="80"/>
    </row>
    <row r="41" spans="1:15" s="123" customFormat="1" x14ac:dyDescent="0.2">
      <c r="A41" s="80"/>
      <c r="B41" s="179" t="str">
        <f>'Historical Expenditure'!B43</f>
        <v>RXD</v>
      </c>
      <c r="C41" s="211" t="str">
        <f>'Historical Expenditure'!C43</f>
        <v>SURGE DIVERTER REPL (SET OF 3)</v>
      </c>
      <c r="D41" s="185">
        <f>'Historical Expenditure'!D43*Inflation!G$10</f>
        <v>2243442.7848441154</v>
      </c>
      <c r="E41" s="185">
        <f>'Historical Expenditure'!E43*Inflation!H$10</f>
        <v>1758659.8343935665</v>
      </c>
      <c r="F41" s="185">
        <f>'Historical Expenditure'!F43*Inflation!I$10</f>
        <v>1538562.4806359643</v>
      </c>
      <c r="G41" s="185">
        <f>'Historical Expenditure'!G43*Inflation!J$10</f>
        <v>1352122.4030449197</v>
      </c>
      <c r="H41" s="185">
        <f>SUMIF('Project List'!$C$8:$C$342,$B41,'Project List'!E$8:E$346)*Inflation!$K$10+(SUMIF('Unit Rates'!$B$10:$B$99,$B41,'Unit Rates'!I$10:I$99)*SUMIF('Forecast Volumes (unitised)'!$B$10:$B$99,$B41,'Forecast Volumes (unitised)'!I$10:I$99))</f>
        <v>1765524.6973456217</v>
      </c>
      <c r="I41" s="185">
        <f>SUMIF('Project List'!$C$8:$C$342,$B41,'Project List'!F$8:F$346)*Inflation!$K$10+(SUMIF('Unit Rates'!$B$10:$B$99,$B41,'Unit Rates'!J$10:J$99)*SUMIF('Forecast Volumes (unitised)'!$B$10:$B$99,$B41,'Forecast Volumes (unitised)'!J$10:J$99))</f>
        <v>1765524.6973456217</v>
      </c>
      <c r="J41" s="185">
        <f>SUMIF('Project List'!$C$8:$C$342,$B41,'Project List'!G$8:G$346)*Inflation!$K$10+(SUMIF('Unit Rates'!$B$10:$B$99,$B41,'Unit Rates'!K$10:K$99)*SUMIF('Forecast Volumes (unitised)'!$B$10:$B$99,$B41,'Forecast Volumes (unitised)'!K$10:K$99))</f>
        <v>1765524.6973456217</v>
      </c>
      <c r="K41" s="185">
        <f>SUMIF('Project List'!$C$8:$C$342,$B41,'Project List'!H$8:H$346)*Inflation!$K$10+(SUMIF('Unit Rates'!$B$10:$B$99,$B41,'Unit Rates'!L$10:L$99)*SUMIF('Forecast Volumes (unitised)'!$B$10:$B$99,$B41,'Forecast Volumes (unitised)'!L$10:L$99))</f>
        <v>1765524.6973456217</v>
      </c>
      <c r="L41" s="185">
        <f>SUMIF('Project List'!$C$8:$C$342,$B41,'Project List'!I$8:I$346)*Inflation!$K$10+(SUMIF('Unit Rates'!$B$10:$B$99,$B41,'Unit Rates'!M$10:M$99)*SUMIF('Forecast Volumes (unitised)'!$B$10:$B$99,$B41,'Forecast Volumes (unitised)'!M$10:M$99))</f>
        <v>1765524.6973456217</v>
      </c>
      <c r="M41" s="185">
        <f>SUMIF('Project List'!$C$8:$C$342,$B41,'Project List'!J$8:J$346)*Inflation!$K$10+(SUMIF('Unit Rates'!$B$10:$B$99,$B41,'Unit Rates'!N$10:N$99)*SUMIF('Forecast Volumes (unitised)'!$B$10:$B$99,$B41,'Forecast Volumes (unitised)'!N$10:N$99))</f>
        <v>1765524.6973456217</v>
      </c>
      <c r="N41" s="185">
        <f>SUMIF('Project List'!$C$8:$C$342,$B41,'Project List'!K$8:K$346)*Inflation!$K$10+(SUMIF('Unit Rates'!$B$10:$B$99,$B41,'Unit Rates'!O$10:O$99)*SUMIF('Forecast Volumes (unitised)'!$B$10:$B$99,$B41,'Forecast Volumes (unitised)'!O$10:O$99))</f>
        <v>1765524.6973456217</v>
      </c>
      <c r="O41" s="80"/>
    </row>
    <row r="42" spans="1:15" s="123" customFormat="1" x14ac:dyDescent="0.2">
      <c r="A42" s="80"/>
      <c r="B42" s="179" t="str">
        <f>'Historical Expenditure'!B44</f>
        <v>RHA</v>
      </c>
      <c r="C42" s="211" t="str">
        <f>'Historical Expenditure'!C44</f>
        <v>TXS, IN-SERVICE FAIL 200 - 500KVA</v>
      </c>
      <c r="D42" s="185">
        <f>'Historical Expenditure'!D44*Inflation!G$10</f>
        <v>701892.47365387483</v>
      </c>
      <c r="E42" s="185">
        <f>'Historical Expenditure'!E44*Inflation!H$10</f>
        <v>789806.49540645641</v>
      </c>
      <c r="F42" s="185">
        <f>'Historical Expenditure'!F44*Inflation!I$10</f>
        <v>704982.43348095031</v>
      </c>
      <c r="G42" s="185">
        <f>'Historical Expenditure'!G44*Inflation!J$10</f>
        <v>623143.54840843123</v>
      </c>
      <c r="H42" s="185">
        <f>SUMIF('Project List'!$C$8:$C$342,$B42,'Project List'!E$8:E$346)*Inflation!$K$10+(SUMIF('Unit Rates'!$B$10:$B$99,$B42,'Unit Rates'!I$10:I$99)*SUMIF('Forecast Volumes (unitised)'!$B$10:$B$99,$B42,'Forecast Volumes (unitised)'!I$10:I$99))</f>
        <v>697754.01051756321</v>
      </c>
      <c r="I42" s="185">
        <f>SUMIF('Project List'!$C$8:$C$342,$B42,'Project List'!F$8:F$346)*Inflation!$K$10+(SUMIF('Unit Rates'!$B$10:$B$99,$B42,'Unit Rates'!J$10:J$99)*SUMIF('Forecast Volumes (unitised)'!$B$10:$B$99,$B42,'Forecast Volumes (unitised)'!J$10:J$99))</f>
        <v>697754.01051756321</v>
      </c>
      <c r="J42" s="185">
        <f>SUMIF('Project List'!$C$8:$C$342,$B42,'Project List'!G$8:G$346)*Inflation!$K$10+(SUMIF('Unit Rates'!$B$10:$B$99,$B42,'Unit Rates'!K$10:K$99)*SUMIF('Forecast Volumes (unitised)'!$B$10:$B$99,$B42,'Forecast Volumes (unitised)'!K$10:K$99))</f>
        <v>697754.01051756321</v>
      </c>
      <c r="K42" s="185">
        <f>SUMIF('Project List'!$C$8:$C$342,$B42,'Project List'!H$8:H$346)*Inflation!$K$10+(SUMIF('Unit Rates'!$B$10:$B$99,$B42,'Unit Rates'!L$10:L$99)*SUMIF('Forecast Volumes (unitised)'!$B$10:$B$99,$B42,'Forecast Volumes (unitised)'!L$10:L$99))</f>
        <v>697754.01051756321</v>
      </c>
      <c r="L42" s="185">
        <f>SUMIF('Project List'!$C$8:$C$342,$B42,'Project List'!I$8:I$346)*Inflation!$K$10+(SUMIF('Unit Rates'!$B$10:$B$99,$B42,'Unit Rates'!M$10:M$99)*SUMIF('Forecast Volumes (unitised)'!$B$10:$B$99,$B42,'Forecast Volumes (unitised)'!M$10:M$99))</f>
        <v>697754.01051756321</v>
      </c>
      <c r="M42" s="185">
        <f>SUMIF('Project List'!$C$8:$C$342,$B42,'Project List'!J$8:J$346)*Inflation!$K$10+(SUMIF('Unit Rates'!$B$10:$B$99,$B42,'Unit Rates'!N$10:N$99)*SUMIF('Forecast Volumes (unitised)'!$B$10:$B$99,$B42,'Forecast Volumes (unitised)'!N$10:N$99))</f>
        <v>697754.01051756321</v>
      </c>
      <c r="N42" s="185">
        <f>SUMIF('Project List'!$C$8:$C$342,$B42,'Project List'!K$8:K$346)*Inflation!$K$10+(SUMIF('Unit Rates'!$B$10:$B$99,$B42,'Unit Rates'!O$10:O$99)*SUMIF('Forecast Volumes (unitised)'!$B$10:$B$99,$B42,'Forecast Volumes (unitised)'!O$10:O$99))</f>
        <v>697754.01051756321</v>
      </c>
      <c r="O42" s="80"/>
    </row>
    <row r="43" spans="1:15" s="123" customFormat="1" x14ac:dyDescent="0.2">
      <c r="A43" s="80"/>
      <c r="B43" s="179" t="str">
        <f>'Historical Expenditure'!B45</f>
        <v>RHB</v>
      </c>
      <c r="C43" s="211" t="str">
        <f>'Historical Expenditure'!C45</f>
        <v>TXS, IN-SERVICE FAIL &lt;200KVA</v>
      </c>
      <c r="D43" s="185">
        <f>'Historical Expenditure'!D45*Inflation!G$10</f>
        <v>434163.58245516481</v>
      </c>
      <c r="E43" s="185">
        <f>'Historical Expenditure'!E45*Inflation!H$10</f>
        <v>457294.26600799174</v>
      </c>
      <c r="F43" s="185">
        <f>'Historical Expenditure'!F45*Inflation!I$10</f>
        <v>367827.01275996218</v>
      </c>
      <c r="G43" s="185">
        <f>'Historical Expenditure'!G45*Inflation!J$10</f>
        <v>216090.6829793533</v>
      </c>
      <c r="H43" s="185">
        <f>SUMIF('Project List'!$C$8:$C$342,$B43,'Project List'!E$8:E$346)*Inflation!$K$10+(SUMIF('Unit Rates'!$B$10:$B$99,$B43,'Unit Rates'!I$10:I$99)*SUMIF('Forecast Volumes (unitised)'!$B$10:$B$99,$B43,'Forecast Volumes (unitised)'!I$10:I$99))</f>
        <v>389651.32450477185</v>
      </c>
      <c r="I43" s="185">
        <f>SUMIF('Project List'!$C$8:$C$342,$B43,'Project List'!F$8:F$346)*Inflation!$K$10+(SUMIF('Unit Rates'!$B$10:$B$99,$B43,'Unit Rates'!J$10:J$99)*SUMIF('Forecast Volumes (unitised)'!$B$10:$B$99,$B43,'Forecast Volumes (unitised)'!J$10:J$99))</f>
        <v>389651.32450477185</v>
      </c>
      <c r="J43" s="185">
        <f>SUMIF('Project List'!$C$8:$C$342,$B43,'Project List'!G$8:G$346)*Inflation!$K$10+(SUMIF('Unit Rates'!$B$10:$B$99,$B43,'Unit Rates'!K$10:K$99)*SUMIF('Forecast Volumes (unitised)'!$B$10:$B$99,$B43,'Forecast Volumes (unitised)'!K$10:K$99))</f>
        <v>389651.32450477185</v>
      </c>
      <c r="K43" s="185">
        <f>SUMIF('Project List'!$C$8:$C$342,$B43,'Project List'!H$8:H$346)*Inflation!$K$10+(SUMIF('Unit Rates'!$B$10:$B$99,$B43,'Unit Rates'!L$10:L$99)*SUMIF('Forecast Volumes (unitised)'!$B$10:$B$99,$B43,'Forecast Volumes (unitised)'!L$10:L$99))</f>
        <v>389651.32450477185</v>
      </c>
      <c r="L43" s="185">
        <f>SUMIF('Project List'!$C$8:$C$342,$B43,'Project List'!I$8:I$346)*Inflation!$K$10+(SUMIF('Unit Rates'!$B$10:$B$99,$B43,'Unit Rates'!M$10:M$99)*SUMIF('Forecast Volumes (unitised)'!$B$10:$B$99,$B43,'Forecast Volumes (unitised)'!M$10:M$99))</f>
        <v>389651.32450477185</v>
      </c>
      <c r="M43" s="185">
        <f>SUMIF('Project List'!$C$8:$C$342,$B43,'Project List'!J$8:J$346)*Inflation!$K$10+(SUMIF('Unit Rates'!$B$10:$B$99,$B43,'Unit Rates'!N$10:N$99)*SUMIF('Forecast Volumes (unitised)'!$B$10:$B$99,$B43,'Forecast Volumes (unitised)'!N$10:N$99))</f>
        <v>389651.32450477185</v>
      </c>
      <c r="N43" s="185">
        <f>SUMIF('Project List'!$C$8:$C$342,$B43,'Project List'!K$8:K$346)*Inflation!$K$10+(SUMIF('Unit Rates'!$B$10:$B$99,$B43,'Unit Rates'!O$10:O$99)*SUMIF('Forecast Volumes (unitised)'!$B$10:$B$99,$B43,'Forecast Volumes (unitised)'!O$10:O$99))</f>
        <v>389651.32450477185</v>
      </c>
      <c r="O43" s="80"/>
    </row>
    <row r="44" spans="1:15" s="123" customFormat="1" x14ac:dyDescent="0.2">
      <c r="A44" s="80"/>
      <c r="B44" s="179" t="str">
        <f>'Historical Expenditure'!B46</f>
        <v>RHD</v>
      </c>
      <c r="C44" s="211" t="str">
        <f>'Historical Expenditure'!C46</f>
        <v>TRANSFORMER FAILURE GRD/IND SUB</v>
      </c>
      <c r="D44" s="185">
        <f>'Historical Expenditure'!D46*Inflation!G$10</f>
        <v>470994.89838497632</v>
      </c>
      <c r="E44" s="185">
        <f>'Historical Expenditure'!E46*Inflation!H$10</f>
        <v>462901.30005009088</v>
      </c>
      <c r="F44" s="185">
        <f>'Historical Expenditure'!F46*Inflation!I$10</f>
        <v>558014.03577947977</v>
      </c>
      <c r="G44" s="185">
        <f>'Historical Expenditure'!G46*Inflation!J$10</f>
        <v>653938.55680597317</v>
      </c>
      <c r="H44" s="185">
        <f>SUMIF('Project List'!$C$8:$C$342,$B44,'Project List'!E$8:E$346)*Inflation!$K$10+(SUMIF('Unit Rates'!$B$10:$B$99,$B44,'Unit Rates'!I$10:I$99)*SUMIF('Forecast Volumes (unitised)'!$B$10:$B$99,$B44,'Forecast Volumes (unitised)'!I$10:I$99))</f>
        <v>548066.67767887062</v>
      </c>
      <c r="I44" s="185">
        <f>SUMIF('Project List'!$C$8:$C$342,$B44,'Project List'!F$8:F$346)*Inflation!$K$10+(SUMIF('Unit Rates'!$B$10:$B$99,$B44,'Unit Rates'!J$10:J$99)*SUMIF('Forecast Volumes (unitised)'!$B$10:$B$99,$B44,'Forecast Volumes (unitised)'!J$10:J$99))</f>
        <v>548066.67767887062</v>
      </c>
      <c r="J44" s="185">
        <f>SUMIF('Project List'!$C$8:$C$342,$B44,'Project List'!G$8:G$346)*Inflation!$K$10+(SUMIF('Unit Rates'!$B$10:$B$99,$B44,'Unit Rates'!K$10:K$99)*SUMIF('Forecast Volumes (unitised)'!$B$10:$B$99,$B44,'Forecast Volumes (unitised)'!K$10:K$99))</f>
        <v>548066.67767887062</v>
      </c>
      <c r="K44" s="185">
        <f>SUMIF('Project List'!$C$8:$C$342,$B44,'Project List'!H$8:H$346)*Inflation!$K$10+(SUMIF('Unit Rates'!$B$10:$B$99,$B44,'Unit Rates'!L$10:L$99)*SUMIF('Forecast Volumes (unitised)'!$B$10:$B$99,$B44,'Forecast Volumes (unitised)'!L$10:L$99))</f>
        <v>548066.67767887062</v>
      </c>
      <c r="L44" s="185">
        <f>SUMIF('Project List'!$C$8:$C$342,$B44,'Project List'!I$8:I$346)*Inflation!$K$10+(SUMIF('Unit Rates'!$B$10:$B$99,$B44,'Unit Rates'!M$10:M$99)*SUMIF('Forecast Volumes (unitised)'!$B$10:$B$99,$B44,'Forecast Volumes (unitised)'!M$10:M$99))</f>
        <v>548066.67767887062</v>
      </c>
      <c r="M44" s="185">
        <f>SUMIF('Project List'!$C$8:$C$342,$B44,'Project List'!J$8:J$346)*Inflation!$K$10+(SUMIF('Unit Rates'!$B$10:$B$99,$B44,'Unit Rates'!N$10:N$99)*SUMIF('Forecast Volumes (unitised)'!$B$10:$B$99,$B44,'Forecast Volumes (unitised)'!N$10:N$99))</f>
        <v>548066.67767887062</v>
      </c>
      <c r="N44" s="185">
        <f>SUMIF('Project List'!$C$8:$C$342,$B44,'Project List'!K$8:K$346)*Inflation!$K$10+(SUMIF('Unit Rates'!$B$10:$B$99,$B44,'Unit Rates'!O$10:O$99)*SUMIF('Forecast Volumes (unitised)'!$B$10:$B$99,$B44,'Forecast Volumes (unitised)'!O$10:O$99))</f>
        <v>548066.67767887062</v>
      </c>
      <c r="O44" s="80"/>
    </row>
    <row r="45" spans="1:15" s="123" customFormat="1" x14ac:dyDescent="0.2">
      <c r="A45" s="80"/>
      <c r="B45" s="179" t="str">
        <f>'Historical Expenditure'!B47</f>
        <v>RHE</v>
      </c>
      <c r="C45" s="211" t="str">
        <f>'Historical Expenditure'!C47</f>
        <v>INDOOR/KIOSK SW, RMU AGE FAULT</v>
      </c>
      <c r="D45" s="185">
        <f>'Historical Expenditure'!D47*Inflation!G$10</f>
        <v>2318998.5997046917</v>
      </c>
      <c r="E45" s="185">
        <f>'Historical Expenditure'!E47*Inflation!H$10</f>
        <v>2042137.0296346543</v>
      </c>
      <c r="F45" s="185">
        <f>'Historical Expenditure'!F47*Inflation!I$10</f>
        <v>1288007.0352260142</v>
      </c>
      <c r="G45" s="185">
        <f>'Historical Expenditure'!G47*Inflation!J$10</f>
        <v>1354273.8945152832</v>
      </c>
      <c r="H45" s="185">
        <f>SUMIF('Project List'!$C$8:$C$342,$B45,'Project List'!E$8:E$346)*Inflation!$K$10+(SUMIF('Unit Rates'!$B$10:$B$99,$B45,'Unit Rates'!I$10:I$99)*SUMIF('Forecast Volumes (unitised)'!$B$10:$B$99,$B45,'Forecast Volumes (unitised)'!I$10:I$99))</f>
        <v>1684679.7956778142</v>
      </c>
      <c r="I45" s="185">
        <f>SUMIF('Project List'!$C$8:$C$342,$B45,'Project List'!F$8:F$346)*Inflation!$K$10+(SUMIF('Unit Rates'!$B$10:$B$99,$B45,'Unit Rates'!J$10:J$99)*SUMIF('Forecast Volumes (unitised)'!$B$10:$B$99,$B45,'Forecast Volumes (unitised)'!J$10:J$99))</f>
        <v>1684679.7956778142</v>
      </c>
      <c r="J45" s="185">
        <f>SUMIF('Project List'!$C$8:$C$342,$B45,'Project List'!G$8:G$346)*Inflation!$K$10+(SUMIF('Unit Rates'!$B$10:$B$99,$B45,'Unit Rates'!K$10:K$99)*SUMIF('Forecast Volumes (unitised)'!$B$10:$B$99,$B45,'Forecast Volumes (unitised)'!K$10:K$99))</f>
        <v>1684679.7956778142</v>
      </c>
      <c r="K45" s="185">
        <f>SUMIF('Project List'!$C$8:$C$342,$B45,'Project List'!H$8:H$346)*Inflation!$K$10+(SUMIF('Unit Rates'!$B$10:$B$99,$B45,'Unit Rates'!L$10:L$99)*SUMIF('Forecast Volumes (unitised)'!$B$10:$B$99,$B45,'Forecast Volumes (unitised)'!L$10:L$99))</f>
        <v>1684679.7956778142</v>
      </c>
      <c r="L45" s="185">
        <f>SUMIF('Project List'!$C$8:$C$342,$B45,'Project List'!I$8:I$346)*Inflation!$K$10+(SUMIF('Unit Rates'!$B$10:$B$99,$B45,'Unit Rates'!M$10:M$99)*SUMIF('Forecast Volumes (unitised)'!$B$10:$B$99,$B45,'Forecast Volumes (unitised)'!M$10:M$99))</f>
        <v>1684679.7956778142</v>
      </c>
      <c r="M45" s="185">
        <f>SUMIF('Project List'!$C$8:$C$342,$B45,'Project List'!J$8:J$346)*Inflation!$K$10+(SUMIF('Unit Rates'!$B$10:$B$99,$B45,'Unit Rates'!N$10:N$99)*SUMIF('Forecast Volumes (unitised)'!$B$10:$B$99,$B45,'Forecast Volumes (unitised)'!N$10:N$99))</f>
        <v>1684679.7956778142</v>
      </c>
      <c r="N45" s="185">
        <f>SUMIF('Project List'!$C$8:$C$342,$B45,'Project List'!K$8:K$346)*Inflation!$K$10+(SUMIF('Unit Rates'!$B$10:$B$99,$B45,'Unit Rates'!O$10:O$99)*SUMIF('Forecast Volumes (unitised)'!$B$10:$B$99,$B45,'Forecast Volumes (unitised)'!O$10:O$99))</f>
        <v>1684679.7956778142</v>
      </c>
      <c r="O45" s="80"/>
    </row>
    <row r="46" spans="1:15" s="123" customFormat="1" x14ac:dyDescent="0.2">
      <c r="A46" s="80"/>
      <c r="B46" s="179" t="str">
        <f>'Historical Expenditure'!B48</f>
        <v>RHK</v>
      </c>
      <c r="C46" s="211" t="str">
        <f>'Historical Expenditure'!C48</f>
        <v>KIOSK IN SERV FAIL 300KVA-2MVA</v>
      </c>
      <c r="D46" s="185">
        <f>'Historical Expenditure'!D48*Inflation!G$10</f>
        <v>1734363.006046189</v>
      </c>
      <c r="E46" s="185">
        <f>'Historical Expenditure'!E48*Inflation!H$10</f>
        <v>1122947.3222977386</v>
      </c>
      <c r="F46" s="185">
        <f>'Historical Expenditure'!F48*Inflation!I$10</f>
        <v>1126307.6023759567</v>
      </c>
      <c r="G46" s="185">
        <f>'Historical Expenditure'!G48*Inflation!J$10</f>
        <v>1326796.503006462</v>
      </c>
      <c r="H46" s="185">
        <f>SUMIF('Project List'!$C$8:$C$342,$B46,'Project List'!E$8:E$346)*Inflation!$K$10+(SUMIF('Unit Rates'!$B$10:$B$99,$B46,'Unit Rates'!I$10:I$99)*SUMIF('Forecast Volumes (unitised)'!$B$10:$B$99,$B46,'Forecast Volumes (unitised)'!I$10:I$99))</f>
        <v>1244072.2138910459</v>
      </c>
      <c r="I46" s="185">
        <f>SUMIF('Project List'!$C$8:$C$342,$B46,'Project List'!F$8:F$346)*Inflation!$K$10+(SUMIF('Unit Rates'!$B$10:$B$99,$B46,'Unit Rates'!J$10:J$99)*SUMIF('Forecast Volumes (unitised)'!$B$10:$B$99,$B46,'Forecast Volumes (unitised)'!J$10:J$99))</f>
        <v>1244072.2138910459</v>
      </c>
      <c r="J46" s="185">
        <f>SUMIF('Project List'!$C$8:$C$342,$B46,'Project List'!G$8:G$346)*Inflation!$K$10+(SUMIF('Unit Rates'!$B$10:$B$99,$B46,'Unit Rates'!K$10:K$99)*SUMIF('Forecast Volumes (unitised)'!$B$10:$B$99,$B46,'Forecast Volumes (unitised)'!K$10:K$99))</f>
        <v>1244072.2138910459</v>
      </c>
      <c r="K46" s="185">
        <f>SUMIF('Project List'!$C$8:$C$342,$B46,'Project List'!H$8:H$346)*Inflation!$K$10+(SUMIF('Unit Rates'!$B$10:$B$99,$B46,'Unit Rates'!L$10:L$99)*SUMIF('Forecast Volumes (unitised)'!$B$10:$B$99,$B46,'Forecast Volumes (unitised)'!L$10:L$99))</f>
        <v>1244072.2138910459</v>
      </c>
      <c r="L46" s="185">
        <f>SUMIF('Project List'!$C$8:$C$342,$B46,'Project List'!I$8:I$346)*Inflation!$K$10+(SUMIF('Unit Rates'!$B$10:$B$99,$B46,'Unit Rates'!M$10:M$99)*SUMIF('Forecast Volumes (unitised)'!$B$10:$B$99,$B46,'Forecast Volumes (unitised)'!M$10:M$99))</f>
        <v>1244072.2138910459</v>
      </c>
      <c r="M46" s="185">
        <f>SUMIF('Project List'!$C$8:$C$342,$B46,'Project List'!J$8:J$346)*Inflation!$K$10+(SUMIF('Unit Rates'!$B$10:$B$99,$B46,'Unit Rates'!N$10:N$99)*SUMIF('Forecast Volumes (unitised)'!$B$10:$B$99,$B46,'Forecast Volumes (unitised)'!N$10:N$99))</f>
        <v>1244072.2138910459</v>
      </c>
      <c r="N46" s="185">
        <f>SUMIF('Project List'!$C$8:$C$342,$B46,'Project List'!K$8:K$346)*Inflation!$K$10+(SUMIF('Unit Rates'!$B$10:$B$99,$B46,'Unit Rates'!O$10:O$99)*SUMIF('Forecast Volumes (unitised)'!$B$10:$B$99,$B46,'Forecast Volumes (unitised)'!O$10:O$99))</f>
        <v>1244072.2138910459</v>
      </c>
      <c r="O46" s="80"/>
    </row>
    <row r="47" spans="1:15" s="123" customFormat="1" x14ac:dyDescent="0.2">
      <c r="A47" s="80"/>
      <c r="B47" s="179" t="str">
        <f>'Historical Expenditure'!B49</f>
        <v>PDN</v>
      </c>
      <c r="C47" s="211" t="str">
        <f>'Historical Expenditure'!C49</f>
        <v>NEW SERVICE POLES TO MEET REGS</v>
      </c>
      <c r="D47" s="185">
        <f>'Historical Expenditure'!D49*Inflation!G$10</f>
        <v>49759.700965853524</v>
      </c>
      <c r="E47" s="185">
        <f>'Historical Expenditure'!E49*Inflation!H$10</f>
        <v>36533.185453341503</v>
      </c>
      <c r="F47" s="185">
        <f>'Historical Expenditure'!F49*Inflation!I$10</f>
        <v>3551.8143614007099</v>
      </c>
      <c r="G47" s="185">
        <f>'Historical Expenditure'!G49*Inflation!J$10</f>
        <v>13066.03362535935</v>
      </c>
      <c r="H47" s="185">
        <f>SUMIF('Project List'!$C$8:$C$342,$B47,'Project List'!E$8:E$346)*Inflation!$K$10+(SUMIF('Unit Rates'!$B$10:$B$99,$B47,'Unit Rates'!I$10:I$99)*SUMIF('Forecast Volumes (unitised)'!$B$10:$B$99,$B47,'Forecast Volumes (unitised)'!I$10:I$99))</f>
        <v>22869.052090212244</v>
      </c>
      <c r="I47" s="185">
        <f>SUMIF('Project List'!$C$8:$C$342,$B47,'Project List'!F$8:F$346)*Inflation!$K$10+(SUMIF('Unit Rates'!$B$10:$B$99,$B47,'Unit Rates'!J$10:J$99)*SUMIF('Forecast Volumes (unitised)'!$B$10:$B$99,$B47,'Forecast Volumes (unitised)'!J$10:J$99))</f>
        <v>22869.052090212244</v>
      </c>
      <c r="J47" s="185">
        <f>SUMIF('Project List'!$C$8:$C$342,$B47,'Project List'!G$8:G$346)*Inflation!$K$10+(SUMIF('Unit Rates'!$B$10:$B$99,$B47,'Unit Rates'!K$10:K$99)*SUMIF('Forecast Volumes (unitised)'!$B$10:$B$99,$B47,'Forecast Volumes (unitised)'!K$10:K$99))</f>
        <v>22869.052090212244</v>
      </c>
      <c r="K47" s="185">
        <f>SUMIF('Project List'!$C$8:$C$342,$B47,'Project List'!H$8:H$346)*Inflation!$K$10+(SUMIF('Unit Rates'!$B$10:$B$99,$B47,'Unit Rates'!L$10:L$99)*SUMIF('Forecast Volumes (unitised)'!$B$10:$B$99,$B47,'Forecast Volumes (unitised)'!L$10:L$99))</f>
        <v>22869.052090212244</v>
      </c>
      <c r="L47" s="185">
        <f>SUMIF('Project List'!$C$8:$C$342,$B47,'Project List'!I$8:I$346)*Inflation!$K$10+(SUMIF('Unit Rates'!$B$10:$B$99,$B47,'Unit Rates'!M$10:M$99)*SUMIF('Forecast Volumes (unitised)'!$B$10:$B$99,$B47,'Forecast Volumes (unitised)'!M$10:M$99))</f>
        <v>22869.052090212244</v>
      </c>
      <c r="M47" s="185">
        <f>SUMIF('Project List'!$C$8:$C$342,$B47,'Project List'!J$8:J$346)*Inflation!$K$10+(SUMIF('Unit Rates'!$B$10:$B$99,$B47,'Unit Rates'!N$10:N$99)*SUMIF('Forecast Volumes (unitised)'!$B$10:$B$99,$B47,'Forecast Volumes (unitised)'!N$10:N$99))</f>
        <v>22869.052090212244</v>
      </c>
      <c r="N47" s="185">
        <f>SUMIF('Project List'!$C$8:$C$342,$B47,'Project List'!K$8:K$346)*Inflation!$K$10+(SUMIF('Unit Rates'!$B$10:$B$99,$B47,'Unit Rates'!O$10:O$99)*SUMIF('Forecast Volumes (unitised)'!$B$10:$B$99,$B47,'Forecast Volumes (unitised)'!O$10:O$99))</f>
        <v>22869.052090212244</v>
      </c>
      <c r="O47" s="80"/>
    </row>
    <row r="48" spans="1:15" s="123" customFormat="1" x14ac:dyDescent="0.2">
      <c r="A48" s="80"/>
      <c r="B48" s="179" t="str">
        <f>'Historical Expenditure'!B50</f>
        <v>PEA</v>
      </c>
      <c r="C48" s="211" t="str">
        <f>'Historical Expenditure'!C50</f>
        <v>ENVIRONMENTAL MANAGEMENT</v>
      </c>
      <c r="D48" s="185">
        <f>'Historical Expenditure'!D50*Inflation!G$10</f>
        <v>242413.25617485589</v>
      </c>
      <c r="E48" s="185">
        <f>'Historical Expenditure'!E50*Inflation!H$10</f>
        <v>235803.56812559496</v>
      </c>
      <c r="F48" s="185">
        <f>'Historical Expenditure'!F50*Inflation!I$10</f>
        <v>412864.69792758726</v>
      </c>
      <c r="G48" s="185">
        <f>'Historical Expenditure'!G50*Inflation!J$10</f>
        <v>669670.66084234742</v>
      </c>
      <c r="H48" s="185">
        <f>SUMIF('Project List'!$C$8:$C$342,$B48,'Project List'!E$8:E$346)*Inflation!$K$10+(SUMIF('Unit Rates'!$B$10:$B$99,$B48,'Unit Rates'!I$10:I$99)*SUMIF('Forecast Volumes (unitised)'!$B$10:$B$99,$B48,'Forecast Volumes (unitised)'!I$10:I$99))</f>
        <v>398852.34011665615</v>
      </c>
      <c r="I48" s="185">
        <f>SUMIF('Project List'!$C$8:$C$342,$B48,'Project List'!F$8:F$346)*Inflation!$K$10+(SUMIF('Unit Rates'!$B$10:$B$99,$B48,'Unit Rates'!J$10:J$99)*SUMIF('Forecast Volumes (unitised)'!$B$10:$B$99,$B48,'Forecast Volumes (unitised)'!J$10:J$99))</f>
        <v>798364.2800148417</v>
      </c>
      <c r="J48" s="185">
        <f>SUMIF('Project List'!$C$8:$C$342,$B48,'Project List'!G$8:G$346)*Inflation!$K$10+(SUMIF('Unit Rates'!$B$10:$B$99,$B48,'Unit Rates'!K$10:K$99)*SUMIF('Forecast Volumes (unitised)'!$B$10:$B$99,$B48,'Forecast Volumes (unitised)'!K$10:K$99))</f>
        <v>11535701.684464922</v>
      </c>
      <c r="K48" s="185">
        <f>SUMIF('Project List'!$C$8:$C$342,$B48,'Project List'!H$8:H$346)*Inflation!$K$10+(SUMIF('Unit Rates'!$B$10:$B$99,$B48,'Unit Rates'!L$10:L$99)*SUMIF('Forecast Volumes (unitised)'!$B$10:$B$99,$B48,'Forecast Volumes (unitised)'!L$10:L$99))</f>
        <v>22127045.543877993</v>
      </c>
      <c r="L48" s="185">
        <f>SUMIF('Project List'!$C$8:$C$342,$B48,'Project List'!I$8:I$346)*Inflation!$K$10+(SUMIF('Unit Rates'!$B$10:$B$99,$B48,'Unit Rates'!M$10:M$99)*SUMIF('Forecast Volumes (unitised)'!$B$10:$B$99,$B48,'Forecast Volumes (unitised)'!M$10:M$99))</f>
        <v>21498819.453488681</v>
      </c>
      <c r="M48" s="185">
        <f>SUMIF('Project List'!$C$8:$C$342,$B48,'Project List'!J$8:J$346)*Inflation!$K$10+(SUMIF('Unit Rates'!$B$10:$B$99,$B48,'Unit Rates'!N$10:N$99)*SUMIF('Forecast Volumes (unitised)'!$B$10:$B$99,$B48,'Forecast Volumes (unitised)'!N$10:N$99))</f>
        <v>17907413.697074618</v>
      </c>
      <c r="N48" s="185">
        <f>SUMIF('Project List'!$C$8:$C$342,$B48,'Project List'!K$8:K$346)*Inflation!$K$10+(SUMIF('Unit Rates'!$B$10:$B$99,$B48,'Unit Rates'!O$10:O$99)*SUMIF('Forecast Volumes (unitised)'!$B$10:$B$99,$B48,'Forecast Volumes (unitised)'!O$10:O$99))</f>
        <v>9652363.6907306053</v>
      </c>
      <c r="O48" s="80"/>
    </row>
    <row r="49" spans="1:15" s="123" customFormat="1" x14ac:dyDescent="0.2">
      <c r="A49" s="80"/>
      <c r="B49" s="179" t="str">
        <f>'Historical Expenditure'!B51</f>
        <v>PEN</v>
      </c>
      <c r="C49" s="211" t="str">
        <f>'Historical Expenditure'!C51</f>
        <v>Environmental</v>
      </c>
      <c r="D49" s="185">
        <f>'Historical Expenditure'!D51*Inflation!G$10</f>
        <v>0</v>
      </c>
      <c r="E49" s="185">
        <f>'Historical Expenditure'!E51*Inflation!H$10</f>
        <v>0</v>
      </c>
      <c r="F49" s="185">
        <f>'Historical Expenditure'!F51*Inflation!I$10</f>
        <v>40798.926464963923</v>
      </c>
      <c r="G49" s="185">
        <f>'Historical Expenditure'!G51*Inflation!J$10</f>
        <v>80167.56628786074</v>
      </c>
      <c r="H49" s="185">
        <f>SUMIF('Project List'!$C$8:$C$342,$B49,'Project List'!E$8:E$346)*Inflation!$K$10+(SUMIF('Unit Rates'!$B$10:$B$99,$B49,'Unit Rates'!I$10:I$99)*SUMIF('Forecast Volumes (unitised)'!$B$10:$B$99,$B49,'Forecast Volumes (unitised)'!I$10:I$99))</f>
        <v>80167.56628786074</v>
      </c>
      <c r="I49" s="185">
        <f>SUMIF('Project List'!$C$8:$C$342,$B49,'Project List'!F$8:F$346)*Inflation!$K$10+(SUMIF('Unit Rates'!$B$10:$B$99,$B49,'Unit Rates'!J$10:J$99)*SUMIF('Forecast Volumes (unitised)'!$B$10:$B$99,$B49,'Forecast Volumes (unitised)'!J$10:J$99))</f>
        <v>80167.56628786074</v>
      </c>
      <c r="J49" s="185">
        <f>SUMIF('Project List'!$C$8:$C$342,$B49,'Project List'!G$8:G$346)*Inflation!$K$10+(SUMIF('Unit Rates'!$B$10:$B$99,$B49,'Unit Rates'!K$10:K$99)*SUMIF('Forecast Volumes (unitised)'!$B$10:$B$99,$B49,'Forecast Volumes (unitised)'!K$10:K$99))</f>
        <v>80167.56628786074</v>
      </c>
      <c r="K49" s="185">
        <f>SUMIF('Project List'!$C$8:$C$342,$B49,'Project List'!H$8:H$346)*Inflation!$K$10+(SUMIF('Unit Rates'!$B$10:$B$99,$B49,'Unit Rates'!L$10:L$99)*SUMIF('Forecast Volumes (unitised)'!$B$10:$B$99,$B49,'Forecast Volumes (unitised)'!L$10:L$99))</f>
        <v>80167.56628786074</v>
      </c>
      <c r="L49" s="185">
        <f>SUMIF('Project List'!$C$8:$C$342,$B49,'Project List'!I$8:I$346)*Inflation!$K$10+(SUMIF('Unit Rates'!$B$10:$B$99,$B49,'Unit Rates'!M$10:M$99)*SUMIF('Forecast Volumes (unitised)'!$B$10:$B$99,$B49,'Forecast Volumes (unitised)'!M$10:M$99))</f>
        <v>80167.56628786074</v>
      </c>
      <c r="M49" s="185">
        <f>SUMIF('Project List'!$C$8:$C$342,$B49,'Project List'!J$8:J$346)*Inflation!$K$10+(SUMIF('Unit Rates'!$B$10:$B$99,$B49,'Unit Rates'!N$10:N$99)*SUMIF('Forecast Volumes (unitised)'!$B$10:$B$99,$B49,'Forecast Volumes (unitised)'!N$10:N$99))</f>
        <v>80167.56628786074</v>
      </c>
      <c r="N49" s="185">
        <f>SUMIF('Project List'!$C$8:$C$342,$B49,'Project List'!K$8:K$346)*Inflation!$K$10+(SUMIF('Unit Rates'!$B$10:$B$99,$B49,'Unit Rates'!O$10:O$99)*SUMIF('Forecast Volumes (unitised)'!$B$10:$B$99,$B49,'Forecast Volumes (unitised)'!O$10:O$99))</f>
        <v>80167.56628786074</v>
      </c>
      <c r="O49" s="80"/>
    </row>
    <row r="50" spans="1:15" s="123" customFormat="1" x14ac:dyDescent="0.2">
      <c r="A50" s="80"/>
      <c r="B50" s="179" t="str">
        <f>'Historical Expenditure'!B52</f>
        <v>PFA</v>
      </c>
      <c r="C50" s="211" t="str">
        <f>'Historical Expenditure'!C52</f>
        <v>NETWORK FIRE MIT. CAPITAL</v>
      </c>
      <c r="D50" s="185">
        <f>'Historical Expenditure'!D52*Inflation!G$10</f>
        <v>243655.06100099668</v>
      </c>
      <c r="E50" s="185">
        <f>'Historical Expenditure'!E52*Inflation!H$10</f>
        <v>6974.2449376799568</v>
      </c>
      <c r="F50" s="185">
        <f>'Historical Expenditure'!F52*Inflation!I$10</f>
        <v>271581.52958827623</v>
      </c>
      <c r="G50" s="185">
        <f>'Historical Expenditure'!G52*Inflation!J$10</f>
        <v>317543.02866176993</v>
      </c>
      <c r="H50" s="185">
        <f>SUMIF('Project List'!$C$8:$C$342,$B50,'Project List'!E$8:E$346)*Inflation!$K$10+(SUMIF('Unit Rates'!$B$10:$B$99,$B50,'Unit Rates'!I$10:I$99)*SUMIF('Forecast Volumes (unitised)'!$B$10:$B$99,$B50,'Forecast Volumes (unitised)'!I$10:I$99))</f>
        <v>0</v>
      </c>
      <c r="I50" s="185">
        <f>SUMIF('Project List'!$C$8:$C$342,$B50,'Project List'!F$8:F$346)*Inflation!$K$10+(SUMIF('Unit Rates'!$B$10:$B$99,$B50,'Unit Rates'!J$10:J$99)*SUMIF('Forecast Volumes (unitised)'!$B$10:$B$99,$B50,'Forecast Volumes (unitised)'!J$10:J$99))</f>
        <v>0</v>
      </c>
      <c r="J50" s="185">
        <f>SUMIF('Project List'!$C$8:$C$342,$B50,'Project List'!G$8:G$346)*Inflation!$K$10+(SUMIF('Unit Rates'!$B$10:$B$99,$B50,'Unit Rates'!K$10:K$99)*SUMIF('Forecast Volumes (unitised)'!$B$10:$B$99,$B50,'Forecast Volumes (unitised)'!K$10:K$99))</f>
        <v>0</v>
      </c>
      <c r="K50" s="185">
        <f>SUMIF('Project List'!$C$8:$C$342,$B50,'Project List'!H$8:H$346)*Inflation!$K$10+(SUMIF('Unit Rates'!$B$10:$B$99,$B50,'Unit Rates'!L$10:L$99)*SUMIF('Forecast Volumes (unitised)'!$B$10:$B$99,$B50,'Forecast Volumes (unitised)'!L$10:L$99))</f>
        <v>0</v>
      </c>
      <c r="L50" s="185">
        <f>SUMIF('Project List'!$C$8:$C$342,$B50,'Project List'!I$8:I$346)*Inflation!$K$10+(SUMIF('Unit Rates'!$B$10:$B$99,$B50,'Unit Rates'!M$10:M$99)*SUMIF('Forecast Volumes (unitised)'!$B$10:$B$99,$B50,'Forecast Volumes (unitised)'!M$10:M$99))</f>
        <v>0</v>
      </c>
      <c r="M50" s="185">
        <f>SUMIF('Project List'!$C$8:$C$342,$B50,'Project List'!J$8:J$346)*Inflation!$K$10+(SUMIF('Unit Rates'!$B$10:$B$99,$B50,'Unit Rates'!N$10:N$99)*SUMIF('Forecast Volumes (unitised)'!$B$10:$B$99,$B50,'Forecast Volumes (unitised)'!N$10:N$99))</f>
        <v>0</v>
      </c>
      <c r="N50" s="185">
        <f>SUMIF('Project List'!$C$8:$C$342,$B50,'Project List'!K$8:K$346)*Inflation!$K$10+(SUMIF('Unit Rates'!$B$10:$B$99,$B50,'Unit Rates'!O$10:O$99)*SUMIF('Forecast Volumes (unitised)'!$B$10:$B$99,$B50,'Forecast Volumes (unitised)'!O$10:O$99))</f>
        <v>0</v>
      </c>
      <c r="O50" s="80"/>
    </row>
    <row r="51" spans="1:15" s="123" customFormat="1" x14ac:dyDescent="0.2">
      <c r="A51" s="80"/>
      <c r="B51" s="179" t="str">
        <f>'Historical Expenditure'!B53</f>
        <v>RMF</v>
      </c>
      <c r="C51" s="211" t="str">
        <f>'Historical Expenditure'!C53</f>
        <v>PREMISE FAULTS SERVICE REPLACE</v>
      </c>
      <c r="D51" s="185">
        <f>'Historical Expenditure'!D53*Inflation!G$10</f>
        <v>1364850.1069468386</v>
      </c>
      <c r="E51" s="185">
        <f>'Historical Expenditure'!E53*Inflation!H$10</f>
        <v>1398223.7594013277</v>
      </c>
      <c r="F51" s="185">
        <f>'Historical Expenditure'!F53*Inflation!I$10</f>
        <v>1350361.0282446952</v>
      </c>
      <c r="G51" s="185">
        <f>'Historical Expenditure'!G53*Inflation!J$10</f>
        <v>1257932.7561896767</v>
      </c>
      <c r="H51" s="185">
        <f>SUMIF('Project List'!$C$8:$C$342,$B51,'Project List'!E$8:E$346)*Inflation!$K$10+(SUMIF('Unit Rates'!$B$10:$B$99,$B51,'Unit Rates'!I$10:I$99)*SUMIF('Forecast Volumes (unitised)'!$B$10:$B$99,$B51,'Forecast Volumes (unitised)'!I$10:I$99))</f>
        <v>1369584.7488934947</v>
      </c>
      <c r="I51" s="185">
        <f>SUMIF('Project List'!$C$8:$C$342,$B51,'Project List'!F$8:F$346)*Inflation!$K$10+(SUMIF('Unit Rates'!$B$10:$B$99,$B51,'Unit Rates'!J$10:J$99)*SUMIF('Forecast Volumes (unitised)'!$B$10:$B$99,$B51,'Forecast Volumes (unitised)'!J$10:J$99))</f>
        <v>1369584.7488934947</v>
      </c>
      <c r="J51" s="185">
        <f>SUMIF('Project List'!$C$8:$C$342,$B51,'Project List'!G$8:G$346)*Inflation!$K$10+(SUMIF('Unit Rates'!$B$10:$B$99,$B51,'Unit Rates'!K$10:K$99)*SUMIF('Forecast Volumes (unitised)'!$B$10:$B$99,$B51,'Forecast Volumes (unitised)'!K$10:K$99))</f>
        <v>1369584.7488934947</v>
      </c>
      <c r="K51" s="185">
        <f>SUMIF('Project List'!$C$8:$C$342,$B51,'Project List'!H$8:H$346)*Inflation!$K$10+(SUMIF('Unit Rates'!$B$10:$B$99,$B51,'Unit Rates'!L$10:L$99)*SUMIF('Forecast Volumes (unitised)'!$B$10:$B$99,$B51,'Forecast Volumes (unitised)'!L$10:L$99))</f>
        <v>1369584.7488934947</v>
      </c>
      <c r="L51" s="185">
        <f>SUMIF('Project List'!$C$8:$C$342,$B51,'Project List'!I$8:I$346)*Inflation!$K$10+(SUMIF('Unit Rates'!$B$10:$B$99,$B51,'Unit Rates'!M$10:M$99)*SUMIF('Forecast Volumes (unitised)'!$B$10:$B$99,$B51,'Forecast Volumes (unitised)'!M$10:M$99))</f>
        <v>1369584.7488934947</v>
      </c>
      <c r="M51" s="185">
        <f>SUMIF('Project List'!$C$8:$C$342,$B51,'Project List'!J$8:J$346)*Inflation!$K$10+(SUMIF('Unit Rates'!$B$10:$B$99,$B51,'Unit Rates'!N$10:N$99)*SUMIF('Forecast Volumes (unitised)'!$B$10:$B$99,$B51,'Forecast Volumes (unitised)'!N$10:N$99))</f>
        <v>1369584.7488934947</v>
      </c>
      <c r="N51" s="185">
        <f>SUMIF('Project List'!$C$8:$C$342,$B51,'Project List'!K$8:K$346)*Inflation!$K$10+(SUMIF('Unit Rates'!$B$10:$B$99,$B51,'Unit Rates'!O$10:O$99)*SUMIF('Forecast Volumes (unitised)'!$B$10:$B$99,$B51,'Forecast Volumes (unitised)'!O$10:O$99))</f>
        <v>1369584.7488934947</v>
      </c>
      <c r="O51" s="80"/>
    </row>
    <row r="52" spans="1:15" s="123" customFormat="1" x14ac:dyDescent="0.2">
      <c r="A52" s="80"/>
      <c r="B52" s="179" t="str">
        <f>'Historical Expenditure'!B54</f>
        <v>RMJ</v>
      </c>
      <c r="C52" s="211" t="str">
        <f>'Historical Expenditure'!C54</f>
        <v>REPLACE SERVICE (ALTER TERMINA</v>
      </c>
      <c r="D52" s="185">
        <f>'Historical Expenditure'!D54*Inflation!G$10</f>
        <v>410446.78837161663</v>
      </c>
      <c r="E52" s="185">
        <f>'Historical Expenditure'!E54*Inflation!H$10</f>
        <v>173116.10480145007</v>
      </c>
      <c r="F52" s="185">
        <f>'Historical Expenditure'!F54*Inflation!I$10</f>
        <v>340718.92633117607</v>
      </c>
      <c r="G52" s="185">
        <f>'Historical Expenditure'!G54*Inflation!J$10</f>
        <v>480296.87668059894</v>
      </c>
      <c r="H52" s="161"/>
      <c r="I52" s="161"/>
      <c r="J52" s="193"/>
      <c r="K52" s="161"/>
      <c r="L52" s="161"/>
      <c r="M52" s="161"/>
      <c r="N52" s="161"/>
      <c r="O52" s="80"/>
    </row>
    <row r="53" spans="1:15" s="123" customFormat="1" x14ac:dyDescent="0.2">
      <c r="A53" s="80"/>
      <c r="B53" s="179" t="str">
        <f>'Historical Expenditure'!B55</f>
        <v>RMK</v>
      </c>
      <c r="C53" s="211" t="str">
        <f>'Historical Expenditure'!C55</f>
        <v>REPLACE SERVICE (&amp; CUSTOMER MA</v>
      </c>
      <c r="D53" s="185">
        <f>'Historical Expenditure'!D55*Inflation!G$10</f>
        <v>162883.46489237275</v>
      </c>
      <c r="E53" s="185">
        <f>'Historical Expenditure'!E55*Inflation!H$10</f>
        <v>175499.68822941199</v>
      </c>
      <c r="F53" s="185">
        <f>'Historical Expenditure'!F55*Inflation!I$10</f>
        <v>120470.45293560636</v>
      </c>
      <c r="G53" s="185">
        <f>'Historical Expenditure'!G55*Inflation!J$10</f>
        <v>112290.74983291047</v>
      </c>
      <c r="H53" s="161"/>
      <c r="I53" s="161"/>
      <c r="J53" s="193"/>
      <c r="K53" s="161"/>
      <c r="L53" s="161"/>
      <c r="M53" s="161"/>
      <c r="N53" s="161"/>
      <c r="O53" s="80"/>
    </row>
    <row r="54" spans="1:15" s="123" customFormat="1" x14ac:dyDescent="0.2">
      <c r="A54" s="80"/>
      <c r="B54" s="179" t="str">
        <f>'Historical Expenditure'!B56</f>
        <v>RML</v>
      </c>
      <c r="C54" s="211" t="str">
        <f>'Historical Expenditure'!C56</f>
        <v>INSTALL DISCONNECT DEVICE</v>
      </c>
      <c r="D54" s="185">
        <f>'Historical Expenditure'!D56*Inflation!G$10</f>
        <v>320040.33445518365</v>
      </c>
      <c r="E54" s="185">
        <f>'Historical Expenditure'!E56*Inflation!H$10</f>
        <v>242358.55162271395</v>
      </c>
      <c r="F54" s="185">
        <f>'Historical Expenditure'!F56*Inflation!I$10</f>
        <v>171844.22067344628</v>
      </c>
      <c r="G54" s="185">
        <f>'Historical Expenditure'!G56*Inflation!J$10</f>
        <v>107692.29716652189</v>
      </c>
      <c r="H54" s="161"/>
      <c r="I54" s="161"/>
      <c r="J54" s="193"/>
      <c r="K54" s="161"/>
      <c r="L54" s="161"/>
      <c r="M54" s="161"/>
      <c r="N54" s="161"/>
      <c r="O54" s="80"/>
    </row>
    <row r="55" spans="1:15" s="123" customFormat="1" x14ac:dyDescent="0.2">
      <c r="A55" s="80"/>
      <c r="B55" s="179" t="str">
        <f>'Historical Expenditure'!B57</f>
        <v>RMP</v>
      </c>
      <c r="C55" s="211" t="str">
        <f>'Historical Expenditure'!C57</f>
        <v>SERVICE REPLACEMENT (PLANNED)</v>
      </c>
      <c r="D55" s="185">
        <f>'Historical Expenditure'!D57*Inflation!G$10</f>
        <v>4669163.3632966233</v>
      </c>
      <c r="E55" s="185">
        <f>'Historical Expenditure'!E57*Inflation!H$10</f>
        <v>2346635.4461601223</v>
      </c>
      <c r="F55" s="185">
        <f>'Historical Expenditure'!F57*Inflation!I$10</f>
        <v>2160990.8731824514</v>
      </c>
      <c r="G55" s="185">
        <f>'Historical Expenditure'!G57*Inflation!J$10</f>
        <v>2066793.3344458048</v>
      </c>
      <c r="H55" s="185">
        <f>SUMIF('Project List'!$C$8:$C$342,$B55,'Project List'!E$8:E$346)*Inflation!$K$10+(SUMIF('Unit Rates'!$B$10:$B$99,$B55,'Unit Rates'!I$10:I$99)*SUMIF('Forecast Volumes (unitised)'!$B$10:$B$99,$B55,'Forecast Volumes (unitised)'!I$10:I$99))</f>
        <v>2256201.4759053788</v>
      </c>
      <c r="I55" s="185">
        <f>SUMIF('Project List'!$C$8:$C$342,$B55,'Project List'!F$8:F$346)*Inflation!$K$10+(SUMIF('Unit Rates'!$B$10:$B$99,$B55,'Unit Rates'!J$10:J$99)*SUMIF('Forecast Volumes (unitised)'!$B$10:$B$99,$B55,'Forecast Volumes (unitised)'!J$10:J$99))</f>
        <v>2964369.2246069377</v>
      </c>
      <c r="J55" s="185">
        <f>SUMIF('Project List'!$C$8:$C$342,$B55,'Project List'!G$8:G$346)*Inflation!$K$10+(SUMIF('Unit Rates'!$B$10:$B$99,$B55,'Unit Rates'!K$10:K$99)*SUMIF('Forecast Volumes (unitised)'!$B$10:$B$99,$B55,'Forecast Volumes (unitised)'!K$10:K$99))</f>
        <v>3666690.1887296755</v>
      </c>
      <c r="K55" s="185">
        <f>SUMIF('Project List'!$C$8:$C$342,$B55,'Project List'!H$8:H$346)*Inflation!$K$10+(SUMIF('Unit Rates'!$B$10:$B$99,$B55,'Unit Rates'!L$10:L$99)*SUMIF('Forecast Volumes (unitised)'!$B$10:$B$99,$B55,'Forecast Volumes (unitised)'!L$10:L$99))</f>
        <v>3525290.989477023</v>
      </c>
      <c r="L55" s="185">
        <f>SUMIF('Project List'!$C$8:$C$342,$B55,'Project List'!I$8:I$346)*Inflation!$K$10+(SUMIF('Unit Rates'!$B$10:$B$99,$B55,'Unit Rates'!M$10:M$99)*SUMIF('Forecast Volumes (unitised)'!$B$10:$B$99,$B55,'Forecast Volumes (unitised)'!M$10:M$99))</f>
        <v>3385188.5101305768</v>
      </c>
      <c r="M55" s="185">
        <f>SUMIF('Project List'!$C$8:$C$342,$B55,'Project List'!J$8:J$346)*Inflation!$K$10+(SUMIF('Unit Rates'!$B$10:$B$99,$B55,'Unit Rates'!N$10:N$99)*SUMIF('Forecast Volumes (unitised)'!$B$10:$B$99,$B55,'Forecast Volumes (unitised)'!N$10:N$99))</f>
        <v>3223853.0801795493</v>
      </c>
      <c r="N55" s="185">
        <f>SUMIF('Project List'!$C$8:$C$342,$B55,'Project List'!K$8:K$346)*Inflation!$K$10+(SUMIF('Unit Rates'!$B$10:$B$99,$B55,'Unit Rates'!O$10:O$99)*SUMIF('Forecast Volumes (unitised)'!$B$10:$B$99,$B55,'Forecast Volumes (unitised)'!O$10:O$99))</f>
        <v>3082017.7457148205</v>
      </c>
      <c r="O55" s="80"/>
    </row>
    <row r="56" spans="1:15" s="123" customFormat="1" x14ac:dyDescent="0.2">
      <c r="A56" s="80"/>
      <c r="B56" s="179" t="str">
        <f>'Historical Expenditure'!B58</f>
        <v>RMU</v>
      </c>
      <c r="C56" s="211" t="str">
        <f>'Historical Expenditure'!C58</f>
        <v>O/H SERVICES REPLACED WITH U/G</v>
      </c>
      <c r="D56" s="185">
        <f>'Historical Expenditure'!D58*Inflation!G$10</f>
        <v>37958.138948180283</v>
      </c>
      <c r="E56" s="185">
        <f>'Historical Expenditure'!E58*Inflation!H$10</f>
        <v>42740.12116471889</v>
      </c>
      <c r="F56" s="185">
        <f>'Historical Expenditure'!F58*Inflation!I$10</f>
        <v>22464.164557001466</v>
      </c>
      <c r="G56" s="185">
        <f>'Historical Expenditure'!G58*Inflation!J$10</f>
        <v>16468.265266687453</v>
      </c>
      <c r="H56" s="185">
        <f>SUMIF('Project List'!$C$8:$C$342,$B56,'Project List'!E$8:E$346)*Inflation!$K$10+(SUMIF('Unit Rates'!$B$10:$B$99,$B56,'Unit Rates'!I$10:I$99)*SUMIF('Forecast Volumes (unitised)'!$B$10:$B$99,$B56,'Forecast Volumes (unitised)'!I$10:I$99))</f>
        <v>32078.684936111338</v>
      </c>
      <c r="I56" s="185">
        <f>SUMIF('Project List'!$C$8:$C$342,$B56,'Project List'!F$8:F$346)*Inflation!$K$10+(SUMIF('Unit Rates'!$B$10:$B$99,$B56,'Unit Rates'!J$10:J$99)*SUMIF('Forecast Volumes (unitised)'!$B$10:$B$99,$B56,'Forecast Volumes (unitised)'!J$10:J$99))</f>
        <v>32078.684936111338</v>
      </c>
      <c r="J56" s="185">
        <f>SUMIF('Project List'!$C$8:$C$342,$B56,'Project List'!G$8:G$346)*Inflation!$K$10+(SUMIF('Unit Rates'!$B$10:$B$99,$B56,'Unit Rates'!K$10:K$99)*SUMIF('Forecast Volumes (unitised)'!$B$10:$B$99,$B56,'Forecast Volumes (unitised)'!K$10:K$99))</f>
        <v>32078.684936111338</v>
      </c>
      <c r="K56" s="185">
        <f>SUMIF('Project List'!$C$8:$C$342,$B56,'Project List'!H$8:H$346)*Inflation!$K$10+(SUMIF('Unit Rates'!$B$10:$B$99,$B56,'Unit Rates'!L$10:L$99)*SUMIF('Forecast Volumes (unitised)'!$B$10:$B$99,$B56,'Forecast Volumes (unitised)'!L$10:L$99))</f>
        <v>32078.684936111338</v>
      </c>
      <c r="L56" s="185">
        <f>SUMIF('Project List'!$C$8:$C$342,$B56,'Project List'!I$8:I$346)*Inflation!$K$10+(SUMIF('Unit Rates'!$B$10:$B$99,$B56,'Unit Rates'!M$10:M$99)*SUMIF('Forecast Volumes (unitised)'!$B$10:$B$99,$B56,'Forecast Volumes (unitised)'!M$10:M$99))</f>
        <v>32078.684936111338</v>
      </c>
      <c r="M56" s="185">
        <f>SUMIF('Project List'!$C$8:$C$342,$B56,'Project List'!J$8:J$346)*Inflation!$K$10+(SUMIF('Unit Rates'!$B$10:$B$99,$B56,'Unit Rates'!N$10:N$99)*SUMIF('Forecast Volumes (unitised)'!$B$10:$B$99,$B56,'Forecast Volumes (unitised)'!N$10:N$99))</f>
        <v>32078.684936111338</v>
      </c>
      <c r="N56" s="185">
        <f>SUMIF('Project List'!$C$8:$C$342,$B56,'Project List'!K$8:K$346)*Inflation!$K$10+(SUMIF('Unit Rates'!$B$10:$B$99,$B56,'Unit Rates'!O$10:O$99)*SUMIF('Forecast Volumes (unitised)'!$B$10:$B$99,$B56,'Forecast Volumes (unitised)'!O$10:O$99))</f>
        <v>32078.684936111338</v>
      </c>
      <c r="O56" s="80"/>
    </row>
    <row r="57" spans="1:15" s="123" customFormat="1" x14ac:dyDescent="0.2">
      <c r="A57" s="80"/>
      <c r="B57" s="179" t="str">
        <f>'Historical Expenditure'!B59</f>
        <v>ROJ</v>
      </c>
      <c r="C57" s="211" t="str">
        <f>'Historical Expenditure'!C59</f>
        <v>LV Open Wire Replacement (route metre)</v>
      </c>
      <c r="D57" s="185">
        <f>'Historical Expenditure'!D59*Inflation!G$10</f>
        <v>0</v>
      </c>
      <c r="E57" s="185">
        <f>'Historical Expenditure'!E59*Inflation!H$10</f>
        <v>0</v>
      </c>
      <c r="F57" s="185">
        <f>'Historical Expenditure'!F59*Inflation!I$10</f>
        <v>72471.89448630836</v>
      </c>
      <c r="G57" s="185">
        <f>'Historical Expenditure'!G59*Inflation!J$10</f>
        <v>122930.99370644716</v>
      </c>
      <c r="H57" s="185">
        <f>SUMIF('Project List'!$C$8:$C$342,$B57,'Project List'!E$8:E$346)*Inflation!$K$10+(SUMIF('Unit Rates'!$B$10:$B$99,$B57,'Unit Rates'!I$10:I$99)*SUMIF('Forecast Volumes (unitised)'!$B$10:$B$99,$B57,'Forecast Volumes (unitised)'!I$10:I$99))</f>
        <v>135833.19848157009</v>
      </c>
      <c r="I57" s="185">
        <f>SUMIF('Project List'!$C$8:$C$342,$B57,'Project List'!F$8:F$346)*Inflation!$K$10+(SUMIF('Unit Rates'!$B$10:$B$99,$B57,'Unit Rates'!J$10:J$99)*SUMIF('Forecast Volumes (unitised)'!$B$10:$B$99,$B57,'Forecast Volumes (unitised)'!J$10:J$99))</f>
        <v>122930.99370644716</v>
      </c>
      <c r="J57" s="185">
        <f>SUMIF('Project List'!$C$8:$C$342,$B57,'Project List'!G$8:G$346)*Inflation!$K$10+(SUMIF('Unit Rates'!$B$10:$B$99,$B57,'Unit Rates'!K$10:K$99)*SUMIF('Forecast Volumes (unitised)'!$B$10:$B$99,$B57,'Forecast Volumes (unitised)'!K$10:K$99))</f>
        <v>122930.99370644716</v>
      </c>
      <c r="K57" s="185">
        <f>SUMIF('Project List'!$C$8:$C$342,$B57,'Project List'!H$8:H$346)*Inflation!$K$10+(SUMIF('Unit Rates'!$B$10:$B$99,$B57,'Unit Rates'!L$10:L$99)*SUMIF('Forecast Volumes (unitised)'!$B$10:$B$99,$B57,'Forecast Volumes (unitised)'!L$10:L$99))</f>
        <v>122930.99370644716</v>
      </c>
      <c r="L57" s="185">
        <f>SUMIF('Project List'!$C$8:$C$342,$B57,'Project List'!I$8:I$346)*Inflation!$K$10+(SUMIF('Unit Rates'!$B$10:$B$99,$B57,'Unit Rates'!M$10:M$99)*SUMIF('Forecast Volumes (unitised)'!$B$10:$B$99,$B57,'Forecast Volumes (unitised)'!M$10:M$99))</f>
        <v>122930.99370644716</v>
      </c>
      <c r="M57" s="185">
        <f>SUMIF('Project List'!$C$8:$C$342,$B57,'Project List'!J$8:J$346)*Inflation!$K$10+(SUMIF('Unit Rates'!$B$10:$B$99,$B57,'Unit Rates'!N$10:N$99)*SUMIF('Forecast Volumes (unitised)'!$B$10:$B$99,$B57,'Forecast Volumes (unitised)'!N$10:N$99))</f>
        <v>122930.99370644716</v>
      </c>
      <c r="N57" s="185">
        <f>SUMIF('Project List'!$C$8:$C$342,$B57,'Project List'!K$8:K$346)*Inflation!$K$10+(SUMIF('Unit Rates'!$B$10:$B$99,$B57,'Unit Rates'!O$10:O$99)*SUMIF('Forecast Volumes (unitised)'!$B$10:$B$99,$B57,'Forecast Volumes (unitised)'!O$10:O$99))</f>
        <v>122930.99370644716</v>
      </c>
      <c r="O57" s="80"/>
    </row>
    <row r="58" spans="1:15" s="123" customFormat="1" x14ac:dyDescent="0.2">
      <c r="A58" s="80"/>
      <c r="B58" s="179" t="str">
        <f>'Historical Expenditure'!B60</f>
        <v>ROL</v>
      </c>
      <c r="C58" s="211" t="str">
        <f>'Historical Expenditure'!C60</f>
        <v>O/H LINE REPL-LV ABC</v>
      </c>
      <c r="D58" s="185">
        <f>'Historical Expenditure'!D60*Inflation!G$10</f>
        <v>242627.96227439333</v>
      </c>
      <c r="E58" s="185">
        <f>'Historical Expenditure'!E60*Inflation!H$10</f>
        <v>136406.27900394626</v>
      </c>
      <c r="F58" s="185">
        <f>'Historical Expenditure'!F60*Inflation!I$10</f>
        <v>121493.37774552288</v>
      </c>
      <c r="G58" s="185">
        <f>'Historical Expenditure'!G60*Inflation!J$10</f>
        <v>125119.67688703797</v>
      </c>
      <c r="H58" s="185">
        <f>SUMIF('Project List'!$C$8:$C$342,$B58,'Project List'!E$8:E$346)*Inflation!$K$10+(SUMIF('Unit Rates'!$B$10:$B$99,$B58,'Unit Rates'!I$10:I$99)*SUMIF('Forecast Volumes (unitised)'!$B$10:$B$99,$B58,'Forecast Volumes (unitised)'!I$10:I$99))</f>
        <v>1362500.9256641192</v>
      </c>
      <c r="I58" s="185">
        <f>SUMIF('Project List'!$C$8:$C$342,$B58,'Project List'!F$8:F$346)*Inflation!$K$10+(SUMIF('Unit Rates'!$B$10:$B$99,$B58,'Unit Rates'!J$10:J$99)*SUMIF('Forecast Volumes (unitised)'!$B$10:$B$99,$B58,'Forecast Volumes (unitised)'!J$10:J$99))</f>
        <v>2304156.8523171889</v>
      </c>
      <c r="J58" s="185">
        <f>SUMIF('Project List'!$C$8:$C$342,$B58,'Project List'!G$8:G$346)*Inflation!$K$10+(SUMIF('Unit Rates'!$B$10:$B$99,$B58,'Unit Rates'!K$10:K$99)*SUMIF('Forecast Volumes (unitised)'!$B$10:$B$99,$B58,'Forecast Volumes (unitised)'!K$10:K$99))</f>
        <v>1723592.3551687298</v>
      </c>
      <c r="K58" s="185">
        <f>SUMIF('Project List'!$C$8:$C$342,$B58,'Project List'!H$8:H$346)*Inflation!$K$10+(SUMIF('Unit Rates'!$B$10:$B$99,$B58,'Unit Rates'!L$10:L$99)*SUMIF('Forecast Volumes (unitised)'!$B$10:$B$99,$B58,'Forecast Volumes (unitised)'!L$10:L$99))</f>
        <v>1723592.3551687298</v>
      </c>
      <c r="L58" s="185">
        <f>SUMIF('Project List'!$C$8:$C$342,$B58,'Project List'!I$8:I$346)*Inflation!$K$10+(SUMIF('Unit Rates'!$B$10:$B$99,$B58,'Unit Rates'!M$10:M$99)*SUMIF('Forecast Volumes (unitised)'!$B$10:$B$99,$B58,'Forecast Volumes (unitised)'!M$10:M$99))</f>
        <v>1723592.3551687298</v>
      </c>
      <c r="M58" s="185">
        <f>SUMIF('Project List'!$C$8:$C$342,$B58,'Project List'!J$8:J$346)*Inflation!$K$10+(SUMIF('Unit Rates'!$B$10:$B$99,$B58,'Unit Rates'!N$10:N$99)*SUMIF('Forecast Volumes (unitised)'!$B$10:$B$99,$B58,'Forecast Volumes (unitised)'!N$10:N$99))</f>
        <v>1723592.3551687298</v>
      </c>
      <c r="N58" s="185">
        <f>SUMIF('Project List'!$C$8:$C$342,$B58,'Project List'!K$8:K$346)*Inflation!$K$10+(SUMIF('Unit Rates'!$B$10:$B$99,$B58,'Unit Rates'!O$10:O$99)*SUMIF('Forecast Volumes (unitised)'!$B$10:$B$99,$B58,'Forecast Volumes (unitised)'!O$10:O$99))</f>
        <v>1723592.3551687298</v>
      </c>
      <c r="O58" s="80"/>
    </row>
    <row r="59" spans="1:15" s="123" customFormat="1" x14ac:dyDescent="0.2">
      <c r="A59" s="80"/>
      <c r="B59" s="179" t="str">
        <f>'Historical Expenditure'!B61</f>
        <v>ROM</v>
      </c>
      <c r="C59" s="211" t="str">
        <f>'Historical Expenditure'!C61</f>
        <v>Overhead Conductors</v>
      </c>
      <c r="D59" s="185">
        <f>'Historical Expenditure'!D61*Inflation!G$10</f>
        <v>0</v>
      </c>
      <c r="E59" s="185">
        <f>'Historical Expenditure'!E61*Inflation!H$10</f>
        <v>0</v>
      </c>
      <c r="F59" s="185">
        <f>'Historical Expenditure'!F61*Inflation!I$10</f>
        <v>4730.0414726273111</v>
      </c>
      <c r="G59" s="185">
        <f>'Historical Expenditure'!G61*Inflation!J$10</f>
        <v>18942.156271718592</v>
      </c>
      <c r="H59" s="185">
        <f>SUMIF('Project List'!$C$8:$C$342,$B59,'Project List'!E$8:E$346)*Inflation!$K$10+(SUMIF('Unit Rates'!$B$10:$B$99,$B59,'Unit Rates'!I$10:I$99)*SUMIF('Forecast Volumes (unitised)'!$B$10:$B$99,$B59,'Forecast Volumes (unitised)'!I$10:I$99))</f>
        <v>5260.4883876324229</v>
      </c>
      <c r="I59" s="185">
        <f>SUMIF('Project List'!$C$8:$C$342,$B59,'Project List'!F$8:F$346)*Inflation!$K$10+(SUMIF('Unit Rates'!$B$10:$B$99,$B59,'Unit Rates'!J$10:J$99)*SUMIF('Forecast Volumes (unitised)'!$B$10:$B$99,$B59,'Forecast Volumes (unitised)'!J$10:J$99))</f>
        <v>5260.4883876324229</v>
      </c>
      <c r="J59" s="185">
        <f>SUMIF('Project List'!$C$8:$C$342,$B59,'Project List'!G$8:G$346)*Inflation!$K$10+(SUMIF('Unit Rates'!$B$10:$B$99,$B59,'Unit Rates'!K$10:K$99)*SUMIF('Forecast Volumes (unitised)'!$B$10:$B$99,$B59,'Forecast Volumes (unitised)'!K$10:K$99))</f>
        <v>5260.4883876324229</v>
      </c>
      <c r="K59" s="185">
        <f>SUMIF('Project List'!$C$8:$C$342,$B59,'Project List'!H$8:H$346)*Inflation!$K$10+(SUMIF('Unit Rates'!$B$10:$B$99,$B59,'Unit Rates'!L$10:L$99)*SUMIF('Forecast Volumes (unitised)'!$B$10:$B$99,$B59,'Forecast Volumes (unitised)'!L$10:L$99))</f>
        <v>5260.4883876324229</v>
      </c>
      <c r="L59" s="185">
        <f>SUMIF('Project List'!$C$8:$C$342,$B59,'Project List'!I$8:I$346)*Inflation!$K$10+(SUMIF('Unit Rates'!$B$10:$B$99,$B59,'Unit Rates'!M$10:M$99)*SUMIF('Forecast Volumes (unitised)'!$B$10:$B$99,$B59,'Forecast Volumes (unitised)'!M$10:M$99))</f>
        <v>5260.4883876324229</v>
      </c>
      <c r="M59" s="185">
        <f>SUMIF('Project List'!$C$8:$C$342,$B59,'Project List'!J$8:J$346)*Inflation!$K$10+(SUMIF('Unit Rates'!$B$10:$B$99,$B59,'Unit Rates'!N$10:N$99)*SUMIF('Forecast Volumes (unitised)'!$B$10:$B$99,$B59,'Forecast Volumes (unitised)'!N$10:N$99))</f>
        <v>5260.4883876324229</v>
      </c>
      <c r="N59" s="185">
        <f>SUMIF('Project List'!$C$8:$C$342,$B59,'Project List'!K$8:K$346)*Inflation!$K$10+(SUMIF('Unit Rates'!$B$10:$B$99,$B59,'Unit Rates'!O$10:O$99)*SUMIF('Forecast Volumes (unitised)'!$B$10:$B$99,$B59,'Forecast Volumes (unitised)'!O$10:O$99))</f>
        <v>5260.4883876324229</v>
      </c>
      <c r="O59" s="80"/>
    </row>
    <row r="60" spans="1:15" s="123" customFormat="1" x14ac:dyDescent="0.2">
      <c r="A60" s="80"/>
      <c r="B60" s="179" t="str">
        <f>'Historical Expenditure'!B62</f>
        <v>RPH</v>
      </c>
      <c r="C60" s="211" t="str">
        <f>'Historical Expenditure'!C62</f>
        <v>POLE REPLACEMENT- HIGH VOLTAGE</v>
      </c>
      <c r="D60" s="185">
        <f>'Historical Expenditure'!D62*Inflation!G$10</f>
        <v>6347089.2702933364</v>
      </c>
      <c r="E60" s="185">
        <f>'Historical Expenditure'!E62*Inflation!H$10</f>
        <v>5388806.6522558294</v>
      </c>
      <c r="F60" s="185">
        <f>'Historical Expenditure'!F62*Inflation!I$10</f>
        <v>4077323.088679886</v>
      </c>
      <c r="G60" s="185">
        <f>'Historical Expenditure'!G62*Inflation!J$10</f>
        <v>3590638.8429792207</v>
      </c>
      <c r="H60" s="185">
        <f>SUMIF('Project List'!$C$8:$C$342,$B60,'Project List'!E$8:E$346)*Inflation!$K$10+(SUMIF('Unit Rates'!$B$10:$B$99,$B60,'Unit Rates'!I$10:I$99)*SUMIF('Forecast Volumes (unitised)'!$B$10:$B$99,$B60,'Forecast Volumes (unitised)'!I$10:I$99))</f>
        <v>5561317.6347487681</v>
      </c>
      <c r="I60" s="185">
        <f>SUMIF('Project List'!$C$8:$C$342,$B60,'Project List'!F$8:F$346)*Inflation!$K$10+(SUMIF('Unit Rates'!$B$10:$B$99,$B60,'Unit Rates'!J$10:J$99)*SUMIF('Forecast Volumes (unitised)'!$B$10:$B$99,$B60,'Forecast Volumes (unitised)'!J$10:J$99))</f>
        <v>6286819.1645072531</v>
      </c>
      <c r="J60" s="185">
        <f>SUMIF('Project List'!$C$8:$C$342,$B60,'Project List'!G$8:G$346)*Inflation!$K$10+(SUMIF('Unit Rates'!$B$10:$B$99,$B60,'Unit Rates'!K$10:K$99)*SUMIF('Forecast Volumes (unitised)'!$B$10:$B$99,$B60,'Forecast Volumes (unitised)'!K$10:K$99))</f>
        <v>9489874.2120596617</v>
      </c>
      <c r="K60" s="185">
        <f>SUMIF('Project List'!$C$8:$C$342,$B60,'Project List'!H$8:H$346)*Inflation!$K$10+(SUMIF('Unit Rates'!$B$10:$B$99,$B60,'Unit Rates'!L$10:L$99)*SUMIF('Forecast Volumes (unitised)'!$B$10:$B$99,$B60,'Forecast Volumes (unitised)'!L$10:L$99))</f>
        <v>9895737.0811981987</v>
      </c>
      <c r="L60" s="185">
        <f>SUMIF('Project List'!$C$8:$C$342,$B60,'Project List'!I$8:I$346)*Inflation!$K$10+(SUMIF('Unit Rates'!$B$10:$B$99,$B60,'Unit Rates'!M$10:M$99)*SUMIF('Forecast Volumes (unitised)'!$B$10:$B$99,$B60,'Forecast Volumes (unitised)'!M$10:M$99))</f>
        <v>10266616.152470373</v>
      </c>
      <c r="M60" s="185">
        <f>SUMIF('Project List'!$C$8:$C$342,$B60,'Project List'!J$8:J$346)*Inflation!$K$10+(SUMIF('Unit Rates'!$B$10:$B$99,$B60,'Unit Rates'!N$10:N$99)*SUMIF('Forecast Volumes (unitised)'!$B$10:$B$99,$B60,'Forecast Volumes (unitised)'!N$10:N$99))</f>
        <v>9850413.5771225989</v>
      </c>
      <c r="N60" s="185">
        <f>SUMIF('Project List'!$C$8:$C$342,$B60,'Project List'!K$8:K$346)*Inflation!$K$10+(SUMIF('Unit Rates'!$B$10:$B$99,$B60,'Unit Rates'!O$10:O$99)*SUMIF('Forecast Volumes (unitised)'!$B$10:$B$99,$B60,'Forecast Volumes (unitised)'!O$10:O$99))</f>
        <v>10189020.277445192</v>
      </c>
      <c r="O60" s="80"/>
    </row>
    <row r="61" spans="1:15" s="123" customFormat="1" x14ac:dyDescent="0.2">
      <c r="A61" s="80"/>
      <c r="B61" s="179" t="str">
        <f>'Historical Expenditure'!B63</f>
        <v>RPL</v>
      </c>
      <c r="C61" s="211" t="str">
        <f>'Historical Expenditure'!C63</f>
        <v>POLE REPLACEMENT- LOW VOLTAGE</v>
      </c>
      <c r="D61" s="185">
        <f>'Historical Expenditure'!D63*Inflation!G$10</f>
        <v>3316258.3882373939</v>
      </c>
      <c r="E61" s="185">
        <f>'Historical Expenditure'!E63*Inflation!H$10</f>
        <v>3111069.7526610573</v>
      </c>
      <c r="F61" s="185">
        <f>'Historical Expenditure'!F63*Inflation!I$10</f>
        <v>3269580.3486296413</v>
      </c>
      <c r="G61" s="185">
        <f>'Historical Expenditure'!G63*Inflation!J$10</f>
        <v>2916133.6276467126</v>
      </c>
      <c r="H61" s="185">
        <f>SUMIF('Project List'!$C$8:$C$342,$B61,'Project List'!E$8:E$346)*Inflation!$K$10+(SUMIF('Unit Rates'!$B$10:$B$99,$B61,'Unit Rates'!I$10:I$99)*SUMIF('Forecast Volumes (unitised)'!$B$10:$B$99,$B61,'Forecast Volumes (unitised)'!I$10:I$99))</f>
        <v>3730707.5957473689</v>
      </c>
      <c r="I61" s="185">
        <f>SUMIF('Project List'!$C$8:$C$342,$B61,'Project List'!F$8:F$346)*Inflation!$K$10+(SUMIF('Unit Rates'!$B$10:$B$99,$B61,'Unit Rates'!J$10:J$99)*SUMIF('Forecast Volumes (unitised)'!$B$10:$B$99,$B61,'Forecast Volumes (unitised)'!J$10:J$99))</f>
        <v>3997579.8949251277</v>
      </c>
      <c r="J61" s="185">
        <f>SUMIF('Project List'!$C$8:$C$342,$B61,'Project List'!G$8:G$346)*Inflation!$K$10+(SUMIF('Unit Rates'!$B$10:$B$99,$B61,'Unit Rates'!K$10:K$99)*SUMIF('Forecast Volumes (unitised)'!$B$10:$B$99,$B61,'Forecast Volumes (unitised)'!K$10:K$99))</f>
        <v>4264452.1941028871</v>
      </c>
      <c r="K61" s="185">
        <f>SUMIF('Project List'!$C$8:$C$342,$B61,'Project List'!H$8:H$346)*Inflation!$K$10+(SUMIF('Unit Rates'!$B$10:$B$99,$B61,'Unit Rates'!L$10:L$99)*SUMIF('Forecast Volumes (unitised)'!$B$10:$B$99,$B61,'Forecast Volumes (unitised)'!L$10:L$99))</f>
        <v>4531324.4932806445</v>
      </c>
      <c r="L61" s="185">
        <f>SUMIF('Project List'!$C$8:$C$342,$B61,'Project List'!I$8:I$346)*Inflation!$K$10+(SUMIF('Unit Rates'!$B$10:$B$99,$B61,'Unit Rates'!M$10:M$99)*SUMIF('Forecast Volumes (unitised)'!$B$10:$B$99,$B61,'Forecast Volumes (unitised)'!M$10:M$99))</f>
        <v>4798196.7924584039</v>
      </c>
      <c r="M61" s="185">
        <f>SUMIF('Project List'!$C$8:$C$342,$B61,'Project List'!J$8:J$346)*Inflation!$K$10+(SUMIF('Unit Rates'!$B$10:$B$99,$B61,'Unit Rates'!N$10:N$99)*SUMIF('Forecast Volumes (unitised)'!$B$10:$B$99,$B61,'Forecast Volumes (unitised)'!N$10:N$99))</f>
        <v>5065069.0916361623</v>
      </c>
      <c r="N61" s="185">
        <f>SUMIF('Project List'!$C$8:$C$342,$B61,'Project List'!K$8:K$346)*Inflation!$K$10+(SUMIF('Unit Rates'!$B$10:$B$99,$B61,'Unit Rates'!O$10:O$99)*SUMIF('Forecast Volumes (unitised)'!$B$10:$B$99,$B61,'Forecast Volumes (unitised)'!O$10:O$99))</f>
        <v>5331941.3908139216</v>
      </c>
      <c r="O61" s="80"/>
    </row>
    <row r="62" spans="1:15" s="123" customFormat="1" x14ac:dyDescent="0.2">
      <c r="A62" s="80"/>
      <c r="B62" s="179" t="str">
        <f>'Historical Expenditure'!B64</f>
        <v>RPS</v>
      </c>
      <c r="C62" s="211" t="str">
        <f>'Historical Expenditure'!C64</f>
        <v>POLE REPLACEMENT- SUBT</v>
      </c>
      <c r="D62" s="185">
        <f>'Historical Expenditure'!D64*Inflation!G$10</f>
        <v>992955.42028020485</v>
      </c>
      <c r="E62" s="185">
        <f>'Historical Expenditure'!E64*Inflation!H$10</f>
        <v>796313.2452144901</v>
      </c>
      <c r="F62" s="185">
        <f>'Historical Expenditure'!F64*Inflation!I$10</f>
        <v>779751.44154399517</v>
      </c>
      <c r="G62" s="185">
        <f>'Historical Expenditure'!G64*Inflation!J$10</f>
        <v>782691.31289666251</v>
      </c>
      <c r="H62" s="185">
        <f>SUMIF('Project List'!$C$8:$C$342,$B62,'Project List'!E$8:E$346)*Inflation!$K$10+(SUMIF('Unit Rates'!$B$10:$B$99,$B62,'Unit Rates'!I$10:I$99)*SUMIF('Forecast Volumes (unitised)'!$B$10:$B$99,$B62,'Forecast Volumes (unitised)'!I$10:I$99))</f>
        <v>819638.59268336243</v>
      </c>
      <c r="I62" s="185">
        <f>SUMIF('Project List'!$C$8:$C$342,$B62,'Project List'!F$8:F$346)*Inflation!$K$10+(SUMIF('Unit Rates'!$B$10:$B$99,$B62,'Unit Rates'!J$10:J$99)*SUMIF('Forecast Volumes (unitised)'!$B$10:$B$99,$B62,'Forecast Volumes (unitised)'!J$10:J$99))</f>
        <v>872697.99485246616</v>
      </c>
      <c r="J62" s="185">
        <f>SUMIF('Project List'!$C$8:$C$342,$B62,'Project List'!G$8:G$346)*Inflation!$K$10+(SUMIF('Unit Rates'!$B$10:$B$99,$B62,'Unit Rates'!K$10:K$99)*SUMIF('Forecast Volumes (unitised)'!$B$10:$B$99,$B62,'Forecast Volumes (unitised)'!K$10:K$99))</f>
        <v>925757.39702156361</v>
      </c>
      <c r="K62" s="185">
        <f>SUMIF('Project List'!$C$8:$C$342,$B62,'Project List'!H$8:H$346)*Inflation!$K$10+(SUMIF('Unit Rates'!$B$10:$B$99,$B62,'Unit Rates'!L$10:L$99)*SUMIF('Forecast Volumes (unitised)'!$B$10:$B$99,$B62,'Forecast Volumes (unitised)'!L$10:L$99))</f>
        <v>978816.79919066734</v>
      </c>
      <c r="L62" s="185">
        <f>SUMIF('Project List'!$C$8:$C$342,$B62,'Project List'!I$8:I$346)*Inflation!$K$10+(SUMIF('Unit Rates'!$B$10:$B$99,$B62,'Unit Rates'!M$10:M$99)*SUMIF('Forecast Volumes (unitised)'!$B$10:$B$99,$B62,'Forecast Volumes (unitised)'!M$10:M$99))</f>
        <v>1031876.2013597711</v>
      </c>
      <c r="M62" s="185">
        <f>SUMIF('Project List'!$C$8:$C$342,$B62,'Project List'!J$8:J$346)*Inflation!$K$10+(SUMIF('Unit Rates'!$B$10:$B$99,$B62,'Unit Rates'!N$10:N$99)*SUMIF('Forecast Volumes (unitised)'!$B$10:$B$99,$B62,'Forecast Volumes (unitised)'!N$10:N$99))</f>
        <v>1084935.6035288684</v>
      </c>
      <c r="N62" s="185">
        <f>SUMIF('Project List'!$C$8:$C$342,$B62,'Project List'!K$8:K$346)*Inflation!$K$10+(SUMIF('Unit Rates'!$B$10:$B$99,$B62,'Unit Rates'!O$10:O$99)*SUMIF('Forecast Volumes (unitised)'!$B$10:$B$99,$B62,'Forecast Volumes (unitised)'!O$10:O$99))</f>
        <v>1137995.0056979724</v>
      </c>
      <c r="O62" s="80"/>
    </row>
    <row r="63" spans="1:15" s="123" customFormat="1" x14ac:dyDescent="0.2">
      <c r="A63" s="80"/>
      <c r="B63" s="179" t="str">
        <f>'Historical Expenditure'!B65</f>
        <v>RRA</v>
      </c>
      <c r="C63" s="211" t="str">
        <f>'Historical Expenditure'!C65</f>
        <v>POLE REINFORCEMENT ASSESSMENT</v>
      </c>
      <c r="D63" s="185">
        <f>'Historical Expenditure'!D65*Inflation!G$10</f>
        <v>1950.04900169812</v>
      </c>
      <c r="E63" s="185">
        <f>'Historical Expenditure'!E65*Inflation!H$10</f>
        <v>20332.506895317598</v>
      </c>
      <c r="F63" s="185">
        <f>'Historical Expenditure'!F65*Inflation!I$10</f>
        <v>70439.587907897119</v>
      </c>
      <c r="G63" s="185">
        <f>'Historical Expenditure'!G65*Inflation!J$10</f>
        <v>95490.042685289809</v>
      </c>
      <c r="H63" s="161"/>
      <c r="I63" s="161"/>
      <c r="J63" s="193"/>
      <c r="K63" s="161"/>
      <c r="L63" s="161"/>
      <c r="M63" s="161"/>
      <c r="N63" s="161"/>
      <c r="O63" s="80"/>
    </row>
    <row r="64" spans="1:15" s="123" customFormat="1" x14ac:dyDescent="0.2">
      <c r="A64" s="80"/>
      <c r="B64" s="179" t="str">
        <f>'Historical Expenditure'!B66</f>
        <v>RRH</v>
      </c>
      <c r="C64" s="211" t="str">
        <f>'Historical Expenditure'!C66</f>
        <v>POLE REINFORCEMENT- HV</v>
      </c>
      <c r="D64" s="185">
        <f>'Historical Expenditure'!D66*Inflation!G$10</f>
        <v>504497.23925493291</v>
      </c>
      <c r="E64" s="185">
        <f>'Historical Expenditure'!E66*Inflation!H$10</f>
        <v>432776.99253195635</v>
      </c>
      <c r="F64" s="185">
        <f>'Historical Expenditure'!F66*Inflation!I$10</f>
        <v>554947.2054244288</v>
      </c>
      <c r="G64" s="185">
        <f>'Historical Expenditure'!G66*Inflation!J$10</f>
        <v>577471.27956587228</v>
      </c>
      <c r="H64" s="185">
        <f>SUMIF('Project List'!$C$8:$C$342,$B64,'Project List'!E$8:E$346)*Inflation!$K$10+(SUMIF('Unit Rates'!$B$10:$B$99,$B64,'Unit Rates'!I$10:I$99)*SUMIF('Forecast Volumes (unitised)'!$B$10:$B$99,$B64,'Forecast Volumes (unitised)'!I$10:I$99))</f>
        <v>685894.31009180751</v>
      </c>
      <c r="I64" s="185">
        <f>SUMIF('Project List'!$C$8:$C$342,$B64,'Project List'!F$8:F$346)*Inflation!$K$10+(SUMIF('Unit Rates'!$B$10:$B$99,$B64,'Unit Rates'!J$10:J$99)*SUMIF('Forecast Volumes (unitised)'!$B$10:$B$99,$B64,'Forecast Volumes (unitised)'!J$10:J$99))</f>
        <v>727655.70988294191</v>
      </c>
      <c r="J64" s="185">
        <f>SUMIF('Project List'!$C$8:$C$342,$B64,'Project List'!G$8:G$346)*Inflation!$K$10+(SUMIF('Unit Rates'!$B$10:$B$99,$B64,'Unit Rates'!K$10:K$99)*SUMIF('Forecast Volumes (unitised)'!$B$10:$B$99,$B64,'Forecast Volumes (unitised)'!K$10:K$99))</f>
        <v>769417.10967407655</v>
      </c>
      <c r="K64" s="185">
        <f>SUMIF('Project List'!$C$8:$C$342,$B64,'Project List'!H$8:H$346)*Inflation!$K$10+(SUMIF('Unit Rates'!$B$10:$B$99,$B64,'Unit Rates'!L$10:L$99)*SUMIF('Forecast Volumes (unitised)'!$B$10:$B$99,$B64,'Forecast Volumes (unitised)'!L$10:L$99))</f>
        <v>811178.50946520537</v>
      </c>
      <c r="L64" s="185">
        <f>SUMIF('Project List'!$C$8:$C$342,$B64,'Project List'!I$8:I$346)*Inflation!$K$10+(SUMIF('Unit Rates'!$B$10:$B$99,$B64,'Unit Rates'!M$10:M$99)*SUMIF('Forecast Volumes (unitised)'!$B$10:$B$99,$B64,'Forecast Volumes (unitised)'!M$10:M$99))</f>
        <v>852939.90925633465</v>
      </c>
      <c r="M64" s="185">
        <f>SUMIF('Project List'!$C$8:$C$342,$B64,'Project List'!J$8:J$346)*Inflation!$K$10+(SUMIF('Unit Rates'!$B$10:$B$99,$B64,'Unit Rates'!N$10:N$99)*SUMIF('Forecast Volumes (unitised)'!$B$10:$B$99,$B64,'Forecast Volumes (unitised)'!N$10:N$99))</f>
        <v>894701.30904746358</v>
      </c>
      <c r="N64" s="185">
        <f>SUMIF('Project List'!$C$8:$C$342,$B64,'Project List'!K$8:K$346)*Inflation!$K$10+(SUMIF('Unit Rates'!$B$10:$B$99,$B64,'Unit Rates'!O$10:O$99)*SUMIF('Forecast Volumes (unitised)'!$B$10:$B$99,$B64,'Forecast Volumes (unitised)'!O$10:O$99))</f>
        <v>936462.70883859822</v>
      </c>
      <c r="O64" s="80"/>
    </row>
    <row r="65" spans="1:15" s="123" customFormat="1" x14ac:dyDescent="0.2">
      <c r="A65" s="80"/>
      <c r="B65" s="179" t="str">
        <f>'Historical Expenditure'!B67</f>
        <v>RRL</v>
      </c>
      <c r="C65" s="211" t="str">
        <f>'Historical Expenditure'!C67</f>
        <v>POLE REINFORCEMENT- LV</v>
      </c>
      <c r="D65" s="185">
        <f>'Historical Expenditure'!D67*Inflation!G$10</f>
        <v>702805.07752533967</v>
      </c>
      <c r="E65" s="185">
        <f>'Historical Expenditure'!E67*Inflation!H$10</f>
        <v>550716.05783947406</v>
      </c>
      <c r="F65" s="185">
        <f>'Historical Expenditure'!F67*Inflation!I$10</f>
        <v>825665.69761220319</v>
      </c>
      <c r="G65" s="185">
        <f>'Historical Expenditure'!G67*Inflation!J$10</f>
        <v>873437.45149002911</v>
      </c>
      <c r="H65" s="185">
        <f>SUMIF('Project List'!$C$8:$C$342,$B65,'Project List'!E$8:E$346)*Inflation!$K$10+(SUMIF('Unit Rates'!$B$10:$B$99,$B65,'Unit Rates'!I$10:I$99)*SUMIF('Forecast Volumes (unitised)'!$B$10:$B$99,$B65,'Forecast Volumes (unitised)'!I$10:I$99))</f>
        <v>982808.27039733098</v>
      </c>
      <c r="I65" s="185">
        <f>SUMIF('Project List'!$C$8:$C$342,$B65,'Project List'!F$8:F$346)*Inflation!$K$10+(SUMIF('Unit Rates'!$B$10:$B$99,$B65,'Unit Rates'!J$10:J$99)*SUMIF('Forecast Volumes (unitised)'!$B$10:$B$99,$B65,'Forecast Volumes (unitised)'!J$10:J$99))</f>
        <v>1053112.4408637674</v>
      </c>
      <c r="J65" s="185">
        <f>SUMIF('Project List'!$C$8:$C$342,$B65,'Project List'!G$8:G$346)*Inflation!$K$10+(SUMIF('Unit Rates'!$B$10:$B$99,$B65,'Unit Rates'!K$10:K$99)*SUMIF('Forecast Volumes (unitised)'!$B$10:$B$99,$B65,'Forecast Volumes (unitised)'!K$10:K$99))</f>
        <v>1123416.6113302039</v>
      </c>
      <c r="K65" s="185">
        <f>SUMIF('Project List'!$C$8:$C$342,$B65,'Project List'!H$8:H$346)*Inflation!$K$10+(SUMIF('Unit Rates'!$B$10:$B$99,$B65,'Unit Rates'!L$10:L$99)*SUMIF('Forecast Volumes (unitised)'!$B$10:$B$99,$B65,'Forecast Volumes (unitised)'!L$10:L$99))</f>
        <v>1193720.7817966405</v>
      </c>
      <c r="L65" s="185">
        <f>SUMIF('Project List'!$C$8:$C$342,$B65,'Project List'!I$8:I$346)*Inflation!$K$10+(SUMIF('Unit Rates'!$B$10:$B$99,$B65,'Unit Rates'!M$10:M$99)*SUMIF('Forecast Volumes (unitised)'!$B$10:$B$99,$B65,'Forecast Volumes (unitised)'!M$10:M$99))</f>
        <v>1264024.9522630766</v>
      </c>
      <c r="M65" s="185">
        <f>SUMIF('Project List'!$C$8:$C$342,$B65,'Project List'!J$8:J$346)*Inflation!$K$10+(SUMIF('Unit Rates'!$B$10:$B$99,$B65,'Unit Rates'!N$10:N$99)*SUMIF('Forecast Volumes (unitised)'!$B$10:$B$99,$B65,'Forecast Volumes (unitised)'!N$10:N$99))</f>
        <v>1334329.1227295133</v>
      </c>
      <c r="N65" s="185">
        <f>SUMIF('Project List'!$C$8:$C$342,$B65,'Project List'!K$8:K$346)*Inflation!$K$10+(SUMIF('Unit Rates'!$B$10:$B$99,$B65,'Unit Rates'!O$10:O$99)*SUMIF('Forecast Volumes (unitised)'!$B$10:$B$99,$B65,'Forecast Volumes (unitised)'!O$10:O$99))</f>
        <v>1404633.2931959494</v>
      </c>
      <c r="O65" s="80"/>
    </row>
    <row r="66" spans="1:15" s="123" customFormat="1" x14ac:dyDescent="0.2">
      <c r="A66" s="80"/>
      <c r="B66" s="179" t="str">
        <f>'Historical Expenditure'!B68</f>
        <v>RRP</v>
      </c>
      <c r="C66" s="211" t="str">
        <f>'Historical Expenditure'!C68</f>
        <v>POLE REINFORCEMENT - PL</v>
      </c>
      <c r="D66" s="185">
        <f>'Historical Expenditure'!D68*Inflation!G$10</f>
        <v>0</v>
      </c>
      <c r="E66" s="185">
        <f>'Historical Expenditure'!E68*Inflation!H$10</f>
        <v>0</v>
      </c>
      <c r="F66" s="185">
        <f>'Historical Expenditure'!F68*Inflation!I$10</f>
        <v>11607.393387567858</v>
      </c>
      <c r="G66" s="185">
        <f>'Historical Expenditure'!G68*Inflation!J$10</f>
        <v>19513.145447509778</v>
      </c>
      <c r="H66" s="185">
        <f>SUMIF('Project List'!$C$8:$C$342,$B66,'Project List'!E$8:E$346)*Inflation!$K$10+(SUMIF('Unit Rates'!$B$10:$B$99,$B66,'Unit Rates'!I$10:I$99)*SUMIF('Forecast Volumes (unitised)'!$B$10:$B$99,$B66,'Forecast Volumes (unitised)'!I$10:I$99))</f>
        <v>20747.025890051755</v>
      </c>
      <c r="I66" s="185">
        <f>SUMIF('Project List'!$C$8:$C$342,$B66,'Project List'!F$8:F$346)*Inflation!$K$10+(SUMIF('Unit Rates'!$B$10:$B$99,$B66,'Unit Rates'!J$10:J$99)*SUMIF('Forecast Volumes (unitised)'!$B$10:$B$99,$B66,'Forecast Volumes (unitised)'!J$10:J$99))</f>
        <v>20747.025890051755</v>
      </c>
      <c r="J66" s="185">
        <f>SUMIF('Project List'!$C$8:$C$342,$B66,'Project List'!G$8:G$346)*Inflation!$K$10+(SUMIF('Unit Rates'!$B$10:$B$99,$B66,'Unit Rates'!K$10:K$99)*SUMIF('Forecast Volumes (unitised)'!$B$10:$B$99,$B66,'Forecast Volumes (unitised)'!K$10:K$99))</f>
        <v>20747.025890051755</v>
      </c>
      <c r="K66" s="185">
        <f>SUMIF('Project List'!$C$8:$C$342,$B66,'Project List'!H$8:H$346)*Inflation!$K$10+(SUMIF('Unit Rates'!$B$10:$B$99,$B66,'Unit Rates'!L$10:L$99)*SUMIF('Forecast Volumes (unitised)'!$B$10:$B$99,$B66,'Forecast Volumes (unitised)'!L$10:L$99))</f>
        <v>20747.025890051755</v>
      </c>
      <c r="L66" s="185">
        <f>SUMIF('Project List'!$C$8:$C$342,$B66,'Project List'!I$8:I$346)*Inflation!$K$10+(SUMIF('Unit Rates'!$B$10:$B$99,$B66,'Unit Rates'!M$10:M$99)*SUMIF('Forecast Volumes (unitised)'!$B$10:$B$99,$B66,'Forecast Volumes (unitised)'!M$10:M$99))</f>
        <v>20747.025890051755</v>
      </c>
      <c r="M66" s="185">
        <f>SUMIF('Project List'!$C$8:$C$342,$B66,'Project List'!J$8:J$346)*Inflation!$K$10+(SUMIF('Unit Rates'!$B$10:$B$99,$B66,'Unit Rates'!N$10:N$99)*SUMIF('Forecast Volumes (unitised)'!$B$10:$B$99,$B66,'Forecast Volumes (unitised)'!N$10:N$99))</f>
        <v>20747.025890051755</v>
      </c>
      <c r="N66" s="185">
        <f>SUMIF('Project List'!$C$8:$C$342,$B66,'Project List'!K$8:K$346)*Inflation!$K$10+(SUMIF('Unit Rates'!$B$10:$B$99,$B66,'Unit Rates'!O$10:O$99)*SUMIF('Forecast Volumes (unitised)'!$B$10:$B$99,$B66,'Forecast Volumes (unitised)'!O$10:O$99))</f>
        <v>20747.025890051755</v>
      </c>
      <c r="O66" s="80"/>
    </row>
    <row r="67" spans="1:15" s="123" customFormat="1" x14ac:dyDescent="0.2">
      <c r="A67" s="80"/>
      <c r="B67" s="179" t="str">
        <f>'Historical Expenditure'!B69</f>
        <v>RRR</v>
      </c>
      <c r="C67" s="211" t="str">
        <f>'Historical Expenditure'!C69</f>
        <v>ALTER ASSETS TO ALLOW POLE REINFORCEMENT</v>
      </c>
      <c r="D67" s="185">
        <f>'Historical Expenditure'!D69*Inflation!G$10</f>
        <v>0</v>
      </c>
      <c r="E67" s="185">
        <f>'Historical Expenditure'!E69*Inflation!H$10</f>
        <v>0</v>
      </c>
      <c r="F67" s="185">
        <f>'Historical Expenditure'!F69*Inflation!I$10</f>
        <v>2154.6770423164917</v>
      </c>
      <c r="G67" s="185">
        <f>'Historical Expenditure'!G69*Inflation!J$10</f>
        <v>20997.270237995388</v>
      </c>
      <c r="H67" s="185">
        <f>SUMIF('Project List'!$C$8:$C$342,$B67,'Project List'!E$8:E$346)*Inflation!$K$10+(SUMIF('Unit Rates'!$B$10:$B$99,$B67,'Unit Rates'!I$10:I$99)*SUMIF('Forecast Volumes (unitised)'!$B$10:$B$99,$B67,'Forecast Volumes (unitised)'!I$10:I$99))</f>
        <v>0</v>
      </c>
      <c r="I67" s="185">
        <f>SUMIF('Project List'!$C$8:$C$342,$B67,'Project List'!F$8:F$346)*Inflation!$K$10+(SUMIF('Unit Rates'!$B$10:$B$99,$B67,'Unit Rates'!J$10:J$99)*SUMIF('Forecast Volumes (unitised)'!$B$10:$B$99,$B67,'Forecast Volumes (unitised)'!J$10:J$99))</f>
        <v>0</v>
      </c>
      <c r="J67" s="185">
        <f>SUMIF('Project List'!$C$8:$C$342,$B67,'Project List'!G$8:G$346)*Inflation!$K$10+(SUMIF('Unit Rates'!$B$10:$B$99,$B67,'Unit Rates'!K$10:K$99)*SUMIF('Forecast Volumes (unitised)'!$B$10:$B$99,$B67,'Forecast Volumes (unitised)'!K$10:K$99))</f>
        <v>0</v>
      </c>
      <c r="K67" s="185">
        <f>SUMIF('Project List'!$C$8:$C$342,$B67,'Project List'!H$8:H$346)*Inflation!$K$10+(SUMIF('Unit Rates'!$B$10:$B$99,$B67,'Unit Rates'!L$10:L$99)*SUMIF('Forecast Volumes (unitised)'!$B$10:$B$99,$B67,'Forecast Volumes (unitised)'!L$10:L$99))</f>
        <v>0</v>
      </c>
      <c r="L67" s="185">
        <f>SUMIF('Project List'!$C$8:$C$342,$B67,'Project List'!I$8:I$346)*Inflation!$K$10+(SUMIF('Unit Rates'!$B$10:$B$99,$B67,'Unit Rates'!M$10:M$99)*SUMIF('Forecast Volumes (unitised)'!$B$10:$B$99,$B67,'Forecast Volumes (unitised)'!M$10:M$99))</f>
        <v>0</v>
      </c>
      <c r="M67" s="185">
        <f>SUMIF('Project List'!$C$8:$C$342,$B67,'Project List'!J$8:J$346)*Inflation!$K$10+(SUMIF('Unit Rates'!$B$10:$B$99,$B67,'Unit Rates'!N$10:N$99)*SUMIF('Forecast Volumes (unitised)'!$B$10:$B$99,$B67,'Forecast Volumes (unitised)'!N$10:N$99))</f>
        <v>0</v>
      </c>
      <c r="N67" s="185">
        <f>SUMIF('Project List'!$C$8:$C$342,$B67,'Project List'!K$8:K$346)*Inflation!$K$10+(SUMIF('Unit Rates'!$B$10:$B$99,$B67,'Unit Rates'!O$10:O$99)*SUMIF('Forecast Volumes (unitised)'!$B$10:$B$99,$B67,'Forecast Volumes (unitised)'!O$10:O$99))</f>
        <v>0</v>
      </c>
      <c r="O67" s="80"/>
    </row>
    <row r="68" spans="1:15" s="123" customFormat="1" x14ac:dyDescent="0.2">
      <c r="A68" s="80"/>
      <c r="B68" s="179" t="str">
        <f>'Historical Expenditure'!B70</f>
        <v>RRS</v>
      </c>
      <c r="C68" s="211" t="str">
        <f>'Historical Expenditure'!C70</f>
        <v>POLE REINFORCEMENT- ST</v>
      </c>
      <c r="D68" s="185">
        <f>'Historical Expenditure'!D70*Inflation!G$10</f>
        <v>56387.069437354097</v>
      </c>
      <c r="E68" s="185">
        <f>'Historical Expenditure'!E70*Inflation!H$10</f>
        <v>57599.989919244705</v>
      </c>
      <c r="F68" s="185">
        <f>'Historical Expenditure'!F70*Inflation!I$10</f>
        <v>96236.970914372563</v>
      </c>
      <c r="G68" s="185">
        <f>'Historical Expenditure'!G70*Inflation!J$10</f>
        <v>88388.448706868876</v>
      </c>
      <c r="H68" s="185">
        <f>SUMIF('Project List'!$C$8:$C$342,$B68,'Project List'!E$8:E$346)*Inflation!$K$10+(SUMIF('Unit Rates'!$B$10:$B$99,$B68,'Unit Rates'!I$10:I$99)*SUMIF('Forecast Volumes (unitised)'!$B$10:$B$99,$B68,'Forecast Volumes (unitised)'!I$10:I$99))</f>
        <v>102443.61983824222</v>
      </c>
      <c r="I68" s="185">
        <f>SUMIF('Project List'!$C$8:$C$342,$B68,'Project List'!F$8:F$346)*Inflation!$K$10+(SUMIF('Unit Rates'!$B$10:$B$99,$B68,'Unit Rates'!J$10:J$99)*SUMIF('Forecast Volumes (unitised)'!$B$10:$B$99,$B68,'Forecast Volumes (unitised)'!J$10:J$99))</f>
        <v>109075.31980110124</v>
      </c>
      <c r="J68" s="185">
        <f>SUMIF('Project List'!$C$8:$C$342,$B68,'Project List'!G$8:G$346)*Inflation!$K$10+(SUMIF('Unit Rates'!$B$10:$B$99,$B68,'Unit Rates'!K$10:K$99)*SUMIF('Forecast Volumes (unitised)'!$B$10:$B$99,$B68,'Forecast Volumes (unitised)'!K$10:K$99))</f>
        <v>115707.01976395944</v>
      </c>
      <c r="K68" s="185">
        <f>SUMIF('Project List'!$C$8:$C$342,$B68,'Project List'!H$8:H$346)*Inflation!$K$10+(SUMIF('Unit Rates'!$B$10:$B$99,$B68,'Unit Rates'!L$10:L$99)*SUMIF('Forecast Volumes (unitised)'!$B$10:$B$99,$B68,'Forecast Volumes (unitised)'!L$10:L$99))</f>
        <v>122338.71972681847</v>
      </c>
      <c r="L68" s="185">
        <f>SUMIF('Project List'!$C$8:$C$342,$B68,'Project List'!I$8:I$346)*Inflation!$K$10+(SUMIF('Unit Rates'!$B$10:$B$99,$B68,'Unit Rates'!M$10:M$99)*SUMIF('Forecast Volumes (unitised)'!$B$10:$B$99,$B68,'Forecast Volumes (unitised)'!M$10:M$99))</f>
        <v>128970.41968967751</v>
      </c>
      <c r="M68" s="185">
        <f>SUMIF('Project List'!$C$8:$C$342,$B68,'Project List'!J$8:J$346)*Inflation!$K$10+(SUMIF('Unit Rates'!$B$10:$B$99,$B68,'Unit Rates'!N$10:N$99)*SUMIF('Forecast Volumes (unitised)'!$B$10:$B$99,$B68,'Forecast Volumes (unitised)'!N$10:N$99))</f>
        <v>135602.11965253571</v>
      </c>
      <c r="N68" s="185">
        <f>SUMIF('Project List'!$C$8:$C$342,$B68,'Project List'!K$8:K$346)*Inflation!$K$10+(SUMIF('Unit Rates'!$B$10:$B$99,$B68,'Unit Rates'!O$10:O$99)*SUMIF('Forecast Volumes (unitised)'!$B$10:$B$99,$B68,'Forecast Volumes (unitised)'!O$10:O$99))</f>
        <v>142233.81961539472</v>
      </c>
      <c r="O68" s="80"/>
    </row>
    <row r="69" spans="1:15" s="123" customFormat="1" x14ac:dyDescent="0.2">
      <c r="A69" s="80"/>
      <c r="B69" s="179" t="str">
        <f>'Historical Expenditure'!B71</f>
        <v>RXG</v>
      </c>
      <c r="C69" s="211" t="str">
        <f>'Historical Expenditure'!C71</f>
        <v>SUB T INSULATOR REPL(SET OF 3)</v>
      </c>
      <c r="D69" s="185">
        <f>'Historical Expenditure'!D71*Inflation!G$10</f>
        <v>143936.85807952561</v>
      </c>
      <c r="E69" s="185">
        <f>'Historical Expenditure'!E71*Inflation!H$10</f>
        <v>115725.30934370741</v>
      </c>
      <c r="F69" s="185">
        <f>'Historical Expenditure'!F71*Inflation!I$10</f>
        <v>55129.344780158281</v>
      </c>
      <c r="G69" s="185">
        <f>'Historical Expenditure'!G71*Inflation!J$10</f>
        <v>33860.935618041047</v>
      </c>
      <c r="H69" s="185">
        <f>SUMIF('Project List'!$C$8:$C$342,$B69,'Project List'!E$8:E$346)*Inflation!$K$10+(SUMIF('Unit Rates'!$B$10:$B$99,$B69,'Unit Rates'!I$10:I$99)*SUMIF('Forecast Volumes (unitised)'!$B$10:$B$99,$B69,'Forecast Volumes (unitised)'!I$10:I$99))</f>
        <v>49569.741000862756</v>
      </c>
      <c r="I69" s="185">
        <f>SUMIF('Project List'!$C$8:$C$342,$B69,'Project List'!F$8:F$346)*Inflation!$K$10+(SUMIF('Unit Rates'!$B$10:$B$99,$B69,'Unit Rates'!J$10:J$99)*SUMIF('Forecast Volumes (unitised)'!$B$10:$B$99,$B69,'Forecast Volumes (unitised)'!J$10:J$99))</f>
        <v>49569.741000862756</v>
      </c>
      <c r="J69" s="185">
        <f>SUMIF('Project List'!$C$8:$C$342,$B69,'Project List'!G$8:G$346)*Inflation!$K$10+(SUMIF('Unit Rates'!$B$10:$B$99,$B69,'Unit Rates'!K$10:K$99)*SUMIF('Forecast Volumes (unitised)'!$B$10:$B$99,$B69,'Forecast Volumes (unitised)'!K$10:K$99))</f>
        <v>49569.741000862756</v>
      </c>
      <c r="K69" s="185">
        <f>SUMIF('Project List'!$C$8:$C$342,$B69,'Project List'!H$8:H$346)*Inflation!$K$10+(SUMIF('Unit Rates'!$B$10:$B$99,$B69,'Unit Rates'!L$10:L$99)*SUMIF('Forecast Volumes (unitised)'!$B$10:$B$99,$B69,'Forecast Volumes (unitised)'!L$10:L$99))</f>
        <v>49569.741000862756</v>
      </c>
      <c r="L69" s="185">
        <f>SUMIF('Project List'!$C$8:$C$342,$B69,'Project List'!I$8:I$346)*Inflation!$K$10+(SUMIF('Unit Rates'!$B$10:$B$99,$B69,'Unit Rates'!M$10:M$99)*SUMIF('Forecast Volumes (unitised)'!$B$10:$B$99,$B69,'Forecast Volumes (unitised)'!M$10:M$99))</f>
        <v>49569.741000862756</v>
      </c>
      <c r="M69" s="185">
        <f>SUMIF('Project List'!$C$8:$C$342,$B69,'Project List'!J$8:J$346)*Inflation!$K$10+(SUMIF('Unit Rates'!$B$10:$B$99,$B69,'Unit Rates'!N$10:N$99)*SUMIF('Forecast Volumes (unitised)'!$B$10:$B$99,$B69,'Forecast Volumes (unitised)'!N$10:N$99))</f>
        <v>49569.741000862756</v>
      </c>
      <c r="N69" s="185">
        <f>SUMIF('Project List'!$C$8:$C$342,$B69,'Project List'!K$8:K$346)*Inflation!$K$10+(SUMIF('Unit Rates'!$B$10:$B$99,$B69,'Unit Rates'!O$10:O$99)*SUMIF('Forecast Volumes (unitised)'!$B$10:$B$99,$B69,'Forecast Volumes (unitised)'!O$10:O$99))</f>
        <v>49569.741000862756</v>
      </c>
      <c r="O69" s="80"/>
    </row>
    <row r="70" spans="1:15" s="123" customFormat="1" x14ac:dyDescent="0.2">
      <c r="A70" s="80"/>
      <c r="B70" s="179" t="str">
        <f>'Historical Expenditure'!B72</f>
        <v>RXH</v>
      </c>
      <c r="C70" s="211" t="str">
        <f>'Historical Expenditure'!C72</f>
        <v>HV XARMS REPLACEMENT</v>
      </c>
      <c r="D70" s="185">
        <f>'Historical Expenditure'!D72*Inflation!G$10</f>
        <v>13031483.970250435</v>
      </c>
      <c r="E70" s="185">
        <f>'Historical Expenditure'!E72*Inflation!H$10</f>
        <v>6532636.8960640607</v>
      </c>
      <c r="F70" s="185">
        <f>'Historical Expenditure'!F72*Inflation!I$10</f>
        <v>2353604.8345244229</v>
      </c>
      <c r="G70" s="185">
        <f>'Historical Expenditure'!G72*Inflation!J$10</f>
        <v>2819610.8532111049</v>
      </c>
      <c r="H70" s="185">
        <f>SUMIF('Project List'!$C$8:$C$342,$B70,'Project List'!E$8:E$346)*Inflation!$K$10+(SUMIF('Unit Rates'!$B$10:$B$99,$B70,'Unit Rates'!I$10:I$99)*SUMIF('Forecast Volumes (unitised)'!$B$10:$B$99,$B70,'Forecast Volumes (unitised)'!I$10:I$99))</f>
        <v>2222196.3184292754</v>
      </c>
      <c r="I70" s="185">
        <f>SUMIF('Project List'!$C$8:$C$342,$B70,'Project List'!F$8:F$346)*Inflation!$K$10+(SUMIF('Unit Rates'!$B$10:$B$99,$B70,'Unit Rates'!J$10:J$99)*SUMIF('Forecast Volumes (unitised)'!$B$10:$B$99,$B70,'Forecast Volumes (unitised)'!J$10:J$99))</f>
        <v>2904157.4832316982</v>
      </c>
      <c r="J70" s="185">
        <f>SUMIF('Project List'!$C$8:$C$342,$B70,'Project List'!G$8:G$346)*Inflation!$K$10+(SUMIF('Unit Rates'!$B$10:$B$99,$B70,'Unit Rates'!K$10:K$99)*SUMIF('Forecast Volumes (unitised)'!$B$10:$B$99,$B70,'Forecast Volumes (unitised)'!K$10:K$99))</f>
        <v>3578386.6664471249</v>
      </c>
      <c r="K70" s="185">
        <f>SUMIF('Project List'!$C$8:$C$342,$B70,'Project List'!H$8:H$346)*Inflation!$K$10+(SUMIF('Unit Rates'!$B$10:$B$99,$B70,'Unit Rates'!L$10:L$99)*SUMIF('Forecast Volumes (unitised)'!$B$10:$B$99,$B70,'Forecast Volumes (unitised)'!L$10:L$99))</f>
        <v>3564469.0922934664</v>
      </c>
      <c r="L70" s="185">
        <f>SUMIF('Project List'!$C$8:$C$342,$B70,'Project List'!I$8:I$346)*Inflation!$K$10+(SUMIF('Unit Rates'!$B$10:$B$99,$B70,'Unit Rates'!M$10:M$99)*SUMIF('Forecast Volumes (unitised)'!$B$10:$B$99,$B70,'Forecast Volumes (unitised)'!M$10:M$99))</f>
        <v>3550551.5129276174</v>
      </c>
      <c r="M70" s="185">
        <f>SUMIF('Project List'!$C$8:$C$342,$B70,'Project List'!J$8:J$346)*Inflation!$K$10+(SUMIF('Unit Rates'!$B$10:$B$99,$B70,'Unit Rates'!N$10:N$99)*SUMIF('Forecast Volumes (unitised)'!$B$10:$B$99,$B70,'Forecast Volumes (unitised)'!N$10:N$99))</f>
        <v>3536633.9387739585</v>
      </c>
      <c r="N70" s="185">
        <f>SUMIF('Project List'!$C$8:$C$342,$B70,'Project List'!K$8:K$346)*Inflation!$K$10+(SUMIF('Unit Rates'!$B$10:$B$99,$B70,'Unit Rates'!O$10:O$99)*SUMIF('Forecast Volumes (unitised)'!$B$10:$B$99,$B70,'Forecast Volumes (unitised)'!O$10:O$99))</f>
        <v>3522716.3646203</v>
      </c>
      <c r="O70" s="80"/>
    </row>
    <row r="71" spans="1:15" s="123" customFormat="1" x14ac:dyDescent="0.2">
      <c r="A71" s="80"/>
      <c r="B71" s="179" t="str">
        <f>'Historical Expenditure'!B73</f>
        <v>RXI</v>
      </c>
      <c r="C71" s="211" t="str">
        <f>'Historical Expenditure'!C73</f>
        <v>HV INSULATOR REPL (SET OF 3)</v>
      </c>
      <c r="D71" s="185">
        <f>'Historical Expenditure'!D73*Inflation!G$10</f>
        <v>921492.84155155765</v>
      </c>
      <c r="E71" s="185">
        <f>'Historical Expenditure'!E73*Inflation!H$10</f>
        <v>637316.8210617298</v>
      </c>
      <c r="F71" s="185">
        <f>'Historical Expenditure'!F73*Inflation!I$10</f>
        <v>429807.97890501929</v>
      </c>
      <c r="G71" s="185">
        <f>'Historical Expenditure'!G73*Inflation!J$10</f>
        <v>399272.1501433783</v>
      </c>
      <c r="H71" s="185">
        <f>SUMIF('Project List'!$C$8:$C$342,$B71,'Project List'!E$8:E$346)*Inflation!$K$10+(SUMIF('Unit Rates'!$B$10:$B$99,$B71,'Unit Rates'!I$10:I$99)*SUMIF('Forecast Volumes (unitised)'!$B$10:$B$99,$B71,'Forecast Volumes (unitised)'!I$10:I$99))</f>
        <v>457490.79552100302</v>
      </c>
      <c r="I71" s="185">
        <f>SUMIF('Project List'!$C$8:$C$342,$B71,'Project List'!F$8:F$346)*Inflation!$K$10+(SUMIF('Unit Rates'!$B$10:$B$99,$B71,'Unit Rates'!J$10:J$99)*SUMIF('Forecast Volumes (unitised)'!$B$10:$B$99,$B71,'Forecast Volumes (unitised)'!J$10:J$99))</f>
        <v>457490.79552100302</v>
      </c>
      <c r="J71" s="185">
        <f>SUMIF('Project List'!$C$8:$C$342,$B71,'Project List'!G$8:G$346)*Inflation!$K$10+(SUMIF('Unit Rates'!$B$10:$B$99,$B71,'Unit Rates'!K$10:K$99)*SUMIF('Forecast Volumes (unitised)'!$B$10:$B$99,$B71,'Forecast Volumes (unitised)'!K$10:K$99))</f>
        <v>457490.79552100302</v>
      </c>
      <c r="K71" s="185">
        <f>SUMIF('Project List'!$C$8:$C$342,$B71,'Project List'!H$8:H$346)*Inflation!$K$10+(SUMIF('Unit Rates'!$B$10:$B$99,$B71,'Unit Rates'!L$10:L$99)*SUMIF('Forecast Volumes (unitised)'!$B$10:$B$99,$B71,'Forecast Volumes (unitised)'!L$10:L$99))</f>
        <v>457490.79552100302</v>
      </c>
      <c r="L71" s="185">
        <f>SUMIF('Project List'!$C$8:$C$342,$B71,'Project List'!I$8:I$346)*Inflation!$K$10+(SUMIF('Unit Rates'!$B$10:$B$99,$B71,'Unit Rates'!M$10:M$99)*SUMIF('Forecast Volumes (unitised)'!$B$10:$B$99,$B71,'Forecast Volumes (unitised)'!M$10:M$99))</f>
        <v>457490.79552100302</v>
      </c>
      <c r="M71" s="185">
        <f>SUMIF('Project List'!$C$8:$C$342,$B71,'Project List'!J$8:J$346)*Inflation!$K$10+(SUMIF('Unit Rates'!$B$10:$B$99,$B71,'Unit Rates'!N$10:N$99)*SUMIF('Forecast Volumes (unitised)'!$B$10:$B$99,$B71,'Forecast Volumes (unitised)'!N$10:N$99))</f>
        <v>457490.79552100302</v>
      </c>
      <c r="N71" s="185">
        <f>SUMIF('Project List'!$C$8:$C$342,$B71,'Project List'!K$8:K$346)*Inflation!$K$10+(SUMIF('Unit Rates'!$B$10:$B$99,$B71,'Unit Rates'!O$10:O$99)*SUMIF('Forecast Volumes (unitised)'!$B$10:$B$99,$B71,'Forecast Volumes (unitised)'!O$10:O$99))</f>
        <v>457490.79552100302</v>
      </c>
      <c r="O71" s="80"/>
    </row>
    <row r="72" spans="1:15" s="123" customFormat="1" x14ac:dyDescent="0.2">
      <c r="A72" s="80"/>
      <c r="B72" s="179" t="str">
        <f>'Historical Expenditure'!B74</f>
        <v>RXJ</v>
      </c>
      <c r="C72" s="211" t="str">
        <f>'Historical Expenditure'!C74</f>
        <v>FUSE UNIT REPL (SINGLE)</v>
      </c>
      <c r="D72" s="185">
        <f>'Historical Expenditure'!D74*Inflation!G$10</f>
        <v>0</v>
      </c>
      <c r="E72" s="185">
        <f>'Historical Expenditure'!E74*Inflation!H$10</f>
        <v>0</v>
      </c>
      <c r="F72" s="185">
        <f>'Historical Expenditure'!F74*Inflation!I$10</f>
        <v>0</v>
      </c>
      <c r="G72" s="185">
        <f>'Historical Expenditure'!G74*Inflation!J$10</f>
        <v>0</v>
      </c>
      <c r="H72" s="185">
        <f>SUMIF('Project List'!$C$8:$C$342,$B72,'Project List'!E$8:E$346)*Inflation!$K$10+(SUMIF('Unit Rates'!$B$10:$B$99,$B72,'Unit Rates'!I$10:I$99)*SUMIF('Forecast Volumes (unitised)'!$B$10:$B$99,$B72,'Forecast Volumes (unitised)'!I$10:I$99))</f>
        <v>0</v>
      </c>
      <c r="I72" s="185">
        <f>SUMIF('Project List'!$C$8:$C$342,$B72,'Project List'!F$8:F$346)*Inflation!$K$10+(SUMIF('Unit Rates'!$B$10:$B$99,$B72,'Unit Rates'!J$10:J$99)*SUMIF('Forecast Volumes (unitised)'!$B$10:$B$99,$B72,'Forecast Volumes (unitised)'!J$10:J$99))</f>
        <v>0</v>
      </c>
      <c r="J72" s="185">
        <f>SUMIF('Project List'!$C$8:$C$342,$B72,'Project List'!G$8:G$346)*Inflation!$K$10+(SUMIF('Unit Rates'!$B$10:$B$99,$B72,'Unit Rates'!K$10:K$99)*SUMIF('Forecast Volumes (unitised)'!$B$10:$B$99,$B72,'Forecast Volumes (unitised)'!K$10:K$99))</f>
        <v>0</v>
      </c>
      <c r="K72" s="185">
        <f>SUMIF('Project List'!$C$8:$C$342,$B72,'Project List'!H$8:H$346)*Inflation!$K$10+(SUMIF('Unit Rates'!$B$10:$B$99,$B72,'Unit Rates'!L$10:L$99)*SUMIF('Forecast Volumes (unitised)'!$B$10:$B$99,$B72,'Forecast Volumes (unitised)'!L$10:L$99))</f>
        <v>0</v>
      </c>
      <c r="L72" s="185">
        <f>SUMIF('Project List'!$C$8:$C$342,$B72,'Project List'!I$8:I$346)*Inflation!$K$10+(SUMIF('Unit Rates'!$B$10:$B$99,$B72,'Unit Rates'!M$10:M$99)*SUMIF('Forecast Volumes (unitised)'!$B$10:$B$99,$B72,'Forecast Volumes (unitised)'!M$10:M$99))</f>
        <v>0</v>
      </c>
      <c r="M72" s="185">
        <f>SUMIF('Project List'!$C$8:$C$342,$B72,'Project List'!J$8:J$346)*Inflation!$K$10+(SUMIF('Unit Rates'!$B$10:$B$99,$B72,'Unit Rates'!N$10:N$99)*SUMIF('Forecast Volumes (unitised)'!$B$10:$B$99,$B72,'Forecast Volumes (unitised)'!N$10:N$99))</f>
        <v>0</v>
      </c>
      <c r="N72" s="185">
        <f>SUMIF('Project List'!$C$8:$C$342,$B72,'Project List'!K$8:K$346)*Inflation!$K$10+(SUMIF('Unit Rates'!$B$10:$B$99,$B72,'Unit Rates'!O$10:O$99)*SUMIF('Forecast Volumes (unitised)'!$B$10:$B$99,$B72,'Forecast Volumes (unitised)'!O$10:O$99))</f>
        <v>0</v>
      </c>
      <c r="O72" s="80"/>
    </row>
    <row r="73" spans="1:15" s="123" customFormat="1" x14ac:dyDescent="0.2">
      <c r="A73" s="80"/>
      <c r="B73" s="179" t="str">
        <f>'Historical Expenditure'!B75</f>
        <v>RXK</v>
      </c>
      <c r="C73" s="211" t="str">
        <f>'Historical Expenditure'!C75</f>
        <v>SUB T INSULATOR REPL (SINGLE)</v>
      </c>
      <c r="D73" s="185">
        <f>'Historical Expenditure'!D75*Inflation!G$10</f>
        <v>385.57391299362382</v>
      </c>
      <c r="E73" s="185">
        <f>'Historical Expenditure'!E75*Inflation!H$10</f>
        <v>0</v>
      </c>
      <c r="F73" s="185">
        <f>'Historical Expenditure'!F75*Inflation!I$10</f>
        <v>0</v>
      </c>
      <c r="G73" s="185">
        <f>'Historical Expenditure'!G75*Inflation!J$10</f>
        <v>0</v>
      </c>
      <c r="H73" s="185">
        <f>SUMIF('Project List'!$C$8:$C$342,$B73,'Project List'!E$8:E$346)*Inflation!$K$10+(SUMIF('Unit Rates'!$B$10:$B$99,$B73,'Unit Rates'!I$10:I$99)*SUMIF('Forecast Volumes (unitised)'!$B$10:$B$99,$B73,'Forecast Volumes (unitised)'!I$10:I$99))</f>
        <v>0</v>
      </c>
      <c r="I73" s="185">
        <f>SUMIF('Project List'!$C$8:$C$342,$B73,'Project List'!F$8:F$346)*Inflation!$K$10+(SUMIF('Unit Rates'!$B$10:$B$99,$B73,'Unit Rates'!J$10:J$99)*SUMIF('Forecast Volumes (unitised)'!$B$10:$B$99,$B73,'Forecast Volumes (unitised)'!J$10:J$99))</f>
        <v>0</v>
      </c>
      <c r="J73" s="185">
        <f>SUMIF('Project List'!$C$8:$C$342,$B73,'Project List'!G$8:G$346)*Inflation!$K$10+(SUMIF('Unit Rates'!$B$10:$B$99,$B73,'Unit Rates'!K$10:K$99)*SUMIF('Forecast Volumes (unitised)'!$B$10:$B$99,$B73,'Forecast Volumes (unitised)'!K$10:K$99))</f>
        <v>0</v>
      </c>
      <c r="K73" s="185">
        <f>SUMIF('Project List'!$C$8:$C$342,$B73,'Project List'!H$8:H$346)*Inflation!$K$10+(SUMIF('Unit Rates'!$B$10:$B$99,$B73,'Unit Rates'!L$10:L$99)*SUMIF('Forecast Volumes (unitised)'!$B$10:$B$99,$B73,'Forecast Volumes (unitised)'!L$10:L$99))</f>
        <v>0</v>
      </c>
      <c r="L73" s="185">
        <f>SUMIF('Project List'!$C$8:$C$342,$B73,'Project List'!I$8:I$346)*Inflation!$K$10+(SUMIF('Unit Rates'!$B$10:$B$99,$B73,'Unit Rates'!M$10:M$99)*SUMIF('Forecast Volumes (unitised)'!$B$10:$B$99,$B73,'Forecast Volumes (unitised)'!M$10:M$99))</f>
        <v>0</v>
      </c>
      <c r="M73" s="185">
        <f>SUMIF('Project List'!$C$8:$C$342,$B73,'Project List'!J$8:J$346)*Inflation!$K$10+(SUMIF('Unit Rates'!$B$10:$B$99,$B73,'Unit Rates'!N$10:N$99)*SUMIF('Forecast Volumes (unitised)'!$B$10:$B$99,$B73,'Forecast Volumes (unitised)'!N$10:N$99))</f>
        <v>0</v>
      </c>
      <c r="N73" s="185">
        <f>SUMIF('Project List'!$C$8:$C$342,$B73,'Project List'!K$8:K$346)*Inflation!$K$10+(SUMIF('Unit Rates'!$B$10:$B$99,$B73,'Unit Rates'!O$10:O$99)*SUMIF('Forecast Volumes (unitised)'!$B$10:$B$99,$B73,'Forecast Volumes (unitised)'!O$10:O$99))</f>
        <v>0</v>
      </c>
      <c r="O73" s="80"/>
    </row>
    <row r="74" spans="1:15" s="123" customFormat="1" x14ac:dyDescent="0.2">
      <c r="A74" s="80"/>
      <c r="B74" s="179" t="str">
        <f>'Historical Expenditure'!B76</f>
        <v>RXL</v>
      </c>
      <c r="C74" s="211" t="str">
        <f>'Historical Expenditure'!C76</f>
        <v>LV XARMS REPLACEMENT</v>
      </c>
      <c r="D74" s="185">
        <f>'Historical Expenditure'!D76*Inflation!G$10</f>
        <v>12805836.144798748</v>
      </c>
      <c r="E74" s="185">
        <f>'Historical Expenditure'!E76*Inflation!H$10</f>
        <v>6987210.6449345797</v>
      </c>
      <c r="F74" s="185">
        <f>'Historical Expenditure'!F76*Inflation!I$10</f>
        <v>4819172.4434904298</v>
      </c>
      <c r="G74" s="185">
        <f>'Historical Expenditure'!G76*Inflation!J$10</f>
        <v>3187281.8562041572</v>
      </c>
      <c r="H74" s="185">
        <f>SUMIF('Project List'!$C$8:$C$342,$B74,'Project List'!E$8:E$346)*Inflation!$K$10+(SUMIF('Unit Rates'!$B$10:$B$99,$B74,'Unit Rates'!I$10:I$99)*SUMIF('Forecast Volumes (unitised)'!$B$10:$B$99,$B74,'Forecast Volumes (unitised)'!I$10:I$99))</f>
        <v>5076483.3878060905</v>
      </c>
      <c r="I74" s="185">
        <f>SUMIF('Project List'!$C$8:$C$342,$B74,'Project List'!F$8:F$346)*Inflation!$K$10+(SUMIF('Unit Rates'!$B$10:$B$99,$B74,'Unit Rates'!J$10:J$99)*SUMIF('Forecast Volumes (unitised)'!$B$10:$B$99,$B74,'Forecast Volumes (unitised)'!J$10:J$99))</f>
        <v>5076483.3878060905</v>
      </c>
      <c r="J74" s="185">
        <f>SUMIF('Project List'!$C$8:$C$342,$B74,'Project List'!G$8:G$346)*Inflation!$K$10+(SUMIF('Unit Rates'!$B$10:$B$99,$B74,'Unit Rates'!K$10:K$99)*SUMIF('Forecast Volumes (unitised)'!$B$10:$B$99,$B74,'Forecast Volumes (unitised)'!K$10:K$99))</f>
        <v>4827897.4084627358</v>
      </c>
      <c r="K74" s="185">
        <f>SUMIF('Project List'!$C$8:$C$342,$B74,'Project List'!H$8:H$346)*Inflation!$K$10+(SUMIF('Unit Rates'!$B$10:$B$99,$B74,'Unit Rates'!L$10:L$99)*SUMIF('Forecast Volumes (unitised)'!$B$10:$B$99,$B74,'Forecast Volumes (unitised)'!L$10:L$99))</f>
        <v>4827826.7937123505</v>
      </c>
      <c r="L74" s="185">
        <f>SUMIF('Project List'!$C$8:$C$342,$B74,'Project List'!I$8:I$346)*Inflation!$K$10+(SUMIF('Unit Rates'!$B$10:$B$99,$B74,'Unit Rates'!M$10:M$99)*SUMIF('Forecast Volumes (unitised)'!$B$10:$B$99,$B74,'Forecast Volumes (unitised)'!M$10:M$99))</f>
        <v>4822689.3256489113</v>
      </c>
      <c r="M74" s="185">
        <f>SUMIF('Project List'!$C$8:$C$342,$B74,'Project List'!J$8:J$346)*Inflation!$K$10+(SUMIF('Unit Rates'!$B$10:$B$99,$B74,'Unit Rates'!N$10:N$99)*SUMIF('Forecast Volumes (unitised)'!$B$10:$B$99,$B74,'Forecast Volumes (unitised)'!N$10:N$99))</f>
        <v>4897452.7186799776</v>
      </c>
      <c r="N74" s="185">
        <f>SUMIF('Project List'!$C$8:$C$342,$B74,'Project List'!K$8:K$346)*Inflation!$K$10+(SUMIF('Unit Rates'!$B$10:$B$99,$B74,'Unit Rates'!O$10:O$99)*SUMIF('Forecast Volumes (unitised)'!$B$10:$B$99,$B74,'Forecast Volumes (unitised)'!O$10:O$99))</f>
        <v>4899045.6160718556</v>
      </c>
      <c r="O74" s="80"/>
    </row>
    <row r="75" spans="1:15" s="123" customFormat="1" x14ac:dyDescent="0.2">
      <c r="A75" s="80"/>
      <c r="B75" s="179" t="str">
        <f>'Historical Expenditure'!B77</f>
        <v>RXM</v>
      </c>
      <c r="C75" s="211" t="str">
        <f>'Historical Expenditure'!C77</f>
        <v>HV INSULATOR REPL (SINGLE)</v>
      </c>
      <c r="D75" s="185">
        <f>'Historical Expenditure'!D77*Inflation!G$10</f>
        <v>0</v>
      </c>
      <c r="E75" s="185">
        <f>'Historical Expenditure'!E77*Inflation!H$10</f>
        <v>0</v>
      </c>
      <c r="F75" s="185">
        <f>'Historical Expenditure'!F77*Inflation!I$10</f>
        <v>0</v>
      </c>
      <c r="G75" s="185">
        <f>'Historical Expenditure'!G77*Inflation!J$10</f>
        <v>0</v>
      </c>
      <c r="H75" s="185">
        <f>SUMIF('Project List'!$C$8:$C$342,$B75,'Project List'!E$8:E$346)*Inflation!$K$10+(SUMIF('Unit Rates'!$B$10:$B$99,$B75,'Unit Rates'!I$10:I$99)*SUMIF('Forecast Volumes (unitised)'!$B$10:$B$99,$B75,'Forecast Volumes (unitised)'!I$10:I$99))</f>
        <v>0</v>
      </c>
      <c r="I75" s="185">
        <f>SUMIF('Project List'!$C$8:$C$342,$B75,'Project List'!F$8:F$346)*Inflation!$K$10+(SUMIF('Unit Rates'!$B$10:$B$99,$B75,'Unit Rates'!J$10:J$99)*SUMIF('Forecast Volumes (unitised)'!$B$10:$B$99,$B75,'Forecast Volumes (unitised)'!J$10:J$99))</f>
        <v>0</v>
      </c>
      <c r="J75" s="185">
        <f>SUMIF('Project List'!$C$8:$C$342,$B75,'Project List'!G$8:G$346)*Inflation!$K$10+(SUMIF('Unit Rates'!$B$10:$B$99,$B75,'Unit Rates'!K$10:K$99)*SUMIF('Forecast Volumes (unitised)'!$B$10:$B$99,$B75,'Forecast Volumes (unitised)'!K$10:K$99))</f>
        <v>0</v>
      </c>
      <c r="K75" s="185">
        <f>SUMIF('Project List'!$C$8:$C$342,$B75,'Project List'!H$8:H$346)*Inflation!$K$10+(SUMIF('Unit Rates'!$B$10:$B$99,$B75,'Unit Rates'!L$10:L$99)*SUMIF('Forecast Volumes (unitised)'!$B$10:$B$99,$B75,'Forecast Volumes (unitised)'!L$10:L$99))</f>
        <v>0</v>
      </c>
      <c r="L75" s="185">
        <f>SUMIF('Project List'!$C$8:$C$342,$B75,'Project List'!I$8:I$346)*Inflation!$K$10+(SUMIF('Unit Rates'!$B$10:$B$99,$B75,'Unit Rates'!M$10:M$99)*SUMIF('Forecast Volumes (unitised)'!$B$10:$B$99,$B75,'Forecast Volumes (unitised)'!M$10:M$99))</f>
        <v>0</v>
      </c>
      <c r="M75" s="185">
        <f>SUMIF('Project List'!$C$8:$C$342,$B75,'Project List'!J$8:J$346)*Inflation!$K$10+(SUMIF('Unit Rates'!$B$10:$B$99,$B75,'Unit Rates'!N$10:N$99)*SUMIF('Forecast Volumes (unitised)'!$B$10:$B$99,$B75,'Forecast Volumes (unitised)'!N$10:N$99))</f>
        <v>0</v>
      </c>
      <c r="N75" s="185">
        <f>SUMIF('Project List'!$C$8:$C$342,$B75,'Project List'!K$8:K$346)*Inflation!$K$10+(SUMIF('Unit Rates'!$B$10:$B$99,$B75,'Unit Rates'!O$10:O$99)*SUMIF('Forecast Volumes (unitised)'!$B$10:$B$99,$B75,'Forecast Volumes (unitised)'!O$10:O$99))</f>
        <v>0</v>
      </c>
      <c r="O75" s="80"/>
    </row>
    <row r="76" spans="1:15" s="123" customFormat="1" x14ac:dyDescent="0.2">
      <c r="A76" s="80"/>
      <c r="B76" s="179" t="str">
        <f>'Historical Expenditure'!B78</f>
        <v>RXN</v>
      </c>
      <c r="C76" s="211" t="str">
        <f>'Historical Expenditure'!C78</f>
        <v>HV Crossarm Replacement strain, anchor, termination</v>
      </c>
      <c r="D76" s="185">
        <f>'Historical Expenditure'!D78*Inflation!G$10</f>
        <v>0</v>
      </c>
      <c r="E76" s="185">
        <f>'Historical Expenditure'!E78*Inflation!H$10</f>
        <v>0</v>
      </c>
      <c r="F76" s="185">
        <f>'Historical Expenditure'!F78*Inflation!I$10</f>
        <v>325208.36145750573</v>
      </c>
      <c r="G76" s="185">
        <f>'Historical Expenditure'!G78*Inflation!J$10</f>
        <v>511807.49873570487</v>
      </c>
      <c r="H76" s="185">
        <f>SUMIF('Project List'!$C$8:$C$342,$B76,'Project List'!E$8:E$346)*Inflation!$K$10+(SUMIF('Unit Rates'!$B$10:$B$99,$B76,'Unit Rates'!I$10:I$99)*SUMIF('Forecast Volumes (unitised)'!$B$10:$B$99,$B76,'Forecast Volumes (unitised)'!I$10:I$99))</f>
        <v>891208.57898792333</v>
      </c>
      <c r="I76" s="185">
        <f>SUMIF('Project List'!$C$8:$C$342,$B76,'Project List'!F$8:F$346)*Inflation!$K$10+(SUMIF('Unit Rates'!$B$10:$B$99,$B76,'Unit Rates'!J$10:J$99)*SUMIF('Forecast Volumes (unitised)'!$B$10:$B$99,$B76,'Forecast Volumes (unitised)'!J$10:J$99))</f>
        <v>891208.57898792333</v>
      </c>
      <c r="J76" s="185">
        <f>SUMIF('Project List'!$C$8:$C$342,$B76,'Project List'!G$8:G$346)*Inflation!$K$10+(SUMIF('Unit Rates'!$B$10:$B$99,$B76,'Unit Rates'!K$10:K$99)*SUMIF('Forecast Volumes (unitised)'!$B$10:$B$99,$B76,'Forecast Volumes (unitised)'!K$10:K$99))</f>
        <v>891208.57898792333</v>
      </c>
      <c r="K76" s="185">
        <f>SUMIF('Project List'!$C$8:$C$342,$B76,'Project List'!H$8:H$346)*Inflation!$K$10+(SUMIF('Unit Rates'!$B$10:$B$99,$B76,'Unit Rates'!L$10:L$99)*SUMIF('Forecast Volumes (unitised)'!$B$10:$B$99,$B76,'Forecast Volumes (unitised)'!L$10:L$99))</f>
        <v>891208.57898792333</v>
      </c>
      <c r="L76" s="185">
        <f>SUMIF('Project List'!$C$8:$C$342,$B76,'Project List'!I$8:I$346)*Inflation!$K$10+(SUMIF('Unit Rates'!$B$10:$B$99,$B76,'Unit Rates'!M$10:M$99)*SUMIF('Forecast Volumes (unitised)'!$B$10:$B$99,$B76,'Forecast Volumes (unitised)'!M$10:M$99))</f>
        <v>891208.57898792333</v>
      </c>
      <c r="M76" s="185">
        <f>SUMIF('Project List'!$C$8:$C$342,$B76,'Project List'!J$8:J$346)*Inflation!$K$10+(SUMIF('Unit Rates'!$B$10:$B$99,$B76,'Unit Rates'!N$10:N$99)*SUMIF('Forecast Volumes (unitised)'!$B$10:$B$99,$B76,'Forecast Volumes (unitised)'!N$10:N$99))</f>
        <v>891208.57898792333</v>
      </c>
      <c r="N76" s="185">
        <f>SUMIF('Project List'!$C$8:$C$342,$B76,'Project List'!K$8:K$346)*Inflation!$K$10+(SUMIF('Unit Rates'!$B$10:$B$99,$B76,'Unit Rates'!O$10:O$99)*SUMIF('Forecast Volumes (unitised)'!$B$10:$B$99,$B76,'Forecast Volumes (unitised)'!O$10:O$99))</f>
        <v>891208.57898792333</v>
      </c>
      <c r="O76" s="80"/>
    </row>
    <row r="77" spans="1:15" s="123" customFormat="1" x14ac:dyDescent="0.2">
      <c r="A77" s="80"/>
      <c r="B77" s="179" t="str">
        <f>'Historical Expenditure'!B79</f>
        <v>RXP</v>
      </c>
      <c r="C77" s="211" t="str">
        <f>'Historical Expenditure'!C79</f>
        <v>POLE TOP ROT LIFE EXTENSION</v>
      </c>
      <c r="D77" s="185">
        <f>'Historical Expenditure'!D79*Inflation!G$10</f>
        <v>64274.957843366516</v>
      </c>
      <c r="E77" s="185">
        <f>'Historical Expenditure'!E79*Inflation!H$10</f>
        <v>27156.723746520274</v>
      </c>
      <c r="F77" s="185">
        <f>'Historical Expenditure'!F79*Inflation!I$10</f>
        <v>46359.109471366472</v>
      </c>
      <c r="G77" s="185">
        <f>'Historical Expenditure'!G79*Inflation!J$10</f>
        <v>46100.256864869152</v>
      </c>
      <c r="H77" s="161"/>
      <c r="I77" s="161"/>
      <c r="J77" s="193"/>
      <c r="K77" s="161"/>
      <c r="L77" s="161"/>
      <c r="M77" s="161"/>
      <c r="N77" s="161"/>
      <c r="O77" s="80"/>
    </row>
    <row r="78" spans="1:15" s="123" customFormat="1" x14ac:dyDescent="0.2">
      <c r="A78" s="80"/>
      <c r="B78" s="179" t="str">
        <f>'Historical Expenditure'!B80</f>
        <v>RXQ</v>
      </c>
      <c r="C78" s="211" t="str">
        <f>'Historical Expenditure'!C80</f>
        <v>Sub Transmission Crossarm Replacement, strain, anchor termination</v>
      </c>
      <c r="D78" s="185">
        <f>'Historical Expenditure'!D80*Inflation!G$10</f>
        <v>0</v>
      </c>
      <c r="E78" s="185">
        <f>'Historical Expenditure'!E80*Inflation!H$10</f>
        <v>0</v>
      </c>
      <c r="F78" s="185">
        <f>'Historical Expenditure'!F80*Inflation!I$10</f>
        <v>20413.393887105271</v>
      </c>
      <c r="G78" s="185">
        <f>'Historical Expenditure'!G80*Inflation!J$10</f>
        <v>78748.086488769608</v>
      </c>
      <c r="H78" s="185">
        <f>SUMIF('Project List'!$C$8:$C$342,$B78,'Project List'!E$8:E$346)*Inflation!$K$10+(SUMIF('Unit Rates'!$B$10:$B$99,$B78,'Unit Rates'!I$10:I$99)*SUMIF('Forecast Volumes (unitised)'!$B$10:$B$99,$B78,'Forecast Volumes (unitised)'!I$10:I$99))</f>
        <v>178505.00374217582</v>
      </c>
      <c r="I78" s="185">
        <f>SUMIF('Project List'!$C$8:$C$342,$B78,'Project List'!F$8:F$346)*Inflation!$K$10+(SUMIF('Unit Rates'!$B$10:$B$99,$B78,'Unit Rates'!J$10:J$99)*SUMIF('Forecast Volumes (unitised)'!$B$10:$B$99,$B78,'Forecast Volumes (unitised)'!J$10:J$99))</f>
        <v>178505.00374217582</v>
      </c>
      <c r="J78" s="185">
        <f>SUMIF('Project List'!$C$8:$C$342,$B78,'Project List'!G$8:G$346)*Inflation!$K$10+(SUMIF('Unit Rates'!$B$10:$B$99,$B78,'Unit Rates'!K$10:K$99)*SUMIF('Forecast Volumes (unitised)'!$B$10:$B$99,$B78,'Forecast Volumes (unitised)'!K$10:K$99))</f>
        <v>178505.00374217582</v>
      </c>
      <c r="K78" s="185">
        <f>SUMIF('Project List'!$C$8:$C$342,$B78,'Project List'!H$8:H$346)*Inflation!$K$10+(SUMIF('Unit Rates'!$B$10:$B$99,$B78,'Unit Rates'!L$10:L$99)*SUMIF('Forecast Volumes (unitised)'!$B$10:$B$99,$B78,'Forecast Volumes (unitised)'!L$10:L$99))</f>
        <v>178505.00374217582</v>
      </c>
      <c r="L78" s="185">
        <f>SUMIF('Project List'!$C$8:$C$342,$B78,'Project List'!I$8:I$346)*Inflation!$K$10+(SUMIF('Unit Rates'!$B$10:$B$99,$B78,'Unit Rates'!M$10:M$99)*SUMIF('Forecast Volumes (unitised)'!$B$10:$B$99,$B78,'Forecast Volumes (unitised)'!M$10:M$99))</f>
        <v>178505.00374217582</v>
      </c>
      <c r="M78" s="185">
        <f>SUMIF('Project List'!$C$8:$C$342,$B78,'Project List'!J$8:J$346)*Inflation!$K$10+(SUMIF('Unit Rates'!$B$10:$B$99,$B78,'Unit Rates'!N$10:N$99)*SUMIF('Forecast Volumes (unitised)'!$B$10:$B$99,$B78,'Forecast Volumes (unitised)'!N$10:N$99))</f>
        <v>178505.00374217582</v>
      </c>
      <c r="N78" s="185">
        <f>SUMIF('Project List'!$C$8:$C$342,$B78,'Project List'!K$8:K$346)*Inflation!$K$10+(SUMIF('Unit Rates'!$B$10:$B$99,$B78,'Unit Rates'!O$10:O$99)*SUMIF('Forecast Volumes (unitised)'!$B$10:$B$99,$B78,'Forecast Volumes (unitised)'!O$10:O$99))</f>
        <v>178505.00374217582</v>
      </c>
      <c r="O78" s="80"/>
    </row>
    <row r="79" spans="1:15" s="123" customFormat="1" x14ac:dyDescent="0.2">
      <c r="A79" s="80"/>
      <c r="B79" s="179" t="str">
        <f>'Historical Expenditure'!B81</f>
        <v>RXR</v>
      </c>
      <c r="C79" s="211" t="str">
        <f>'Historical Expenditure'!C81</f>
        <v>Pole Top Extension HV with crossarm and insulators</v>
      </c>
      <c r="D79" s="185">
        <f>'Historical Expenditure'!D81*Inflation!G$10</f>
        <v>0</v>
      </c>
      <c r="E79" s="185">
        <f>'Historical Expenditure'!E81*Inflation!H$10</f>
        <v>14656.489598892116</v>
      </c>
      <c r="F79" s="185">
        <f>'Historical Expenditure'!F81*Inflation!I$10</f>
        <v>15515.599215564931</v>
      </c>
      <c r="G79" s="185">
        <f>'Historical Expenditure'!G81*Inflation!J$10</f>
        <v>82909.349018082183</v>
      </c>
      <c r="H79" s="185">
        <f>SUMIF('Project List'!$C$8:$C$342,$B79,'Project List'!E$8:E$346)*Inflation!$K$10+(SUMIF('Unit Rates'!$B$10:$B$99,$B79,'Unit Rates'!I$10:I$99)*SUMIF('Forecast Volumes (unitised)'!$B$10:$B$99,$B79,'Forecast Volumes (unitised)'!I$10:I$99))</f>
        <v>0</v>
      </c>
      <c r="I79" s="185">
        <f>SUMIF('Project List'!$C$8:$C$342,$B79,'Project List'!F$8:F$346)*Inflation!$K$10+(SUMIF('Unit Rates'!$B$10:$B$99,$B79,'Unit Rates'!J$10:J$99)*SUMIF('Forecast Volumes (unitised)'!$B$10:$B$99,$B79,'Forecast Volumes (unitised)'!J$10:J$99))</f>
        <v>0</v>
      </c>
      <c r="J79" s="185">
        <f>SUMIF('Project List'!$C$8:$C$342,$B79,'Project List'!G$8:G$346)*Inflation!$K$10+(SUMIF('Unit Rates'!$B$10:$B$99,$B79,'Unit Rates'!K$10:K$99)*SUMIF('Forecast Volumes (unitised)'!$B$10:$B$99,$B79,'Forecast Volumes (unitised)'!K$10:K$99))</f>
        <v>0</v>
      </c>
      <c r="K79" s="185">
        <f>SUMIF('Project List'!$C$8:$C$342,$B79,'Project List'!H$8:H$346)*Inflation!$K$10+(SUMIF('Unit Rates'!$B$10:$B$99,$B79,'Unit Rates'!L$10:L$99)*SUMIF('Forecast Volumes (unitised)'!$B$10:$B$99,$B79,'Forecast Volumes (unitised)'!L$10:L$99))</f>
        <v>0</v>
      </c>
      <c r="L79" s="185">
        <f>SUMIF('Project List'!$C$8:$C$342,$B79,'Project List'!I$8:I$346)*Inflation!$K$10+(SUMIF('Unit Rates'!$B$10:$B$99,$B79,'Unit Rates'!M$10:M$99)*SUMIF('Forecast Volumes (unitised)'!$B$10:$B$99,$B79,'Forecast Volumes (unitised)'!M$10:M$99))</f>
        <v>0</v>
      </c>
      <c r="M79" s="185">
        <f>SUMIF('Project List'!$C$8:$C$342,$B79,'Project List'!J$8:J$346)*Inflation!$K$10+(SUMIF('Unit Rates'!$B$10:$B$99,$B79,'Unit Rates'!N$10:N$99)*SUMIF('Forecast Volumes (unitised)'!$B$10:$B$99,$B79,'Forecast Volumes (unitised)'!N$10:N$99))</f>
        <v>0</v>
      </c>
      <c r="N79" s="185">
        <f>SUMIF('Project List'!$C$8:$C$342,$B79,'Project List'!K$8:K$346)*Inflation!$K$10+(SUMIF('Unit Rates'!$B$10:$B$99,$B79,'Unit Rates'!O$10:O$99)*SUMIF('Forecast Volumes (unitised)'!$B$10:$B$99,$B79,'Forecast Volumes (unitised)'!O$10:O$99))</f>
        <v>0</v>
      </c>
      <c r="O79" s="80"/>
    </row>
    <row r="80" spans="1:15" s="123" customFormat="1" x14ac:dyDescent="0.2">
      <c r="A80" s="80"/>
      <c r="B80" s="179" t="str">
        <f>'Historical Expenditure'!B82</f>
        <v>RXS</v>
      </c>
      <c r="C80" s="211" t="str">
        <f>'Historical Expenditure'!C82</f>
        <v>ST XARMS REPLACEMENT</v>
      </c>
      <c r="D80" s="185">
        <f>'Historical Expenditure'!D82*Inflation!G$10</f>
        <v>996703.35110911413</v>
      </c>
      <c r="E80" s="185">
        <f>'Historical Expenditure'!E82*Inflation!H$10</f>
        <v>685832.3719944933</v>
      </c>
      <c r="F80" s="185">
        <f>'Historical Expenditure'!F82*Inflation!I$10</f>
        <v>250072.25996682522</v>
      </c>
      <c r="G80" s="185">
        <f>'Historical Expenditure'!G82*Inflation!J$10</f>
        <v>143017.06036168314</v>
      </c>
      <c r="H80" s="185">
        <f>SUMIF('Project List'!$C$8:$C$342,$B80,'Project List'!E$8:E$346)*Inflation!$K$10+(SUMIF('Unit Rates'!$B$10:$B$99,$B80,'Unit Rates'!I$10:I$99)*SUMIF('Forecast Volumes (unitised)'!$B$10:$B$99,$B80,'Forecast Volumes (unitised)'!I$10:I$99))</f>
        <v>206808.35946404104</v>
      </c>
      <c r="I80" s="185">
        <f>SUMIF('Project List'!$C$8:$C$342,$B80,'Project List'!F$8:F$346)*Inflation!$K$10+(SUMIF('Unit Rates'!$B$10:$B$99,$B80,'Unit Rates'!J$10:J$99)*SUMIF('Forecast Volumes (unitised)'!$B$10:$B$99,$B80,'Forecast Volumes (unitised)'!J$10:J$99))</f>
        <v>206808.35946404104</v>
      </c>
      <c r="J80" s="185">
        <f>SUMIF('Project List'!$C$8:$C$342,$B80,'Project List'!G$8:G$346)*Inflation!$K$10+(SUMIF('Unit Rates'!$B$10:$B$99,$B80,'Unit Rates'!K$10:K$99)*SUMIF('Forecast Volumes (unitised)'!$B$10:$B$99,$B80,'Forecast Volumes (unitised)'!K$10:K$99))</f>
        <v>206808.35946404104</v>
      </c>
      <c r="K80" s="185">
        <f>SUMIF('Project List'!$C$8:$C$342,$B80,'Project List'!H$8:H$346)*Inflation!$K$10+(SUMIF('Unit Rates'!$B$10:$B$99,$B80,'Unit Rates'!L$10:L$99)*SUMIF('Forecast Volumes (unitised)'!$B$10:$B$99,$B80,'Forecast Volumes (unitised)'!L$10:L$99))</f>
        <v>206808.35946404104</v>
      </c>
      <c r="L80" s="185">
        <f>SUMIF('Project List'!$C$8:$C$342,$B80,'Project List'!I$8:I$346)*Inflation!$K$10+(SUMIF('Unit Rates'!$B$10:$B$99,$B80,'Unit Rates'!M$10:M$99)*SUMIF('Forecast Volumes (unitised)'!$B$10:$B$99,$B80,'Forecast Volumes (unitised)'!M$10:M$99))</f>
        <v>206808.35946404104</v>
      </c>
      <c r="M80" s="185">
        <f>SUMIF('Project List'!$C$8:$C$342,$B80,'Project List'!J$8:J$346)*Inflation!$K$10+(SUMIF('Unit Rates'!$B$10:$B$99,$B80,'Unit Rates'!N$10:N$99)*SUMIF('Forecast Volumes (unitised)'!$B$10:$B$99,$B80,'Forecast Volumes (unitised)'!N$10:N$99))</f>
        <v>206808.35946404104</v>
      </c>
      <c r="N80" s="185">
        <f>SUMIF('Project List'!$C$8:$C$342,$B80,'Project List'!K$8:K$346)*Inflation!$K$10+(SUMIF('Unit Rates'!$B$10:$B$99,$B80,'Unit Rates'!O$10:O$99)*SUMIF('Forecast Volumes (unitised)'!$B$10:$B$99,$B80,'Forecast Volumes (unitised)'!O$10:O$99))</f>
        <v>206808.35946404104</v>
      </c>
      <c r="O80" s="80"/>
    </row>
    <row r="81" spans="1:15" s="123" customFormat="1" x14ac:dyDescent="0.2">
      <c r="A81" s="80"/>
      <c r="B81" s="179" t="str">
        <f>'Historical Expenditure'!B83</f>
        <v>RXT</v>
      </c>
      <c r="C81" s="211" t="str">
        <f>'Historical Expenditure'!C83</f>
        <v>REPLACEMENT EX THERMAL SURVEY</v>
      </c>
      <c r="D81" s="185">
        <f>'Historical Expenditure'!D83*Inflation!G$10</f>
        <v>132269.74752167918</v>
      </c>
      <c r="E81" s="185">
        <f>'Historical Expenditure'!E83*Inflation!H$10</f>
        <v>128610.68926226077</v>
      </c>
      <c r="F81" s="185">
        <f>'Historical Expenditure'!F83*Inflation!I$10</f>
        <v>157739.78792780687</v>
      </c>
      <c r="G81" s="185">
        <f>'Historical Expenditure'!G83*Inflation!J$10</f>
        <v>113827.83988162297</v>
      </c>
      <c r="H81" s="185">
        <f>SUMIF('Project List'!$C$8:$C$342,$B81,'Project List'!E$8:E$346)*Inflation!$K$10+(SUMIF('Unit Rates'!$B$10:$B$99,$B81,'Unit Rates'!I$10:I$99)*SUMIF('Forecast Volumes (unitised)'!$B$10:$B$99,$B81,'Forecast Volumes (unitised)'!I$10:I$99))</f>
        <v>123516.50015371558</v>
      </c>
      <c r="I81" s="185">
        <f>SUMIF('Project List'!$C$8:$C$342,$B81,'Project List'!F$8:F$346)*Inflation!$K$10+(SUMIF('Unit Rates'!$B$10:$B$99,$B81,'Unit Rates'!J$10:J$99)*SUMIF('Forecast Volumes (unitised)'!$B$10:$B$99,$B81,'Forecast Volumes (unitised)'!J$10:J$99))</f>
        <v>123516.50015371558</v>
      </c>
      <c r="J81" s="185">
        <f>SUMIF('Project List'!$C$8:$C$342,$B81,'Project List'!G$8:G$346)*Inflation!$K$10+(SUMIF('Unit Rates'!$B$10:$B$99,$B81,'Unit Rates'!K$10:K$99)*SUMIF('Forecast Volumes (unitised)'!$B$10:$B$99,$B81,'Forecast Volumes (unitised)'!K$10:K$99))</f>
        <v>123516.50015371558</v>
      </c>
      <c r="K81" s="185">
        <f>SUMIF('Project List'!$C$8:$C$342,$B81,'Project List'!H$8:H$346)*Inflation!$K$10+(SUMIF('Unit Rates'!$B$10:$B$99,$B81,'Unit Rates'!L$10:L$99)*SUMIF('Forecast Volumes (unitised)'!$B$10:$B$99,$B81,'Forecast Volumes (unitised)'!L$10:L$99))</f>
        <v>123516.50015371558</v>
      </c>
      <c r="L81" s="185">
        <f>SUMIF('Project List'!$C$8:$C$342,$B81,'Project List'!I$8:I$346)*Inflation!$K$10+(SUMIF('Unit Rates'!$B$10:$B$99,$B81,'Unit Rates'!M$10:M$99)*SUMIF('Forecast Volumes (unitised)'!$B$10:$B$99,$B81,'Forecast Volumes (unitised)'!M$10:M$99))</f>
        <v>123516.50015371558</v>
      </c>
      <c r="M81" s="185">
        <f>SUMIF('Project List'!$C$8:$C$342,$B81,'Project List'!J$8:J$346)*Inflation!$K$10+(SUMIF('Unit Rates'!$B$10:$B$99,$B81,'Unit Rates'!N$10:N$99)*SUMIF('Forecast Volumes (unitised)'!$B$10:$B$99,$B81,'Forecast Volumes (unitised)'!N$10:N$99))</f>
        <v>123516.50015371558</v>
      </c>
      <c r="N81" s="185">
        <f>SUMIF('Project List'!$C$8:$C$342,$B81,'Project List'!K$8:K$346)*Inflation!$K$10+(SUMIF('Unit Rates'!$B$10:$B$99,$B81,'Unit Rates'!O$10:O$99)*SUMIF('Forecast Volumes (unitised)'!$B$10:$B$99,$B81,'Forecast Volumes (unitised)'!O$10:O$99))</f>
        <v>123516.50015371558</v>
      </c>
      <c r="O81" s="80"/>
    </row>
    <row r="82" spans="1:15" s="123" customFormat="1" x14ac:dyDescent="0.2">
      <c r="A82" s="80"/>
      <c r="B82" s="179" t="str">
        <f>'Historical Expenditure'!B84</f>
        <v>RXV</v>
      </c>
      <c r="C82" s="211" t="str">
        <f>'Historical Expenditure'!C84</f>
        <v>LV INSULATOR REPLACEMENT</v>
      </c>
      <c r="D82" s="185">
        <f>'Historical Expenditure'!D84*Inflation!G$10</f>
        <v>131110.40925469986</v>
      </c>
      <c r="E82" s="185">
        <f>'Historical Expenditure'!E84*Inflation!H$10</f>
        <v>42125.031690559321</v>
      </c>
      <c r="F82" s="185">
        <f>'Historical Expenditure'!F84*Inflation!I$10</f>
        <v>30858.799506915024</v>
      </c>
      <c r="G82" s="185">
        <f>'Historical Expenditure'!G84*Inflation!J$10</f>
        <v>24299.94653342112</v>
      </c>
      <c r="H82" s="185">
        <f>SUMIF('Project List'!$C$8:$C$342,$B82,'Project List'!E$8:E$346)*Inflation!$K$10+(SUMIF('Unit Rates'!$B$10:$B$99,$B82,'Unit Rates'!I$10:I$99)*SUMIF('Forecast Volumes (unitised)'!$B$10:$B$99,$B82,'Forecast Volumes (unitised)'!I$10:I$99))</f>
        <v>27860.684967842666</v>
      </c>
      <c r="I82" s="185">
        <f>SUMIF('Project List'!$C$8:$C$342,$B82,'Project List'!F$8:F$346)*Inflation!$K$10+(SUMIF('Unit Rates'!$B$10:$B$99,$B82,'Unit Rates'!J$10:J$99)*SUMIF('Forecast Volumes (unitised)'!$B$10:$B$99,$B82,'Forecast Volumes (unitised)'!J$10:J$99))</f>
        <v>27860.684967842666</v>
      </c>
      <c r="J82" s="185">
        <f>SUMIF('Project List'!$C$8:$C$342,$B82,'Project List'!G$8:G$346)*Inflation!$K$10+(SUMIF('Unit Rates'!$B$10:$B$99,$B82,'Unit Rates'!K$10:K$99)*SUMIF('Forecast Volumes (unitised)'!$B$10:$B$99,$B82,'Forecast Volumes (unitised)'!K$10:K$99))</f>
        <v>27860.684967842666</v>
      </c>
      <c r="K82" s="185">
        <f>SUMIF('Project List'!$C$8:$C$342,$B82,'Project List'!H$8:H$346)*Inflation!$K$10+(SUMIF('Unit Rates'!$B$10:$B$99,$B82,'Unit Rates'!L$10:L$99)*SUMIF('Forecast Volumes (unitised)'!$B$10:$B$99,$B82,'Forecast Volumes (unitised)'!L$10:L$99))</f>
        <v>27860.684967842666</v>
      </c>
      <c r="L82" s="185">
        <f>SUMIF('Project List'!$C$8:$C$342,$B82,'Project List'!I$8:I$346)*Inflation!$K$10+(SUMIF('Unit Rates'!$B$10:$B$99,$B82,'Unit Rates'!M$10:M$99)*SUMIF('Forecast Volumes (unitised)'!$B$10:$B$99,$B82,'Forecast Volumes (unitised)'!M$10:M$99))</f>
        <v>27860.684967842666</v>
      </c>
      <c r="M82" s="185">
        <f>SUMIF('Project List'!$C$8:$C$342,$B82,'Project List'!J$8:J$346)*Inflation!$K$10+(SUMIF('Unit Rates'!$B$10:$B$99,$B82,'Unit Rates'!N$10:N$99)*SUMIF('Forecast Volumes (unitised)'!$B$10:$B$99,$B82,'Forecast Volumes (unitised)'!N$10:N$99))</f>
        <v>27860.684967842666</v>
      </c>
      <c r="N82" s="185">
        <f>SUMIF('Project List'!$C$8:$C$342,$B82,'Project List'!K$8:K$346)*Inflation!$K$10+(SUMIF('Unit Rates'!$B$10:$B$99,$B82,'Unit Rates'!O$10:O$99)*SUMIF('Forecast Volumes (unitised)'!$B$10:$B$99,$B82,'Forecast Volumes (unitised)'!O$10:O$99))</f>
        <v>27860.684967842666</v>
      </c>
      <c r="O82" s="80"/>
    </row>
    <row r="83" spans="1:15" s="123" customFormat="1" x14ac:dyDescent="0.2">
      <c r="A83" s="80"/>
      <c r="B83" s="179" t="str">
        <f>'Historical Expenditure'!B85</f>
        <v>RXW</v>
      </c>
      <c r="C83" s="211" t="str">
        <f>'Historical Expenditure'!C85</f>
        <v>Pole Top Extension LV with crossarm and insulators</v>
      </c>
      <c r="D83" s="185">
        <f>'Historical Expenditure'!D85*Inflation!G$10</f>
        <v>0</v>
      </c>
      <c r="E83" s="185">
        <f>'Historical Expenditure'!E85*Inflation!H$10</f>
        <v>0</v>
      </c>
      <c r="F83" s="185">
        <f>'Historical Expenditure'!F85*Inflation!I$10</f>
        <v>0</v>
      </c>
      <c r="G83" s="185">
        <f>'Historical Expenditure'!G85*Inflation!J$10</f>
        <v>0</v>
      </c>
      <c r="H83" s="185">
        <f>SUMIF('Project List'!$C$8:$C$342,$B83,'Project List'!E$8:E$346)*Inflation!$K$10+(SUMIF('Unit Rates'!$B$10:$B$99,$B83,'Unit Rates'!I$10:I$99)*SUMIF('Forecast Volumes (unitised)'!$B$10:$B$99,$B83,'Forecast Volumes (unitised)'!I$10:I$99))</f>
        <v>0</v>
      </c>
      <c r="I83" s="185">
        <f>SUMIF('Project List'!$C$8:$C$342,$B83,'Project List'!F$8:F$346)*Inflation!$K$10+(SUMIF('Unit Rates'!$B$10:$B$99,$B83,'Unit Rates'!J$10:J$99)*SUMIF('Forecast Volumes (unitised)'!$B$10:$B$99,$B83,'Forecast Volumes (unitised)'!J$10:J$99))</f>
        <v>0</v>
      </c>
      <c r="J83" s="185">
        <f>SUMIF('Project List'!$C$8:$C$342,$B83,'Project List'!G$8:G$346)*Inflation!$K$10+(SUMIF('Unit Rates'!$B$10:$B$99,$B83,'Unit Rates'!K$10:K$99)*SUMIF('Forecast Volumes (unitised)'!$B$10:$B$99,$B83,'Forecast Volumes (unitised)'!K$10:K$99))</f>
        <v>0</v>
      </c>
      <c r="K83" s="185">
        <f>SUMIF('Project List'!$C$8:$C$342,$B83,'Project List'!H$8:H$346)*Inflation!$K$10+(SUMIF('Unit Rates'!$B$10:$B$99,$B83,'Unit Rates'!L$10:L$99)*SUMIF('Forecast Volumes (unitised)'!$B$10:$B$99,$B83,'Forecast Volumes (unitised)'!L$10:L$99))</f>
        <v>0</v>
      </c>
      <c r="L83" s="185">
        <f>SUMIF('Project List'!$C$8:$C$342,$B83,'Project List'!I$8:I$346)*Inflation!$K$10+(SUMIF('Unit Rates'!$B$10:$B$99,$B83,'Unit Rates'!M$10:M$99)*SUMIF('Forecast Volumes (unitised)'!$B$10:$B$99,$B83,'Forecast Volumes (unitised)'!M$10:M$99))</f>
        <v>0</v>
      </c>
      <c r="M83" s="185">
        <f>SUMIF('Project List'!$C$8:$C$342,$B83,'Project List'!J$8:J$346)*Inflation!$K$10+(SUMIF('Unit Rates'!$B$10:$B$99,$B83,'Unit Rates'!N$10:N$99)*SUMIF('Forecast Volumes (unitised)'!$B$10:$B$99,$B83,'Forecast Volumes (unitised)'!N$10:N$99))</f>
        <v>0</v>
      </c>
      <c r="N83" s="185">
        <f>SUMIF('Project List'!$C$8:$C$342,$B83,'Project List'!K$8:K$346)*Inflation!$K$10+(SUMIF('Unit Rates'!$B$10:$B$99,$B83,'Unit Rates'!O$10:O$99)*SUMIF('Forecast Volumes (unitised)'!$B$10:$B$99,$B83,'Forecast Volumes (unitised)'!O$10:O$99))</f>
        <v>0</v>
      </c>
      <c r="O83" s="80"/>
    </row>
    <row r="84" spans="1:15" s="123" customFormat="1" x14ac:dyDescent="0.2">
      <c r="A84" s="80"/>
      <c r="B84" s="179" t="str">
        <f>'Historical Expenditure'!B86</f>
        <v>RXY</v>
      </c>
      <c r="C84" s="211" t="str">
        <f>'Historical Expenditure'!C86</f>
        <v>STAY WIRE REPLACEMENT</v>
      </c>
      <c r="D84" s="185">
        <f>'Historical Expenditure'!D86*Inflation!G$10</f>
        <v>539309.1454276084</v>
      </c>
      <c r="E84" s="185">
        <f>'Historical Expenditure'!E86*Inflation!H$10</f>
        <v>563977.61371685076</v>
      </c>
      <c r="F84" s="185">
        <f>'Historical Expenditure'!F86*Inflation!I$10</f>
        <v>462350.32101211068</v>
      </c>
      <c r="G84" s="185">
        <f>'Historical Expenditure'!G86*Inflation!J$10</f>
        <v>391998.66440295347</v>
      </c>
      <c r="H84" s="185">
        <f>SUMIF('Project List'!$C$8:$C$342,$B84,'Project List'!E$8:E$346)*Inflation!$K$10+(SUMIF('Unit Rates'!$B$10:$B$99,$B84,'Unit Rates'!I$10:I$99)*SUMIF('Forecast Volumes (unitised)'!$B$10:$B$99,$B84,'Forecast Volumes (unitised)'!I$10:I$99))</f>
        <v>504099.3100848528</v>
      </c>
      <c r="I84" s="185">
        <f>SUMIF('Project List'!$C$8:$C$342,$B84,'Project List'!F$8:F$346)*Inflation!$K$10+(SUMIF('Unit Rates'!$B$10:$B$99,$B84,'Unit Rates'!J$10:J$99)*SUMIF('Forecast Volumes (unitised)'!$B$10:$B$99,$B84,'Forecast Volumes (unitised)'!J$10:J$99))</f>
        <v>504099.3100848528</v>
      </c>
      <c r="J84" s="185">
        <f>SUMIF('Project List'!$C$8:$C$342,$B84,'Project List'!G$8:G$346)*Inflation!$K$10+(SUMIF('Unit Rates'!$B$10:$B$99,$B84,'Unit Rates'!K$10:K$99)*SUMIF('Forecast Volumes (unitised)'!$B$10:$B$99,$B84,'Forecast Volumes (unitised)'!K$10:K$99))</f>
        <v>504099.3100848528</v>
      </c>
      <c r="K84" s="185">
        <f>SUMIF('Project List'!$C$8:$C$342,$B84,'Project List'!H$8:H$346)*Inflation!$K$10+(SUMIF('Unit Rates'!$B$10:$B$99,$B84,'Unit Rates'!L$10:L$99)*SUMIF('Forecast Volumes (unitised)'!$B$10:$B$99,$B84,'Forecast Volumes (unitised)'!L$10:L$99))</f>
        <v>504099.3100848528</v>
      </c>
      <c r="L84" s="185">
        <f>SUMIF('Project List'!$C$8:$C$342,$B84,'Project List'!I$8:I$346)*Inflation!$K$10+(SUMIF('Unit Rates'!$B$10:$B$99,$B84,'Unit Rates'!M$10:M$99)*SUMIF('Forecast Volumes (unitised)'!$B$10:$B$99,$B84,'Forecast Volumes (unitised)'!M$10:M$99))</f>
        <v>504099.3100848528</v>
      </c>
      <c r="M84" s="185">
        <f>SUMIF('Project List'!$C$8:$C$342,$B84,'Project List'!J$8:J$346)*Inflation!$K$10+(SUMIF('Unit Rates'!$B$10:$B$99,$B84,'Unit Rates'!N$10:N$99)*SUMIF('Forecast Volumes (unitised)'!$B$10:$B$99,$B84,'Forecast Volumes (unitised)'!N$10:N$99))</f>
        <v>504099.3100848528</v>
      </c>
      <c r="N84" s="185">
        <f>SUMIF('Project List'!$C$8:$C$342,$B84,'Project List'!K$8:K$346)*Inflation!$K$10+(SUMIF('Unit Rates'!$B$10:$B$99,$B84,'Unit Rates'!O$10:O$99)*SUMIF('Forecast Volumes (unitised)'!$B$10:$B$99,$B84,'Forecast Volumes (unitised)'!O$10:O$99))</f>
        <v>504099.3100848528</v>
      </c>
      <c r="O84" s="80"/>
    </row>
    <row r="85" spans="1:15" s="123" customFormat="1" x14ac:dyDescent="0.2">
      <c r="A85" s="80"/>
      <c r="B85" s="179" t="str">
        <f>'Historical Expenditure'!B87</f>
        <v>RXO</v>
      </c>
      <c r="C85" s="211" t="str">
        <f>'Historical Expenditure'!C87</f>
        <v>LV Strain, Term, Anch Replace</v>
      </c>
      <c r="D85" s="185">
        <f>'Historical Expenditure'!D87*Inflation!G$10</f>
        <v>0</v>
      </c>
      <c r="E85" s="185">
        <f>'Historical Expenditure'!E87*Inflation!H$10</f>
        <v>0</v>
      </c>
      <c r="F85" s="185">
        <f>'Historical Expenditure'!F87*Inflation!I$10</f>
        <v>2052904.2236781889</v>
      </c>
      <c r="G85" s="185">
        <f>'Historical Expenditure'!G87*Inflation!J$10</f>
        <v>3307043.0316784699</v>
      </c>
      <c r="H85" s="185">
        <f>SUMIF('Project List'!$C$8:$C$342,$B85,'Project List'!E$8:E$346)*Inflation!$K$10+(SUMIF('Unit Rates'!$B$10:$B$99,$B85,'Unit Rates'!I$10:I$99)*SUMIF('Forecast Volumes (unitised)'!$B$10:$B$99,$B85,'Forecast Volumes (unitised)'!I$10:I$99))</f>
        <v>4078972.0631196094</v>
      </c>
      <c r="I85" s="185">
        <f>SUMIF('Project List'!$C$8:$C$342,$B85,'Project List'!F$8:F$346)*Inflation!$K$10+(SUMIF('Unit Rates'!$B$10:$B$99,$B85,'Unit Rates'!J$10:J$99)*SUMIF('Forecast Volumes (unitised)'!$B$10:$B$99,$B85,'Forecast Volumes (unitised)'!J$10:J$99))</f>
        <v>4078972.0631196094</v>
      </c>
      <c r="J85" s="185">
        <f>SUMIF('Project List'!$C$8:$C$342,$B85,'Project List'!G$8:G$346)*Inflation!$K$10+(SUMIF('Unit Rates'!$B$10:$B$99,$B85,'Unit Rates'!K$10:K$99)*SUMIF('Forecast Volumes (unitised)'!$B$10:$B$99,$B85,'Forecast Volumes (unitised)'!K$10:K$99))</f>
        <v>4078972.0631196094</v>
      </c>
      <c r="K85" s="185">
        <f>SUMIF('Project List'!$C$8:$C$342,$B85,'Project List'!H$8:H$346)*Inflation!$K$10+(SUMIF('Unit Rates'!$B$10:$B$99,$B85,'Unit Rates'!L$10:L$99)*SUMIF('Forecast Volumes (unitised)'!$B$10:$B$99,$B85,'Forecast Volumes (unitised)'!L$10:L$99))</f>
        <v>4078972.0631196094</v>
      </c>
      <c r="L85" s="185">
        <f>SUMIF('Project List'!$C$8:$C$342,$B85,'Project List'!I$8:I$346)*Inflation!$K$10+(SUMIF('Unit Rates'!$B$10:$B$99,$B85,'Unit Rates'!M$10:M$99)*SUMIF('Forecast Volumes (unitised)'!$B$10:$B$99,$B85,'Forecast Volumes (unitised)'!M$10:M$99))</f>
        <v>4078972.0631196094</v>
      </c>
      <c r="M85" s="185">
        <f>SUMIF('Project List'!$C$8:$C$342,$B85,'Project List'!J$8:J$346)*Inflation!$K$10+(SUMIF('Unit Rates'!$B$10:$B$99,$B85,'Unit Rates'!N$10:N$99)*SUMIF('Forecast Volumes (unitised)'!$B$10:$B$99,$B85,'Forecast Volumes (unitised)'!N$10:N$99))</f>
        <v>4078972.0631196094</v>
      </c>
      <c r="N85" s="185">
        <f>SUMIF('Project List'!$C$8:$C$342,$B85,'Project List'!K$8:K$346)*Inflation!$K$10+(SUMIF('Unit Rates'!$B$10:$B$99,$B85,'Unit Rates'!O$10:O$99)*SUMIF('Forecast Volumes (unitised)'!$B$10:$B$99,$B85,'Forecast Volumes (unitised)'!O$10:O$99))</f>
        <v>4078972.0631196094</v>
      </c>
      <c r="O85" s="80"/>
    </row>
    <row r="86" spans="1:15" s="123" customFormat="1" x14ac:dyDescent="0.2">
      <c r="A86" s="80"/>
      <c r="B86" s="179" t="str">
        <f>'Historical Expenditure'!B88</f>
        <v>RUP</v>
      </c>
      <c r="C86" s="211" t="str">
        <f>'Historical Expenditure'!C88</f>
        <v>CB-SERVICE PIT REPLACEMENT</v>
      </c>
      <c r="D86" s="185">
        <f>'Historical Expenditure'!D88*Inflation!G$10</f>
        <v>3089551.3504462144</v>
      </c>
      <c r="E86" s="185">
        <f>'Historical Expenditure'!E88*Inflation!H$10</f>
        <v>2864878.5429529655</v>
      </c>
      <c r="F86" s="185">
        <f>'Historical Expenditure'!F88*Inflation!I$10</f>
        <v>1030336.9101153982</v>
      </c>
      <c r="G86" s="185">
        <f>'Historical Expenditure'!G88*Inflation!J$10</f>
        <v>62002.887106961498</v>
      </c>
      <c r="H86" s="185">
        <f>SUMIF('Project List'!$C$8:$C$342,$B86,'Project List'!E$8:E$346)*Inflation!$K$10+(SUMIF('Unit Rates'!$B$10:$B$99,$B86,'Unit Rates'!I$10:I$99)*SUMIF('Forecast Volumes (unitised)'!$B$10:$B$99,$B86,'Forecast Volumes (unitised)'!I$10:I$99))</f>
        <v>77790.470961957515</v>
      </c>
      <c r="I86" s="185">
        <f>SUMIF('Project List'!$C$8:$C$342,$B86,'Project List'!F$8:F$346)*Inflation!$K$10+(SUMIF('Unit Rates'!$B$10:$B$99,$B86,'Unit Rates'!J$10:J$99)*SUMIF('Forecast Volumes (unitised)'!$B$10:$B$99,$B86,'Forecast Volumes (unitised)'!J$10:J$99))</f>
        <v>62002.887106961498</v>
      </c>
      <c r="J86" s="185">
        <f>SUMIF('Project List'!$C$8:$C$342,$B86,'Project List'!G$8:G$346)*Inflation!$K$10+(SUMIF('Unit Rates'!$B$10:$B$99,$B86,'Unit Rates'!K$10:K$99)*SUMIF('Forecast Volumes (unitised)'!$B$10:$B$99,$B86,'Forecast Volumes (unitised)'!K$10:K$99))</f>
        <v>62002.887106961498</v>
      </c>
      <c r="K86" s="185">
        <f>SUMIF('Project List'!$C$8:$C$342,$B86,'Project List'!H$8:H$346)*Inflation!$K$10+(SUMIF('Unit Rates'!$B$10:$B$99,$B86,'Unit Rates'!L$10:L$99)*SUMIF('Forecast Volumes (unitised)'!$B$10:$B$99,$B86,'Forecast Volumes (unitised)'!L$10:L$99))</f>
        <v>62002.887106961498</v>
      </c>
      <c r="L86" s="185">
        <f>SUMIF('Project List'!$C$8:$C$342,$B86,'Project List'!I$8:I$346)*Inflation!$K$10+(SUMIF('Unit Rates'!$B$10:$B$99,$B86,'Unit Rates'!M$10:M$99)*SUMIF('Forecast Volumes (unitised)'!$B$10:$B$99,$B86,'Forecast Volumes (unitised)'!M$10:M$99))</f>
        <v>62002.887106961498</v>
      </c>
      <c r="M86" s="185">
        <f>SUMIF('Project List'!$C$8:$C$342,$B86,'Project List'!J$8:J$346)*Inflation!$K$10+(SUMIF('Unit Rates'!$B$10:$B$99,$B86,'Unit Rates'!N$10:N$99)*SUMIF('Forecast Volumes (unitised)'!$B$10:$B$99,$B86,'Forecast Volumes (unitised)'!N$10:N$99))</f>
        <v>62002.887106961498</v>
      </c>
      <c r="N86" s="185">
        <f>SUMIF('Project List'!$C$8:$C$342,$B86,'Project List'!K$8:K$346)*Inflation!$K$10+(SUMIF('Unit Rates'!$B$10:$B$99,$B86,'Unit Rates'!O$10:O$99)*SUMIF('Forecast Volumes (unitised)'!$B$10:$B$99,$B86,'Forecast Volumes (unitised)'!O$10:O$99))</f>
        <v>62002.887106961498</v>
      </c>
      <c r="O86" s="80"/>
    </row>
    <row r="87" spans="1:15" s="123" customFormat="1" x14ac:dyDescent="0.2">
      <c r="A87" s="80"/>
      <c r="B87" s="179" t="str">
        <f>'Historical Expenditure'!B89</f>
        <v>ROA</v>
      </c>
      <c r="C87" s="211" t="str">
        <f>'Historical Expenditure'!C89</f>
        <v>HV ABC REPLACEMENT</v>
      </c>
      <c r="D87" s="185">
        <f>'Historical Expenditure'!D89*Inflation!G$10</f>
        <v>6865228.6937866164</v>
      </c>
      <c r="E87" s="185">
        <f>'Historical Expenditure'!E89*Inflation!H$10</f>
        <v>9731803.4068163596</v>
      </c>
      <c r="F87" s="185">
        <f>'Historical Expenditure'!F89*Inflation!I$10</f>
        <v>3970768.6472107409</v>
      </c>
      <c r="G87" s="185">
        <f>'Historical Expenditure'!G89*Inflation!J$10</f>
        <v>33420.233813681734</v>
      </c>
      <c r="H87" s="185">
        <f>SUMIF('Project List'!$C$8:$C$342,$B87,'Project List'!E$8:E$346)*Inflation!$K$10+(SUMIF('Unit Rates'!$B$10:$B$99,$B87,'Unit Rates'!I$10:I$99)*SUMIF('Forecast Volumes (unitised)'!$B$10:$B$99,$B87,'Forecast Volumes (unitised)'!I$10:I$99))</f>
        <v>782392.53481091245</v>
      </c>
      <c r="I87" s="185">
        <f>SUMIF('Project List'!$C$8:$C$342,$B87,'Project List'!F$8:F$346)*Inflation!$K$10+(SUMIF('Unit Rates'!$B$10:$B$99,$B87,'Unit Rates'!J$10:J$99)*SUMIF('Forecast Volumes (unitised)'!$B$10:$B$99,$B87,'Forecast Volumes (unitised)'!J$10:J$99))</f>
        <v>624302.29237899976</v>
      </c>
      <c r="J87" s="185">
        <f>SUMIF('Project List'!$C$8:$C$342,$B87,'Project List'!G$8:G$346)*Inflation!$K$10+(SUMIF('Unit Rates'!$B$10:$B$99,$B87,'Unit Rates'!K$10:K$99)*SUMIF('Forecast Volumes (unitised)'!$B$10:$B$99,$B87,'Forecast Volumes (unitised)'!K$10:K$99))</f>
        <v>624302.29237899976</v>
      </c>
      <c r="K87" s="185">
        <f>SUMIF('Project List'!$C$8:$C$342,$B87,'Project List'!H$8:H$346)*Inflation!$K$10+(SUMIF('Unit Rates'!$B$10:$B$99,$B87,'Unit Rates'!L$10:L$99)*SUMIF('Forecast Volumes (unitised)'!$B$10:$B$99,$B87,'Forecast Volumes (unitised)'!L$10:L$99))</f>
        <v>624302.29237899976</v>
      </c>
      <c r="L87" s="185">
        <f>SUMIF('Project List'!$C$8:$C$342,$B87,'Project List'!I$8:I$346)*Inflation!$K$10+(SUMIF('Unit Rates'!$B$10:$B$99,$B87,'Unit Rates'!M$10:M$99)*SUMIF('Forecast Volumes (unitised)'!$B$10:$B$99,$B87,'Forecast Volumes (unitised)'!M$10:M$99))</f>
        <v>624302.29237899976</v>
      </c>
      <c r="M87" s="185">
        <f>SUMIF('Project List'!$C$8:$C$342,$B87,'Project List'!J$8:J$346)*Inflation!$K$10+(SUMIF('Unit Rates'!$B$10:$B$99,$B87,'Unit Rates'!N$10:N$99)*SUMIF('Forecast Volumes (unitised)'!$B$10:$B$99,$B87,'Forecast Volumes (unitised)'!N$10:N$99))</f>
        <v>624302.29237899976</v>
      </c>
      <c r="N87" s="185">
        <f>SUMIF('Project List'!$C$8:$C$342,$B87,'Project List'!K$8:K$346)*Inflation!$K$10+(SUMIF('Unit Rates'!$B$10:$B$99,$B87,'Unit Rates'!O$10:O$99)*SUMIF('Forecast Volumes (unitised)'!$B$10:$B$99,$B87,'Forecast Volumes (unitised)'!O$10:O$99))</f>
        <v>366847.70395889343</v>
      </c>
      <c r="O87" s="80"/>
    </row>
    <row r="88" spans="1:15" s="123" customFormat="1" x14ac:dyDescent="0.2">
      <c r="A88" s="80"/>
      <c r="B88" s="179" t="str">
        <f>'Historical Expenditure'!B90</f>
        <v>ROF</v>
      </c>
      <c r="C88" s="211" t="str">
        <f>'Historical Expenditure'!C90</f>
        <v>FARGO SLEEVE REPLACEMENT (3)</v>
      </c>
      <c r="D88" s="185">
        <f>'Historical Expenditure'!D90*Inflation!G$10</f>
        <v>8421.0205105565929</v>
      </c>
      <c r="E88" s="185">
        <f>'Historical Expenditure'!E90*Inflation!H$10</f>
        <v>9446.1798778804314</v>
      </c>
      <c r="F88" s="185">
        <f>'Historical Expenditure'!F90*Inflation!I$10</f>
        <v>25828.413596165978</v>
      </c>
      <c r="G88" s="185">
        <f>'Historical Expenditure'!G90*Inflation!J$10</f>
        <v>17053.286571486533</v>
      </c>
      <c r="H88" s="161"/>
      <c r="I88" s="161"/>
      <c r="J88" s="193"/>
      <c r="K88" s="161"/>
      <c r="L88" s="161"/>
      <c r="M88" s="161"/>
      <c r="N88" s="161"/>
      <c r="O88" s="80"/>
    </row>
    <row r="89" spans="1:15" s="123" customFormat="1" x14ac:dyDescent="0.2">
      <c r="A89" s="80"/>
      <c r="B89" s="179" t="str">
        <f>'Historical Expenditure'!B91</f>
        <v>ROH</v>
      </c>
      <c r="C89" s="211" t="str">
        <f>'Historical Expenditure'!C91</f>
        <v>OPEN WIRE REPLACEMENT</v>
      </c>
      <c r="D89" s="185">
        <f>'Historical Expenditure'!D91*Inflation!G$10</f>
        <v>403632.56938997027</v>
      </c>
      <c r="E89" s="185">
        <f>'Historical Expenditure'!E91*Inflation!H$10</f>
        <v>243991.61426024849</v>
      </c>
      <c r="F89" s="185">
        <f>'Historical Expenditure'!F91*Inflation!I$10</f>
        <v>420490.41334722546</v>
      </c>
      <c r="G89" s="185">
        <f>'Historical Expenditure'!G91*Inflation!J$10</f>
        <v>354556.54178783263</v>
      </c>
      <c r="H89" s="185">
        <f>SUMIF('Project List'!$C$8:$C$342,$B89,'Project List'!E$8:E$346)*Inflation!$K$10+(SUMIF('Unit Rates'!$B$10:$B$99,$B89,'Unit Rates'!I$10:I$99)*SUMIF('Forecast Volumes (unitised)'!$B$10:$B$99,$B89,'Forecast Volumes (unitised)'!I$10:I$99))</f>
        <v>680822.05114350119</v>
      </c>
      <c r="I89" s="185">
        <f>SUMIF('Project List'!$C$8:$C$342,$B89,'Project List'!F$8:F$346)*Inflation!$K$10+(SUMIF('Unit Rates'!$B$10:$B$99,$B89,'Unit Rates'!J$10:J$99)*SUMIF('Forecast Volumes (unitised)'!$B$10:$B$99,$B89,'Forecast Volumes (unitised)'!J$10:J$99))</f>
        <v>351402.98990758444</v>
      </c>
      <c r="J89" s="185">
        <f>SUMIF('Project List'!$C$8:$C$342,$B89,'Project List'!G$8:G$346)*Inflation!$K$10+(SUMIF('Unit Rates'!$B$10:$B$99,$B89,'Unit Rates'!K$10:K$99)*SUMIF('Forecast Volumes (unitised)'!$B$10:$B$99,$B89,'Forecast Volumes (unitised)'!K$10:K$99))</f>
        <v>351402.98990758444</v>
      </c>
      <c r="K89" s="185">
        <f>SUMIF('Project List'!$C$8:$C$342,$B89,'Project List'!H$8:H$346)*Inflation!$K$10+(SUMIF('Unit Rates'!$B$10:$B$99,$B89,'Unit Rates'!L$10:L$99)*SUMIF('Forecast Volumes (unitised)'!$B$10:$B$99,$B89,'Forecast Volumes (unitised)'!L$10:L$99))</f>
        <v>351402.98990758444</v>
      </c>
      <c r="L89" s="185">
        <f>SUMIF('Project List'!$C$8:$C$342,$B89,'Project List'!I$8:I$346)*Inflation!$K$10+(SUMIF('Unit Rates'!$B$10:$B$99,$B89,'Unit Rates'!M$10:M$99)*SUMIF('Forecast Volumes (unitised)'!$B$10:$B$99,$B89,'Forecast Volumes (unitised)'!M$10:M$99))</f>
        <v>351402.98990758444</v>
      </c>
      <c r="M89" s="185">
        <f>SUMIF('Project List'!$C$8:$C$342,$B89,'Project List'!J$8:J$346)*Inflation!$K$10+(SUMIF('Unit Rates'!$B$10:$B$99,$B89,'Unit Rates'!N$10:N$99)*SUMIF('Forecast Volumes (unitised)'!$B$10:$B$99,$B89,'Forecast Volumes (unitised)'!N$10:N$99))</f>
        <v>351402.98990758444</v>
      </c>
      <c r="N89" s="185">
        <f>SUMIF('Project List'!$C$8:$C$342,$B89,'Project List'!K$8:K$346)*Inflation!$K$10+(SUMIF('Unit Rates'!$B$10:$B$99,$B89,'Unit Rates'!O$10:O$99)*SUMIF('Forecast Volumes (unitised)'!$B$10:$B$99,$B89,'Forecast Volumes (unitised)'!O$10:O$99))</f>
        <v>381197.99984510691</v>
      </c>
      <c r="O89" s="80"/>
    </row>
    <row r="90" spans="1:15" s="123" customFormat="1" x14ac:dyDescent="0.2">
      <c r="A90" s="80"/>
      <c r="B90" s="179" t="str">
        <f>'Historical Expenditure'!B92</f>
        <v>ROI</v>
      </c>
      <c r="C90" s="211" t="str">
        <f>'Historical Expenditure'!C92</f>
        <v>INSTALL / REPLACE HV FAULT INDICATORS</v>
      </c>
      <c r="D90" s="185">
        <f>'Historical Expenditure'!D92*Inflation!G$10</f>
        <v>10404.917086138983</v>
      </c>
      <c r="E90" s="185">
        <f>'Historical Expenditure'!E92*Inflation!H$10</f>
        <v>38050.636089747008</v>
      </c>
      <c r="F90" s="185">
        <f>'Historical Expenditure'!F92*Inflation!I$10</f>
        <v>56069.211826106119</v>
      </c>
      <c r="G90" s="185">
        <f>'Historical Expenditure'!G92*Inflation!J$10</f>
        <v>26313.041923627647</v>
      </c>
      <c r="H90" s="185">
        <f>SUMIF('Project List'!$C$8:$C$342,$B90,'Project List'!E$8:E$346)*Inflation!$K$10+(SUMIF('Unit Rates'!$B$10:$B$99,$B90,'Unit Rates'!I$10:I$99)*SUMIF('Forecast Volumes (unitised)'!$B$10:$B$99,$B90,'Forecast Volumes (unitised)'!I$10:I$99))</f>
        <v>84841.260035125917</v>
      </c>
      <c r="I90" s="185">
        <f>SUMIF('Project List'!$C$8:$C$342,$B90,'Project List'!F$8:F$346)*Inflation!$K$10+(SUMIF('Unit Rates'!$B$10:$B$99,$B90,'Unit Rates'!J$10:J$99)*SUMIF('Forecast Volumes (unitised)'!$B$10:$B$99,$B90,'Forecast Volumes (unitised)'!J$10:J$99))</f>
        <v>147193.33256637669</v>
      </c>
      <c r="J90" s="185">
        <f>SUMIF('Project List'!$C$8:$C$342,$B90,'Project List'!G$8:G$346)*Inflation!$K$10+(SUMIF('Unit Rates'!$B$10:$B$99,$B90,'Unit Rates'!K$10:K$99)*SUMIF('Forecast Volumes (unitised)'!$B$10:$B$99,$B90,'Forecast Volumes (unitised)'!K$10:K$99))</f>
        <v>147193.33256637669</v>
      </c>
      <c r="K90" s="185">
        <f>SUMIF('Project List'!$C$8:$C$342,$B90,'Project List'!H$8:H$346)*Inflation!$K$10+(SUMIF('Unit Rates'!$B$10:$B$99,$B90,'Unit Rates'!L$10:L$99)*SUMIF('Forecast Volumes (unitised)'!$B$10:$B$99,$B90,'Forecast Volumes (unitised)'!L$10:L$99))</f>
        <v>147193.33256637669</v>
      </c>
      <c r="L90" s="185">
        <f>SUMIF('Project List'!$C$8:$C$342,$B90,'Project List'!I$8:I$346)*Inflation!$K$10+(SUMIF('Unit Rates'!$B$10:$B$99,$B90,'Unit Rates'!M$10:M$99)*SUMIF('Forecast Volumes (unitised)'!$B$10:$B$99,$B90,'Forecast Volumes (unitised)'!M$10:M$99))</f>
        <v>147193.33256637669</v>
      </c>
      <c r="M90" s="185">
        <f>SUMIF('Project List'!$C$8:$C$342,$B90,'Project List'!J$8:J$346)*Inflation!$K$10+(SUMIF('Unit Rates'!$B$10:$B$99,$B90,'Unit Rates'!N$10:N$99)*SUMIF('Forecast Volumes (unitised)'!$B$10:$B$99,$B90,'Forecast Volumes (unitised)'!N$10:N$99))</f>
        <v>147193.33256637669</v>
      </c>
      <c r="N90" s="185">
        <f>SUMIF('Project List'!$C$8:$C$342,$B90,'Project List'!K$8:K$346)*Inflation!$K$10+(SUMIF('Unit Rates'!$B$10:$B$99,$B90,'Unit Rates'!O$10:O$99)*SUMIF('Forecast Volumes (unitised)'!$B$10:$B$99,$B90,'Forecast Volumes (unitised)'!O$10:O$99))</f>
        <v>147193.33256637669</v>
      </c>
      <c r="O90" s="80"/>
    </row>
    <row r="91" spans="1:15" s="123" customFormat="1" x14ac:dyDescent="0.2">
      <c r="A91" s="80"/>
      <c r="B91" s="179" t="str">
        <f>'Historical Expenditure'!B93</f>
        <v>RXF</v>
      </c>
      <c r="C91" s="211" t="str">
        <f>'Historical Expenditure'!C93</f>
        <v>FUSE UNIT REPL (SET OF 3)</v>
      </c>
      <c r="D91" s="185">
        <f>'Historical Expenditure'!D93*Inflation!G$10</f>
        <v>1376584.2471964476</v>
      </c>
      <c r="E91" s="185">
        <f>'Historical Expenditure'!E93*Inflation!H$10</f>
        <v>1387331.8125900927</v>
      </c>
      <c r="F91" s="185">
        <f>'Historical Expenditure'!F93*Inflation!I$10</f>
        <v>895481.97504578845</v>
      </c>
      <c r="G91" s="185">
        <f>'Historical Expenditure'!G93*Inflation!J$10</f>
        <v>1058961.1213939684</v>
      </c>
      <c r="H91" s="185">
        <f>SUMIF('Project List'!$C$8:$C$342,$B91,'Project List'!E$8:E$346)*Inflation!$K$10+(SUMIF('Unit Rates'!$B$10:$B$99,$B91,'Unit Rates'!I$10:I$99)*SUMIF('Forecast Volumes (unitised)'!$B$10:$B$99,$B91,'Forecast Volumes (unitised)'!I$10:I$99))</f>
        <v>1666783.5772356316</v>
      </c>
      <c r="I91" s="185">
        <f>SUMIF('Project List'!$C$8:$C$342,$B91,'Project List'!F$8:F$346)*Inflation!$K$10+(SUMIF('Unit Rates'!$B$10:$B$99,$B91,'Unit Rates'!J$10:J$99)*SUMIF('Forecast Volumes (unitised)'!$B$10:$B$99,$B91,'Forecast Volumes (unitised)'!J$10:J$99))</f>
        <v>2289743.0330069065</v>
      </c>
      <c r="J91" s="185">
        <f>SUMIF('Project List'!$C$8:$C$342,$B91,'Project List'!G$8:G$346)*Inflation!$K$10+(SUMIF('Unit Rates'!$B$10:$B$99,$B91,'Unit Rates'!K$10:K$99)*SUMIF('Forecast Volumes (unitised)'!$B$10:$B$99,$B91,'Forecast Volumes (unitised)'!K$10:K$99))</f>
        <v>2359971.5601114547</v>
      </c>
      <c r="K91" s="185">
        <f>SUMIF('Project List'!$C$8:$C$342,$B91,'Project List'!H$8:H$346)*Inflation!$K$10+(SUMIF('Unit Rates'!$B$10:$B$99,$B91,'Unit Rates'!L$10:L$99)*SUMIF('Forecast Volumes (unitised)'!$B$10:$B$99,$B91,'Forecast Volumes (unitised)'!L$10:L$99))</f>
        <v>2429252.1983390464</v>
      </c>
      <c r="L91" s="185">
        <f>SUMIF('Project List'!$C$8:$C$342,$B91,'Project List'!I$8:I$346)*Inflation!$K$10+(SUMIF('Unit Rates'!$B$10:$B$99,$B91,'Unit Rates'!M$10:M$99)*SUMIF('Forecast Volumes (unitised)'!$B$10:$B$99,$B91,'Forecast Volumes (unitised)'!M$10:M$99))</f>
        <v>2499837.6770648942</v>
      </c>
      <c r="M91" s="185">
        <f>SUMIF('Project List'!$C$8:$C$342,$B91,'Project List'!J$8:J$346)*Inflation!$K$10+(SUMIF('Unit Rates'!$B$10:$B$99,$B91,'Unit Rates'!N$10:N$99)*SUMIF('Forecast Volumes (unitised)'!$B$10:$B$99,$B91,'Forecast Volumes (unitised)'!N$10:N$99))</f>
        <v>1869295.1785684414</v>
      </c>
      <c r="N91" s="185">
        <f>SUMIF('Project List'!$C$8:$C$342,$B91,'Project List'!K$8:K$346)*Inflation!$K$10+(SUMIF('Unit Rates'!$B$10:$B$99,$B91,'Unit Rates'!O$10:O$99)*SUMIF('Forecast Volumes (unitised)'!$B$10:$B$99,$B91,'Forecast Volumes (unitised)'!O$10:O$99))</f>
        <v>1202561.5884860535</v>
      </c>
      <c r="O91" s="80"/>
    </row>
    <row r="92" spans="1:15" s="123" customFormat="1" x14ac:dyDescent="0.2">
      <c r="A92" s="80"/>
      <c r="B92" s="179" t="str">
        <f>'Historical Expenditure'!B94</f>
        <v>PRA</v>
      </c>
      <c r="C92" s="211" t="str">
        <f>'Historical Expenditure'!C94</f>
        <v>COMMS</v>
      </c>
      <c r="D92" s="185">
        <f>'Historical Expenditure'!D94*Inflation!G$10</f>
        <v>1149390.0136445819</v>
      </c>
      <c r="E92" s="185">
        <f>'Historical Expenditure'!E94*Inflation!H$10</f>
        <v>0</v>
      </c>
      <c r="F92" s="185">
        <f>'Historical Expenditure'!F94*Inflation!I$10</f>
        <v>0</v>
      </c>
      <c r="G92" s="185">
        <f>'Historical Expenditure'!G94*Inflation!J$10</f>
        <v>91217.212184077493</v>
      </c>
      <c r="H92" s="185">
        <f>SUMIF('Project List'!$C$8:$C$342,$B92,'Project List'!E$8:E$346)*Inflation!$K$10+(SUMIF('Unit Rates'!$B$10:$B$99,$B92,'Unit Rates'!I$10:I$99)*SUMIF('Forecast Volumes (unitised)'!$B$10:$B$99,$B92,'Forecast Volumes (unitised)'!I$10:I$99))</f>
        <v>0</v>
      </c>
      <c r="I92" s="185">
        <f>SUMIF('Project List'!$C$8:$C$342,$B92,'Project List'!F$8:F$346)*Inflation!$K$10+(SUMIF('Unit Rates'!$B$10:$B$99,$B92,'Unit Rates'!J$10:J$99)*SUMIF('Forecast Volumes (unitised)'!$B$10:$B$99,$B92,'Forecast Volumes (unitised)'!J$10:J$99))</f>
        <v>0</v>
      </c>
      <c r="J92" s="185">
        <f>SUMIF('Project List'!$C$8:$C$342,$B92,'Project List'!G$8:G$346)*Inflation!$K$10+(SUMIF('Unit Rates'!$B$10:$B$99,$B92,'Unit Rates'!K$10:K$99)*SUMIF('Forecast Volumes (unitised)'!$B$10:$B$99,$B92,'Forecast Volumes (unitised)'!K$10:K$99))</f>
        <v>0</v>
      </c>
      <c r="K92" s="185">
        <f>SUMIF('Project List'!$C$8:$C$342,$B92,'Project List'!H$8:H$346)*Inflation!$K$10+(SUMIF('Unit Rates'!$B$10:$B$99,$B92,'Unit Rates'!L$10:L$99)*SUMIF('Forecast Volumes (unitised)'!$B$10:$B$99,$B92,'Forecast Volumes (unitised)'!L$10:L$99))</f>
        <v>0</v>
      </c>
      <c r="L92" s="185">
        <f>SUMIF('Project List'!$C$8:$C$342,$B92,'Project List'!I$8:I$346)*Inflation!$K$10+(SUMIF('Unit Rates'!$B$10:$B$99,$B92,'Unit Rates'!M$10:M$99)*SUMIF('Forecast Volumes (unitised)'!$B$10:$B$99,$B92,'Forecast Volumes (unitised)'!M$10:M$99))</f>
        <v>0</v>
      </c>
      <c r="M92" s="185">
        <f>SUMIF('Project List'!$C$8:$C$342,$B92,'Project List'!J$8:J$346)*Inflation!$K$10+(SUMIF('Unit Rates'!$B$10:$B$99,$B92,'Unit Rates'!N$10:N$99)*SUMIF('Forecast Volumes (unitised)'!$B$10:$B$99,$B92,'Forecast Volumes (unitised)'!N$10:N$99))</f>
        <v>0</v>
      </c>
      <c r="N92" s="185">
        <f>SUMIF('Project List'!$C$8:$C$342,$B92,'Project List'!K$8:K$346)*Inflation!$K$10+(SUMIF('Unit Rates'!$B$10:$B$99,$B92,'Unit Rates'!O$10:O$99)*SUMIF('Forecast Volumes (unitised)'!$B$10:$B$99,$B92,'Forecast Volumes (unitised)'!O$10:O$99))</f>
        <v>12509.256046943801</v>
      </c>
      <c r="O92" s="80"/>
    </row>
    <row r="93" spans="1:15" s="123" customFormat="1" x14ac:dyDescent="0.2">
      <c r="A93" s="80"/>
      <c r="B93" s="179" t="str">
        <f>'Historical Expenditure'!B95</f>
        <v>PDG</v>
      </c>
      <c r="C93" s="211" t="str">
        <f>'Historical Expenditure'!C95</f>
        <v>NEW MGS Switch installation</v>
      </c>
      <c r="D93" s="185">
        <f>'Historical Expenditure'!D95*Inflation!G$10</f>
        <v>0</v>
      </c>
      <c r="E93" s="185">
        <f>'Historical Expenditure'!E95*Inflation!H$10</f>
        <v>0</v>
      </c>
      <c r="F93" s="185">
        <f>'Historical Expenditure'!F95*Inflation!I$10</f>
        <v>175878.70181109992</v>
      </c>
      <c r="G93" s="185">
        <f>'Historical Expenditure'!G95*Inflation!J$10</f>
        <v>345591.62967614899</v>
      </c>
      <c r="H93" s="185">
        <f>SUMIF('Project List'!$C$8:$C$342,$B93,'Project List'!E$8:E$346)*Inflation!$K$10+(SUMIF('Unit Rates'!$B$10:$B$99,$B93,'Unit Rates'!I$10:I$99)*SUMIF('Forecast Volumes (unitised)'!$B$10:$B$99,$B93,'Forecast Volumes (unitised)'!I$10:I$99))</f>
        <v>345591.62967614899</v>
      </c>
      <c r="I93" s="185">
        <f>SUMIF('Project List'!$C$8:$C$342,$B93,'Project List'!F$8:F$346)*Inflation!$K$10+(SUMIF('Unit Rates'!$B$10:$B$99,$B93,'Unit Rates'!J$10:J$99)*SUMIF('Forecast Volumes (unitised)'!$B$10:$B$99,$B93,'Forecast Volumes (unitised)'!J$10:J$99))</f>
        <v>345591.62967614899</v>
      </c>
      <c r="J93" s="185">
        <f>SUMIF('Project List'!$C$8:$C$342,$B93,'Project List'!G$8:G$346)*Inflation!$K$10+(SUMIF('Unit Rates'!$B$10:$B$99,$B93,'Unit Rates'!K$10:K$99)*SUMIF('Forecast Volumes (unitised)'!$B$10:$B$99,$B93,'Forecast Volumes (unitised)'!K$10:K$99))</f>
        <v>345591.62967614899</v>
      </c>
      <c r="K93" s="185">
        <f>SUMIF('Project List'!$C$8:$C$342,$B93,'Project List'!H$8:H$346)*Inflation!$K$10+(SUMIF('Unit Rates'!$B$10:$B$99,$B93,'Unit Rates'!L$10:L$99)*SUMIF('Forecast Volumes (unitised)'!$B$10:$B$99,$B93,'Forecast Volumes (unitised)'!L$10:L$99))</f>
        <v>345591.62967614899</v>
      </c>
      <c r="L93" s="185">
        <f>SUMIF('Project List'!$C$8:$C$342,$B93,'Project List'!I$8:I$346)*Inflation!$K$10+(SUMIF('Unit Rates'!$B$10:$B$99,$B93,'Unit Rates'!M$10:M$99)*SUMIF('Forecast Volumes (unitised)'!$B$10:$B$99,$B93,'Forecast Volumes (unitised)'!M$10:M$99))</f>
        <v>345591.62967614899</v>
      </c>
      <c r="M93" s="185">
        <f>SUMIF('Project List'!$C$8:$C$342,$B93,'Project List'!J$8:J$346)*Inflation!$K$10+(SUMIF('Unit Rates'!$B$10:$B$99,$B93,'Unit Rates'!N$10:N$99)*SUMIF('Forecast Volumes (unitised)'!$B$10:$B$99,$B93,'Forecast Volumes (unitised)'!N$10:N$99))</f>
        <v>345591.62967614899</v>
      </c>
      <c r="N93" s="185">
        <f>SUMIF('Project List'!$C$8:$C$342,$B93,'Project List'!K$8:K$346)*Inflation!$K$10+(SUMIF('Unit Rates'!$B$10:$B$99,$B93,'Unit Rates'!O$10:O$99)*SUMIF('Forecast Volumes (unitised)'!$B$10:$B$99,$B93,'Forecast Volumes (unitised)'!O$10:O$99))</f>
        <v>345591.62967614899</v>
      </c>
      <c r="O93" s="80"/>
    </row>
    <row r="94" spans="1:15" s="123" customFormat="1" x14ac:dyDescent="0.2">
      <c r="A94" s="80"/>
      <c r="B94" s="179" t="str">
        <f>'Historical Expenditure'!B96</f>
        <v>PDM</v>
      </c>
      <c r="C94" s="211" t="str">
        <f>'Historical Expenditure'!C96</f>
        <v>Minor animal proofing (Minor) HV/LV</v>
      </c>
      <c r="D94" s="185">
        <f>'Historical Expenditure'!D96*Inflation!G$10</f>
        <v>0</v>
      </c>
      <c r="E94" s="185">
        <f>'Historical Expenditure'!E96*Inflation!H$10</f>
        <v>0</v>
      </c>
      <c r="F94" s="185">
        <f>'Historical Expenditure'!F96*Inflation!I$10</f>
        <v>54975.906324857184</v>
      </c>
      <c r="G94" s="185">
        <f>'Historical Expenditure'!G96*Inflation!J$10</f>
        <v>108024.52408442575</v>
      </c>
      <c r="H94" s="185">
        <f>SUMIF('Project List'!$C$8:$C$342,$B94,'Project List'!E$8:E$346)*Inflation!$K$10+(SUMIF('Unit Rates'!$B$10:$B$99,$B94,'Unit Rates'!I$10:I$99)*SUMIF('Forecast Volumes (unitised)'!$B$10:$B$99,$B94,'Forecast Volumes (unitised)'!I$10:I$99))</f>
        <v>108024.52408442575</v>
      </c>
      <c r="I94" s="185">
        <f>SUMIF('Project List'!$C$8:$C$342,$B94,'Project List'!F$8:F$346)*Inflation!$K$10+(SUMIF('Unit Rates'!$B$10:$B$99,$B94,'Unit Rates'!J$10:J$99)*SUMIF('Forecast Volumes (unitised)'!$B$10:$B$99,$B94,'Forecast Volumes (unitised)'!J$10:J$99))</f>
        <v>108024.52408442575</v>
      </c>
      <c r="J94" s="185">
        <f>SUMIF('Project List'!$C$8:$C$342,$B94,'Project List'!G$8:G$346)*Inflation!$K$10+(SUMIF('Unit Rates'!$B$10:$B$99,$B94,'Unit Rates'!K$10:K$99)*SUMIF('Forecast Volumes (unitised)'!$B$10:$B$99,$B94,'Forecast Volumes (unitised)'!K$10:K$99))</f>
        <v>108024.52408442575</v>
      </c>
      <c r="K94" s="185">
        <f>SUMIF('Project List'!$C$8:$C$342,$B94,'Project List'!H$8:H$346)*Inflation!$K$10+(SUMIF('Unit Rates'!$B$10:$B$99,$B94,'Unit Rates'!L$10:L$99)*SUMIF('Forecast Volumes (unitised)'!$B$10:$B$99,$B94,'Forecast Volumes (unitised)'!L$10:L$99))</f>
        <v>108024.52408442575</v>
      </c>
      <c r="L94" s="185">
        <f>SUMIF('Project List'!$C$8:$C$342,$B94,'Project List'!I$8:I$346)*Inflation!$K$10+(SUMIF('Unit Rates'!$B$10:$B$99,$B94,'Unit Rates'!M$10:M$99)*SUMIF('Forecast Volumes (unitised)'!$B$10:$B$99,$B94,'Forecast Volumes (unitised)'!M$10:M$99))</f>
        <v>108024.52408442575</v>
      </c>
      <c r="M94" s="185">
        <f>SUMIF('Project List'!$C$8:$C$342,$B94,'Project List'!J$8:J$346)*Inflation!$K$10+(SUMIF('Unit Rates'!$B$10:$B$99,$B94,'Unit Rates'!N$10:N$99)*SUMIF('Forecast Volumes (unitised)'!$B$10:$B$99,$B94,'Forecast Volumes (unitised)'!N$10:N$99))</f>
        <v>108024.52408442575</v>
      </c>
      <c r="N94" s="185">
        <f>SUMIF('Project List'!$C$8:$C$342,$B94,'Project List'!K$8:K$346)*Inflation!$K$10+(SUMIF('Unit Rates'!$B$10:$B$99,$B94,'Unit Rates'!O$10:O$99)*SUMIF('Forecast Volumes (unitised)'!$B$10:$B$99,$B94,'Forecast Volumes (unitised)'!O$10:O$99))</f>
        <v>108024.52408442575</v>
      </c>
      <c r="O94" s="80"/>
    </row>
    <row r="95" spans="1:15" s="123" customFormat="1" x14ac:dyDescent="0.2">
      <c r="A95" s="80"/>
      <c r="B95" s="179" t="str">
        <f>'Historical Expenditure'!B97</f>
        <v>PDP</v>
      </c>
      <c r="C95" s="211" t="str">
        <f>'Historical Expenditure'!C97</f>
        <v>POSSUM PROTECTION</v>
      </c>
      <c r="D95" s="185">
        <f>'Historical Expenditure'!D97*Inflation!G$10</f>
        <v>585656.97793632222</v>
      </c>
      <c r="E95" s="185">
        <f>'Historical Expenditure'!E97*Inflation!H$10</f>
        <v>587468.21396552329</v>
      </c>
      <c r="F95" s="185">
        <f>'Historical Expenditure'!F97*Inflation!I$10</f>
        <v>586599.38148187147</v>
      </c>
      <c r="G95" s="185">
        <f>'Historical Expenditure'!G97*Inflation!J$10</f>
        <v>586275.87898359331</v>
      </c>
      <c r="H95" s="185">
        <f>SUMIF('Project List'!$C$8:$C$342,$B95,'Project List'!E$8:E$346)*Inflation!$K$10+(SUMIF('Unit Rates'!$B$10:$B$99,$B95,'Unit Rates'!I$10:I$99)*SUMIF('Forecast Volumes (unitised)'!$B$10:$B$99,$B95,'Forecast Volumes (unitised)'!I$10:I$99))</f>
        <v>585217.94474893261</v>
      </c>
      <c r="I95" s="185">
        <f>SUMIF('Project List'!$C$8:$C$342,$B95,'Project List'!F$8:F$346)*Inflation!$K$10+(SUMIF('Unit Rates'!$B$10:$B$99,$B95,'Unit Rates'!J$10:J$99)*SUMIF('Forecast Volumes (unitised)'!$B$10:$B$99,$B95,'Forecast Volumes (unitised)'!J$10:J$99))</f>
        <v>585217.94474893261</v>
      </c>
      <c r="J95" s="185">
        <f>SUMIF('Project List'!$C$8:$C$342,$B95,'Project List'!G$8:G$346)*Inflation!$K$10+(SUMIF('Unit Rates'!$B$10:$B$99,$B95,'Unit Rates'!K$10:K$99)*SUMIF('Forecast Volumes (unitised)'!$B$10:$B$99,$B95,'Forecast Volumes (unitised)'!K$10:K$99))</f>
        <v>585217.94474893261</v>
      </c>
      <c r="K95" s="185">
        <f>SUMIF('Project List'!$C$8:$C$342,$B95,'Project List'!H$8:H$346)*Inflation!$K$10+(SUMIF('Unit Rates'!$B$10:$B$99,$B95,'Unit Rates'!L$10:L$99)*SUMIF('Forecast Volumes (unitised)'!$B$10:$B$99,$B95,'Forecast Volumes (unitised)'!L$10:L$99))</f>
        <v>585217.94474893261</v>
      </c>
      <c r="L95" s="185">
        <f>SUMIF('Project List'!$C$8:$C$342,$B95,'Project List'!I$8:I$346)*Inflation!$K$10+(SUMIF('Unit Rates'!$B$10:$B$99,$B95,'Unit Rates'!M$10:M$99)*SUMIF('Forecast Volumes (unitised)'!$B$10:$B$99,$B95,'Forecast Volumes (unitised)'!M$10:M$99))</f>
        <v>585217.94474893261</v>
      </c>
      <c r="M95" s="185">
        <f>SUMIF('Project List'!$C$8:$C$342,$B95,'Project List'!J$8:J$346)*Inflation!$K$10+(SUMIF('Unit Rates'!$B$10:$B$99,$B95,'Unit Rates'!N$10:N$99)*SUMIF('Forecast Volumes (unitised)'!$B$10:$B$99,$B95,'Forecast Volumes (unitised)'!N$10:N$99))</f>
        <v>585217.94474893261</v>
      </c>
      <c r="N95" s="185">
        <f>SUMIF('Project List'!$C$8:$C$342,$B95,'Project List'!K$8:K$346)*Inflation!$K$10+(SUMIF('Unit Rates'!$B$10:$B$99,$B95,'Unit Rates'!O$10:O$99)*SUMIF('Forecast Volumes (unitised)'!$B$10:$B$99,$B95,'Forecast Volumes (unitised)'!O$10:O$99))</f>
        <v>585217.94474893261</v>
      </c>
      <c r="O95" s="80"/>
    </row>
    <row r="96" spans="1:15" s="123" customFormat="1" x14ac:dyDescent="0.2">
      <c r="A96" s="80"/>
      <c r="B96" s="179" t="str">
        <f>'Historical Expenditure'!B98</f>
        <v>PDQ</v>
      </c>
      <c r="C96" s="211" t="str">
        <f>'Historical Expenditure'!C98</f>
        <v>POSSUM PROTECTION SW, S/S, CHP</v>
      </c>
      <c r="D96" s="185">
        <f>'Historical Expenditure'!D98*Inflation!G$10</f>
        <v>2628.0874237562311</v>
      </c>
      <c r="E96" s="185">
        <f>'Historical Expenditure'!E98*Inflation!H$10</f>
        <v>2112.705049469098</v>
      </c>
      <c r="F96" s="185">
        <f>'Historical Expenditure'!F98*Inflation!I$10</f>
        <v>1604.9102064944343</v>
      </c>
      <c r="G96" s="185">
        <f>'Historical Expenditure'!G98*Inflation!J$10</f>
        <v>1116.7687366735443</v>
      </c>
      <c r="H96" s="185">
        <f>SUMIF('Project List'!$C$8:$C$342,$B96,'Project List'!E$8:E$346)*Inflation!$K$10+(SUMIF('Unit Rates'!$B$10:$B$99,$B96,'Unit Rates'!I$10:I$99)*SUMIF('Forecast Volumes (unitised)'!$B$10:$B$99,$B96,'Forecast Volumes (unitised)'!I$10:I$99))</f>
        <v>2004.8430670907392</v>
      </c>
      <c r="I96" s="185">
        <f>SUMIF('Project List'!$C$8:$C$342,$B96,'Project List'!F$8:F$346)*Inflation!$K$10+(SUMIF('Unit Rates'!$B$10:$B$99,$B96,'Unit Rates'!J$10:J$99)*SUMIF('Forecast Volumes (unitised)'!$B$10:$B$99,$B96,'Forecast Volumes (unitised)'!J$10:J$99))</f>
        <v>2004.8430670907392</v>
      </c>
      <c r="J96" s="185">
        <f>SUMIF('Project List'!$C$8:$C$342,$B96,'Project List'!G$8:G$346)*Inflation!$K$10+(SUMIF('Unit Rates'!$B$10:$B$99,$B96,'Unit Rates'!K$10:K$99)*SUMIF('Forecast Volumes (unitised)'!$B$10:$B$99,$B96,'Forecast Volumes (unitised)'!K$10:K$99))</f>
        <v>2004.8430670907392</v>
      </c>
      <c r="K96" s="185">
        <f>SUMIF('Project List'!$C$8:$C$342,$B96,'Project List'!H$8:H$346)*Inflation!$K$10+(SUMIF('Unit Rates'!$B$10:$B$99,$B96,'Unit Rates'!L$10:L$99)*SUMIF('Forecast Volumes (unitised)'!$B$10:$B$99,$B96,'Forecast Volumes (unitised)'!L$10:L$99))</f>
        <v>2004.8430670907392</v>
      </c>
      <c r="L96" s="185">
        <f>SUMIF('Project List'!$C$8:$C$342,$B96,'Project List'!I$8:I$346)*Inflation!$K$10+(SUMIF('Unit Rates'!$B$10:$B$99,$B96,'Unit Rates'!M$10:M$99)*SUMIF('Forecast Volumes (unitised)'!$B$10:$B$99,$B96,'Forecast Volumes (unitised)'!M$10:M$99))</f>
        <v>2004.8430670907392</v>
      </c>
      <c r="M96" s="185">
        <f>SUMIF('Project List'!$C$8:$C$342,$B96,'Project List'!J$8:J$346)*Inflation!$K$10+(SUMIF('Unit Rates'!$B$10:$B$99,$B96,'Unit Rates'!N$10:N$99)*SUMIF('Forecast Volumes (unitised)'!$B$10:$B$99,$B96,'Forecast Volumes (unitised)'!N$10:N$99))</f>
        <v>2004.8430670907392</v>
      </c>
      <c r="N96" s="185">
        <f>SUMIF('Project List'!$C$8:$C$342,$B96,'Project List'!K$8:K$346)*Inflation!$K$10+(SUMIF('Unit Rates'!$B$10:$B$99,$B96,'Unit Rates'!O$10:O$99)*SUMIF('Forecast Volumes (unitised)'!$B$10:$B$99,$B96,'Forecast Volumes (unitised)'!O$10:O$99))</f>
        <v>2004.8430670907392</v>
      </c>
      <c r="O96" s="80"/>
    </row>
    <row r="97" spans="1:15" s="123" customFormat="1" x14ac:dyDescent="0.2">
      <c r="A97" s="80"/>
      <c r="B97" s="179" t="str">
        <f>'Historical Expenditure'!B99</f>
        <v>PDS</v>
      </c>
      <c r="C97" s="211" t="str">
        <f>'Historical Expenditure'!C99</f>
        <v>BIRD/ANIMAL PROOFING ON NETWOR</v>
      </c>
      <c r="D97" s="185">
        <f>'Historical Expenditure'!D99*Inflation!G$10</f>
        <v>327336.2442747337</v>
      </c>
      <c r="E97" s="185">
        <f>'Historical Expenditure'!E99*Inflation!H$10</f>
        <v>358957.85663103795</v>
      </c>
      <c r="F97" s="185">
        <f>'Historical Expenditure'!F99*Inflation!I$10</f>
        <v>387934.69740809296</v>
      </c>
      <c r="G97" s="185">
        <f>'Historical Expenditure'!G99*Inflation!J$10</f>
        <v>416210.29736617231</v>
      </c>
      <c r="H97" s="185">
        <f>SUMIF('Project List'!$C$8:$C$342,$B97,'Project List'!E$8:E$346)*Inflation!$K$10+(SUMIF('Unit Rates'!$B$10:$B$99,$B97,'Unit Rates'!I$10:I$99)*SUMIF('Forecast Volumes (unitised)'!$B$10:$B$99,$B97,'Forecast Volumes (unitised)'!I$10:I$99))</f>
        <v>497465.33753930283</v>
      </c>
      <c r="I97" s="185">
        <f>SUMIF('Project List'!$C$8:$C$342,$B97,'Project List'!F$8:F$346)*Inflation!$K$10+(SUMIF('Unit Rates'!$B$10:$B$99,$B97,'Unit Rates'!J$10:J$99)*SUMIF('Forecast Volumes (unitised)'!$B$10:$B$99,$B97,'Forecast Volumes (unitised)'!J$10:J$99))</f>
        <v>552096.51206350885</v>
      </c>
      <c r="J97" s="185">
        <f>SUMIF('Project List'!$C$8:$C$342,$B97,'Project List'!G$8:G$346)*Inflation!$K$10+(SUMIF('Unit Rates'!$B$10:$B$99,$B97,'Unit Rates'!K$10:K$99)*SUMIF('Forecast Volumes (unitised)'!$B$10:$B$99,$B97,'Forecast Volumes (unitised)'!K$10:K$99))</f>
        <v>606727.68658772565</v>
      </c>
      <c r="K97" s="185">
        <f>SUMIF('Project List'!$C$8:$C$342,$B97,'Project List'!H$8:H$346)*Inflation!$K$10+(SUMIF('Unit Rates'!$B$10:$B$99,$B97,'Unit Rates'!L$10:L$99)*SUMIF('Forecast Volumes (unitised)'!$B$10:$B$99,$B97,'Forecast Volumes (unitised)'!L$10:L$99))</f>
        <v>661358.86111194245</v>
      </c>
      <c r="L97" s="185">
        <f>SUMIF('Project List'!$C$8:$C$342,$B97,'Project List'!I$8:I$346)*Inflation!$K$10+(SUMIF('Unit Rates'!$B$10:$B$99,$B97,'Unit Rates'!M$10:M$99)*SUMIF('Forecast Volumes (unitised)'!$B$10:$B$99,$B97,'Forecast Volumes (unitised)'!M$10:M$99))</f>
        <v>715990.03563614842</v>
      </c>
      <c r="M97" s="185">
        <f>SUMIF('Project List'!$C$8:$C$342,$B97,'Project List'!J$8:J$346)*Inflation!$K$10+(SUMIF('Unit Rates'!$B$10:$B$99,$B97,'Unit Rates'!N$10:N$99)*SUMIF('Forecast Volumes (unitised)'!$B$10:$B$99,$B97,'Forecast Volumes (unitised)'!N$10:N$99))</f>
        <v>770621.21016035439</v>
      </c>
      <c r="N97" s="185">
        <f>SUMIF('Project List'!$C$8:$C$342,$B97,'Project List'!K$8:K$346)*Inflation!$K$10+(SUMIF('Unit Rates'!$B$10:$B$99,$B97,'Unit Rates'!O$10:O$99)*SUMIF('Forecast Volumes (unitised)'!$B$10:$B$99,$B97,'Forecast Volumes (unitised)'!O$10:O$99))</f>
        <v>825252.38468457118</v>
      </c>
      <c r="O97" s="80"/>
    </row>
    <row r="98" spans="1:15" s="123" customFormat="1" x14ac:dyDescent="0.2">
      <c r="A98" s="71"/>
      <c r="B98" s="72" t="s">
        <v>475</v>
      </c>
      <c r="C98" s="211" t="str">
        <f>'Historical Expenditure'!C100</f>
        <v>SCADA - Operations</v>
      </c>
      <c r="D98" s="185">
        <f>'Historical Expenditure'!D100*Inflation!G$10</f>
        <v>0</v>
      </c>
      <c r="E98" s="185">
        <f>'Historical Expenditure'!E100*Inflation!H$10</f>
        <v>0</v>
      </c>
      <c r="F98" s="185">
        <f>'Historical Expenditure'!F100*Inflation!I$10</f>
        <v>0</v>
      </c>
      <c r="G98" s="185">
        <f>'Historical Expenditure'!G100*Inflation!J$10</f>
        <v>0</v>
      </c>
      <c r="H98" s="185">
        <f>SUMIF('Project List'!$C$8:$C$342,$B98,'Project List'!E$8:E$346)*Inflation!$K$10+(SUMIF('Unit Rates'!$B$10:$B$99,$B98,'Unit Rates'!I$10:I$99)*SUMIF('Forecast Volumes (unitised)'!$B$10:$B$99,$B98,'Forecast Volumes (unitised)'!I$10:I$99))</f>
        <v>0</v>
      </c>
      <c r="I98" s="185">
        <f>SUMIF('Project List'!$C$8:$C$342,$B98,'Project List'!F$8:F$346)*Inflation!$K$10+(SUMIF('Unit Rates'!$B$10:$B$99,$B98,'Unit Rates'!J$10:J$99)*SUMIF('Forecast Volumes (unitised)'!$B$10:$B$99,$B98,'Forecast Volumes (unitised)'!J$10:J$99))</f>
        <v>0</v>
      </c>
      <c r="J98" s="185">
        <f>SUMIF('Project List'!$C$8:$C$342,$B98,'Project List'!G$8:G$346)*Inflation!$K$10+(SUMIF('Unit Rates'!$B$10:$B$99,$B98,'Unit Rates'!K$10:K$99)*SUMIF('Forecast Volumes (unitised)'!$B$10:$B$99,$B98,'Forecast Volumes (unitised)'!K$10:K$99))</f>
        <v>0</v>
      </c>
      <c r="K98" s="185">
        <f>SUMIF('Project List'!$C$8:$C$342,$B98,'Project List'!H$8:H$346)*Inflation!$K$10+(SUMIF('Unit Rates'!$B$10:$B$99,$B98,'Unit Rates'!L$10:L$99)*SUMIF('Forecast Volumes (unitised)'!$B$10:$B$99,$B98,'Forecast Volumes (unitised)'!L$10:L$99))</f>
        <v>0</v>
      </c>
      <c r="L98" s="185">
        <f>SUMIF('Project List'!$C$8:$C$342,$B98,'Project List'!I$8:I$346)*Inflation!$K$10+(SUMIF('Unit Rates'!$B$10:$B$99,$B98,'Unit Rates'!M$10:M$99)*SUMIF('Forecast Volumes (unitised)'!$B$10:$B$99,$B98,'Forecast Volumes (unitised)'!M$10:M$99))</f>
        <v>0</v>
      </c>
      <c r="M98" s="185">
        <f>SUMIF('Project List'!$C$8:$C$342,$B98,'Project List'!J$8:J$346)*Inflation!$K$10+(SUMIF('Unit Rates'!$B$10:$B$99,$B98,'Unit Rates'!N$10:N$99)*SUMIF('Forecast Volumes (unitised)'!$B$10:$B$99,$B98,'Forecast Volumes (unitised)'!N$10:N$99))</f>
        <v>0</v>
      </c>
      <c r="N98" s="185">
        <f>SUMIF('Project List'!$C$8:$C$342,$B98,'Project List'!K$8:K$346)*Inflation!$K$10+(SUMIF('Unit Rates'!$B$10:$B$99,$B98,'Unit Rates'!O$10:O$99)*SUMIF('Forecast Volumes (unitised)'!$B$10:$B$99,$B98,'Forecast Volumes (unitised)'!O$10:O$99))</f>
        <v>0</v>
      </c>
      <c r="O98" s="80"/>
    </row>
    <row r="99" spans="1:15" s="123" customFormat="1" x14ac:dyDescent="0.2">
      <c r="A99" s="71"/>
      <c r="B99" s="72" t="s">
        <v>875</v>
      </c>
      <c r="C99" s="211" t="str">
        <f>'Historical Expenditure'!C101</f>
        <v>OTHER</v>
      </c>
      <c r="D99" s="185">
        <f>'Historical Expenditure'!D101*Inflation!G$10</f>
        <v>7394312.3781993417</v>
      </c>
      <c r="E99" s="185">
        <f>'Historical Expenditure'!E101*Inflation!H$10</f>
        <v>242800.63901038721</v>
      </c>
      <c r="F99" s="185">
        <f>'Historical Expenditure'!F101*Inflation!I$10</f>
        <v>83545.255657438727</v>
      </c>
      <c r="G99" s="185">
        <f>'Historical Expenditure'!G101*Inflation!J$10</f>
        <v>2213249.9287418947</v>
      </c>
      <c r="H99" s="185">
        <f>SUMIF('Project List'!$C$8:$C$342,$B99,'Project List'!E$8:E$346)*Inflation!$K$10+(SUMIF('Unit Rates'!$B$10:$B$99,$B99,'Unit Rates'!I$10:I$99)*SUMIF('Forecast Volumes (unitised)'!$B$10:$B$99,$B99,'Forecast Volumes (unitised)'!I$10:I$99))</f>
        <v>0</v>
      </c>
      <c r="I99" s="185">
        <f>SUMIF('Project List'!$C$8:$C$342,$B99,'Project List'!F$8:F$346)*Inflation!$K$10+(SUMIF('Unit Rates'!$B$10:$B$99,$B99,'Unit Rates'!J$10:J$99)*SUMIF('Forecast Volumes (unitised)'!$B$10:$B$99,$B99,'Forecast Volumes (unitised)'!J$10:J$99))</f>
        <v>0</v>
      </c>
      <c r="J99" s="185">
        <f>SUMIF('Project List'!$C$8:$C$342,$B99,'Project List'!G$8:G$346)*Inflation!$K$10+(SUMIF('Unit Rates'!$B$10:$B$99,$B99,'Unit Rates'!K$10:K$99)*SUMIF('Forecast Volumes (unitised)'!$B$10:$B$99,$B99,'Forecast Volumes (unitised)'!K$10:K$99))</f>
        <v>0</v>
      </c>
      <c r="K99" s="185">
        <f>SUMIF('Project List'!$C$8:$C$342,$B99,'Project List'!H$8:H$346)*Inflation!$K$10+(SUMIF('Unit Rates'!$B$10:$B$99,$B99,'Unit Rates'!L$10:L$99)*SUMIF('Forecast Volumes (unitised)'!$B$10:$B$99,$B99,'Forecast Volumes (unitised)'!L$10:L$99))</f>
        <v>0</v>
      </c>
      <c r="L99" s="185">
        <f>SUMIF('Project List'!$C$8:$C$342,$B99,'Project List'!I$8:I$346)*Inflation!$K$10+(SUMIF('Unit Rates'!$B$10:$B$99,$B99,'Unit Rates'!M$10:M$99)*SUMIF('Forecast Volumes (unitised)'!$B$10:$B$99,$B99,'Forecast Volumes (unitised)'!M$10:M$99))</f>
        <v>0</v>
      </c>
      <c r="M99" s="185">
        <f>SUMIF('Project List'!$C$8:$C$342,$B99,'Project List'!J$8:J$346)*Inflation!$K$10+(SUMIF('Unit Rates'!$B$10:$B$99,$B99,'Unit Rates'!N$10:N$99)*SUMIF('Forecast Volumes (unitised)'!$B$10:$B$99,$B99,'Forecast Volumes (unitised)'!N$10:N$99))</f>
        <v>0</v>
      </c>
      <c r="N99" s="185">
        <f>SUMIF('Project List'!$C$8:$C$342,$B99,'Project List'!K$8:K$346)*Inflation!$K$10+(SUMIF('Unit Rates'!$B$10:$B$99,$B99,'Unit Rates'!O$10:O$99)*SUMIF('Forecast Volumes (unitised)'!$B$10:$B$99,$B99,'Forecast Volumes (unitised)'!O$10:O$99))</f>
        <v>0</v>
      </c>
      <c r="O99" s="80"/>
    </row>
    <row r="100" spans="1:15" s="123" customFormat="1" x14ac:dyDescent="0.2">
      <c r="A100" s="80"/>
      <c r="B100" s="71"/>
      <c r="C100" s="85" t="s">
        <v>40</v>
      </c>
      <c r="D100" s="183">
        <f t="shared" ref="D100:N100" si="0">SUM(D8:D99)</f>
        <v>98968554.01512225</v>
      </c>
      <c r="E100" s="183">
        <f t="shared" si="0"/>
        <v>76346950.415795967</v>
      </c>
      <c r="F100" s="183">
        <f t="shared" si="0"/>
        <v>61394432.670069158</v>
      </c>
      <c r="G100" s="183">
        <f t="shared" si="0"/>
        <v>65005600.898961179</v>
      </c>
      <c r="H100" s="183">
        <f t="shared" si="0"/>
        <v>65051964.139196813</v>
      </c>
      <c r="I100" s="183">
        <f t="shared" si="0"/>
        <v>71947067.801485643</v>
      </c>
      <c r="J100" s="183">
        <f t="shared" si="0"/>
        <v>88099981.59445627</v>
      </c>
      <c r="K100" s="183">
        <f t="shared" si="0"/>
        <v>105173802.36550777</v>
      </c>
      <c r="L100" s="183">
        <f t="shared" si="0"/>
        <v>103573606.23298389</v>
      </c>
      <c r="M100" s="183">
        <f t="shared" si="0"/>
        <v>100820557.8410355</v>
      </c>
      <c r="N100" s="183">
        <f t="shared" si="0"/>
        <v>87147838.001093715</v>
      </c>
      <c r="O100" s="80"/>
    </row>
    <row r="101" spans="1:15" s="69" customFormat="1" x14ac:dyDescent="0.2">
      <c r="A101" s="80"/>
      <c r="B101" s="80"/>
      <c r="C101" s="80" t="s">
        <v>876</v>
      </c>
      <c r="D101" s="210">
        <f t="shared" ref="D101:G101" si="1">D100-D224</f>
        <v>0</v>
      </c>
      <c r="E101" s="210">
        <f t="shared" si="1"/>
        <v>0</v>
      </c>
      <c r="F101" s="210">
        <f t="shared" si="1"/>
        <v>0</v>
      </c>
      <c r="G101" s="210">
        <f t="shared" si="1"/>
        <v>0</v>
      </c>
      <c r="H101" s="210">
        <f>H100-H224</f>
        <v>0</v>
      </c>
      <c r="I101" s="210">
        <f t="shared" ref="I101:N101" si="2">I100-I224</f>
        <v>0</v>
      </c>
      <c r="J101" s="210">
        <f t="shared" si="2"/>
        <v>0</v>
      </c>
      <c r="K101" s="210">
        <f t="shared" si="2"/>
        <v>0</v>
      </c>
      <c r="L101" s="210">
        <f t="shared" si="2"/>
        <v>0</v>
      </c>
      <c r="M101" s="210">
        <f t="shared" si="2"/>
        <v>0</v>
      </c>
      <c r="N101" s="210">
        <f t="shared" si="2"/>
        <v>0</v>
      </c>
      <c r="O101" s="80"/>
    </row>
    <row r="102" spans="1:15" s="69" customFormat="1" x14ac:dyDescent="0.2">
      <c r="A102" s="80"/>
      <c r="B102" s="122"/>
      <c r="C102" s="80" t="s">
        <v>876</v>
      </c>
      <c r="D102" s="210">
        <f>'Historical Expenditure'!D102*Inflation!G10-D100</f>
        <v>0</v>
      </c>
      <c r="E102" s="210">
        <f>'Historical Expenditure'!E102*Inflation!H10-E100</f>
        <v>0</v>
      </c>
      <c r="F102" s="210">
        <f>'Historical Expenditure'!F102*Inflation!I10-F100</f>
        <v>0</v>
      </c>
      <c r="G102" s="210">
        <f>'Historical Expenditure'!G102*Inflation!J10-G100</f>
        <v>0</v>
      </c>
      <c r="H102" s="210">
        <f>'Project List'!E347*Inflation!$K$10+SUMPRODUCT('Unit Rates'!I10:I99,'Forecast Volumes (unitised)'!I10:I99)-H100</f>
        <v>0</v>
      </c>
      <c r="I102" s="210">
        <f>'Project List'!F347*Inflation!$K$10+SUMPRODUCT('Unit Rates'!J10:J99,'Forecast Volumes (unitised)'!J10:J99)-I100</f>
        <v>0</v>
      </c>
      <c r="J102" s="210">
        <f>'Project List'!G347*Inflation!$K$10+SUMPRODUCT('Unit Rates'!K10:K99,'Forecast Volumes (unitised)'!K10:K99)-J100</f>
        <v>0</v>
      </c>
      <c r="K102" s="210">
        <f>'Project List'!H347*Inflation!$K$10+SUMPRODUCT('Unit Rates'!L10:L99,'Forecast Volumes (unitised)'!L10:L99)-K100</f>
        <v>0</v>
      </c>
      <c r="L102" s="210">
        <f>'Project List'!I347*Inflation!$K$10+SUMPRODUCT('Unit Rates'!M10:M99,'Forecast Volumes (unitised)'!M10:M99)-L100</f>
        <v>0</v>
      </c>
      <c r="M102" s="210">
        <f>'Project List'!J347*Inflation!$K$10+SUMPRODUCT('Unit Rates'!N10:N99,'Forecast Volumes (unitised)'!N10:N99)-M100</f>
        <v>0</v>
      </c>
      <c r="N102" s="210">
        <f>'Project List'!K347*Inflation!$K$10+SUMPRODUCT('Unit Rates'!O10:O99,'Forecast Volumes (unitised)'!O10:O99)-N100</f>
        <v>0</v>
      </c>
      <c r="O102" s="80"/>
    </row>
    <row r="103" spans="1:15" s="69" customFormat="1" x14ac:dyDescent="0.2">
      <c r="A103" s="80"/>
      <c r="B103" s="80"/>
      <c r="C103" s="80"/>
      <c r="D103" s="129"/>
      <c r="E103" s="129"/>
      <c r="F103" s="129"/>
      <c r="G103" s="129"/>
      <c r="H103" s="129"/>
      <c r="I103" s="129"/>
      <c r="J103" s="129"/>
      <c r="K103" s="129"/>
      <c r="L103" s="129"/>
      <c r="M103" s="129"/>
      <c r="N103" s="121"/>
      <c r="O103" s="80"/>
    </row>
    <row r="104" spans="1:15" s="69" customFormat="1" x14ac:dyDescent="0.2">
      <c r="A104" s="80"/>
      <c r="B104" s="80"/>
      <c r="C104" s="80"/>
      <c r="D104" s="172"/>
      <c r="E104" s="172"/>
      <c r="F104" s="172"/>
      <c r="G104" s="172"/>
      <c r="H104" s="174"/>
      <c r="I104" s="172"/>
      <c r="J104" s="172"/>
      <c r="K104" s="173"/>
      <c r="L104" s="173"/>
      <c r="M104" s="173"/>
      <c r="N104" s="173"/>
      <c r="O104" s="172"/>
    </row>
    <row r="105" spans="1:15" x14ac:dyDescent="0.2">
      <c r="A105" s="70"/>
      <c r="B105" s="70"/>
      <c r="C105" s="70"/>
      <c r="D105" s="174"/>
      <c r="E105" s="174"/>
      <c r="F105" s="174"/>
      <c r="G105" s="174"/>
      <c r="H105" s="174"/>
      <c r="I105" s="174"/>
      <c r="J105" s="174"/>
      <c r="K105" s="174"/>
      <c r="L105" s="174"/>
      <c r="M105" s="174"/>
      <c r="N105" s="173"/>
      <c r="O105" s="172"/>
    </row>
    <row r="106" spans="1:15" x14ac:dyDescent="0.2">
      <c r="A106" s="70"/>
      <c r="B106" s="78" t="s">
        <v>632</v>
      </c>
      <c r="C106" s="77"/>
      <c r="D106" s="174"/>
      <c r="E106" s="174"/>
      <c r="F106" s="174"/>
      <c r="G106" s="174"/>
      <c r="H106" s="174"/>
      <c r="I106" s="174"/>
      <c r="J106" s="174"/>
      <c r="K106" s="174"/>
      <c r="L106" s="174"/>
      <c r="M106" s="174"/>
      <c r="N106" s="174"/>
      <c r="O106" s="172"/>
    </row>
    <row r="107" spans="1:15" x14ac:dyDescent="0.2">
      <c r="A107" s="70"/>
      <c r="B107" s="79" t="s">
        <v>524</v>
      </c>
      <c r="C107" s="77"/>
      <c r="D107" s="172"/>
      <c r="E107" s="172"/>
      <c r="F107" s="172"/>
      <c r="G107" s="172"/>
      <c r="H107" s="175"/>
      <c r="I107" s="177"/>
      <c r="J107" s="175"/>
      <c r="K107" s="175"/>
      <c r="L107" s="175"/>
      <c r="M107" s="175"/>
      <c r="N107" s="176"/>
      <c r="O107" s="172"/>
    </row>
    <row r="108" spans="1:15" x14ac:dyDescent="0.2">
      <c r="A108" s="70"/>
      <c r="B108" s="84"/>
      <c r="C108" s="84"/>
      <c r="D108" s="214"/>
      <c r="E108" s="214"/>
      <c r="F108" s="214"/>
      <c r="G108" s="214"/>
      <c r="H108" s="214"/>
      <c r="I108" s="214"/>
      <c r="J108" s="214"/>
      <c r="K108" s="214"/>
      <c r="L108" s="214"/>
      <c r="M108" s="214"/>
      <c r="N108" s="215"/>
      <c r="O108" s="80"/>
    </row>
    <row r="109" spans="1:15" x14ac:dyDescent="0.2">
      <c r="A109" s="70"/>
      <c r="B109" s="91" t="s">
        <v>50</v>
      </c>
      <c r="C109" s="81" t="s">
        <v>51</v>
      </c>
      <c r="D109" s="81" t="s">
        <v>623</v>
      </c>
      <c r="E109" s="81" t="s">
        <v>624</v>
      </c>
      <c r="F109" s="81" t="s">
        <v>625</v>
      </c>
      <c r="G109" s="81" t="s">
        <v>626</v>
      </c>
      <c r="H109" s="81" t="s">
        <v>568</v>
      </c>
      <c r="I109" s="81" t="s">
        <v>569</v>
      </c>
      <c r="J109" s="81" t="s">
        <v>570</v>
      </c>
      <c r="K109" s="81" t="s">
        <v>571</v>
      </c>
      <c r="L109" s="81" t="s">
        <v>572</v>
      </c>
      <c r="M109" s="81" t="s">
        <v>573</v>
      </c>
      <c r="N109" s="81" t="s">
        <v>574</v>
      </c>
      <c r="O109" s="80"/>
    </row>
    <row r="110" spans="1:15" s="69" customFormat="1" x14ac:dyDescent="0.2">
      <c r="A110" s="80"/>
      <c r="B110" s="92" t="s">
        <v>483</v>
      </c>
      <c r="C110" s="90" t="s">
        <v>484</v>
      </c>
      <c r="D110" s="185">
        <f>'Historical Expenditure'!D112*Inflation!G$10</f>
        <v>1275345.9854533768</v>
      </c>
      <c r="E110" s="185">
        <f>'Historical Expenditure'!E112*Inflation!H$10</f>
        <v>1068431.9320912124</v>
      </c>
      <c r="F110" s="185">
        <f>'Historical Expenditure'!F112*Inflation!I$10</f>
        <v>1564194.9013471578</v>
      </c>
      <c r="G110" s="185">
        <f>'Historical Expenditure'!G112*Inflation!J$10</f>
        <v>1656199.512936207</v>
      </c>
      <c r="H110" s="184">
        <v>1771146.2003273808</v>
      </c>
      <c r="I110" s="184">
        <v>1889843.4705478104</v>
      </c>
      <c r="J110" s="184">
        <v>2008540.7407682398</v>
      </c>
      <c r="K110" s="184">
        <v>2127238.0109886643</v>
      </c>
      <c r="L110" s="184">
        <v>2245935.2812090889</v>
      </c>
      <c r="M110" s="184">
        <v>2364632.5514295129</v>
      </c>
      <c r="N110" s="184">
        <v>2483329.8216499425</v>
      </c>
      <c r="O110" s="80"/>
    </row>
    <row r="111" spans="1:15" s="69" customFormat="1" x14ac:dyDescent="0.2">
      <c r="A111" s="80"/>
      <c r="B111" s="219" t="s">
        <v>485</v>
      </c>
      <c r="C111" s="90" t="s">
        <v>486</v>
      </c>
      <c r="D111" s="185">
        <f>'Historical Expenditure'!D113*Inflation!G$10</f>
        <v>3342421.9578375281</v>
      </c>
      <c r="E111" s="185">
        <f>'Historical Expenditure'!E113*Inflation!H$10</f>
        <v>3212540.7879978335</v>
      </c>
      <c r="F111" s="185">
        <f>'Historical Expenditure'!F113*Inflation!I$10</f>
        <v>3359265.7147451844</v>
      </c>
      <c r="G111" s="185">
        <f>'Historical Expenditure'!G113*Inflation!J$10</f>
        <v>3556854.8623912712</v>
      </c>
      <c r="H111" s="184">
        <v>3753576.6478375811</v>
      </c>
      <c r="I111" s="184">
        <v>4020448.94701534</v>
      </c>
      <c r="J111" s="184">
        <v>5161315.3883059015</v>
      </c>
      <c r="K111" s="184">
        <v>5451913.3092084564</v>
      </c>
      <c r="L111" s="184">
        <v>5730170.1710039293</v>
      </c>
      <c r="M111" s="184">
        <v>5730772.1835419536</v>
      </c>
      <c r="N111" s="184">
        <v>5997644.482719712</v>
      </c>
      <c r="O111" s="80"/>
    </row>
    <row r="112" spans="1:15" s="69" customFormat="1" x14ac:dyDescent="0.2">
      <c r="A112" s="80"/>
      <c r="B112" s="219"/>
      <c r="C112" s="90" t="s">
        <v>487</v>
      </c>
      <c r="D112" s="185">
        <f>'Historical Expenditure'!D114*Inflation!G$10</f>
        <v>1433143.3196095247</v>
      </c>
      <c r="E112" s="185">
        <f>'Historical Expenditure'!E114*Inflation!H$10</f>
        <v>1313552.6415244932</v>
      </c>
      <c r="F112" s="185">
        <f>'Historical Expenditure'!F114*Inflation!I$10</f>
        <v>1133587.4361806947</v>
      </c>
      <c r="G112" s="185">
        <f>'Historical Expenditure'!G114*Inflation!J$10</f>
        <v>1200264.083495046</v>
      </c>
      <c r="H112" s="184">
        <v>2224527.0538995075</v>
      </c>
      <c r="I112" s="184">
        <v>2359969.7340285457</v>
      </c>
      <c r="J112" s="184">
        <v>3009236.5203441097</v>
      </c>
      <c r="K112" s="184">
        <v>3158627.573567478</v>
      </c>
      <c r="L112" s="184">
        <v>3300763.2764863651</v>
      </c>
      <c r="M112" s="184">
        <v>3279664.7563437787</v>
      </c>
      <c r="N112" s="184">
        <v>3415107.4364728159</v>
      </c>
      <c r="O112" s="80"/>
    </row>
    <row r="113" spans="1:15" s="69" customFormat="1" x14ac:dyDescent="0.2">
      <c r="A113" s="80"/>
      <c r="B113" s="219"/>
      <c r="C113" s="90" t="s">
        <v>488</v>
      </c>
      <c r="D113" s="185">
        <f>'Historical Expenditure'!D115*Inflation!G$10</f>
        <v>5703470.6307326751</v>
      </c>
      <c r="E113" s="185">
        <f>'Historical Expenditure'!E115*Inflation!H$10</f>
        <v>4765626.5289945845</v>
      </c>
      <c r="F113" s="185">
        <f>'Historical Expenditure'!F115*Inflation!I$10</f>
        <v>2978341.7590930182</v>
      </c>
      <c r="G113" s="185">
        <f>'Historical Expenditure'!G115*Inflation!J$10</f>
        <v>3153525.284169592</v>
      </c>
      <c r="H113" s="184">
        <v>3336790.5808492606</v>
      </c>
      <c r="I113" s="184">
        <v>3539954.6010428178</v>
      </c>
      <c r="J113" s="184">
        <v>4512870.4431479909</v>
      </c>
      <c r="K113" s="184">
        <v>4736930.3019617898</v>
      </c>
      <c r="L113" s="184">
        <v>4950121.0344573818</v>
      </c>
      <c r="M113" s="184">
        <v>4918773.1416003434</v>
      </c>
      <c r="N113" s="184">
        <v>5121937.1617938997</v>
      </c>
      <c r="O113" s="80"/>
    </row>
    <row r="114" spans="1:15" s="69" customFormat="1" x14ac:dyDescent="0.2">
      <c r="A114" s="80"/>
      <c r="B114" s="93"/>
      <c r="C114" s="90" t="s">
        <v>489</v>
      </c>
      <c r="D114" s="185">
        <f>'Historical Expenditure'!D116*Inflation!G$10</f>
        <v>960303.31517003605</v>
      </c>
      <c r="E114" s="185">
        <f>'Historical Expenditure'!E116*Inflation!H$10</f>
        <v>700731.63149288972</v>
      </c>
      <c r="F114" s="185">
        <f>'Historical Expenditure'!F116*Inflation!I$10</f>
        <v>717172.33668044268</v>
      </c>
      <c r="G114" s="185">
        <f>'Historical Expenditure'!G116*Inflation!J$10</f>
        <v>759355.80257837335</v>
      </c>
      <c r="H114" s="184">
        <v>819638.59268336243</v>
      </c>
      <c r="I114" s="184">
        <v>872697.99485246616</v>
      </c>
      <c r="J114" s="184">
        <v>1245740.8446045443</v>
      </c>
      <c r="K114" s="184">
        <v>1307486.5821502192</v>
      </c>
      <c r="L114" s="184">
        <v>1364714.0575593037</v>
      </c>
      <c r="M114" s="184">
        <v>1320287.5840199867</v>
      </c>
      <c r="N114" s="184">
        <v>1373346.9861890906</v>
      </c>
      <c r="O114" s="80"/>
    </row>
    <row r="115" spans="1:15" s="69" customFormat="1" x14ac:dyDescent="0.2">
      <c r="A115" s="80"/>
      <c r="B115" s="93"/>
      <c r="C115" s="90" t="s">
        <v>490</v>
      </c>
      <c r="D115" s="185">
        <f>'Historical Expenditure'!D117*Inflation!G$10</f>
        <v>0</v>
      </c>
      <c r="E115" s="185">
        <f>'Historical Expenditure'!E117*Inflation!H$10</f>
        <v>0</v>
      </c>
      <c r="F115" s="185">
        <f>'Historical Expenditure'!F117*Inflation!I$10</f>
        <v>0</v>
      </c>
      <c r="G115" s="185">
        <f>'Historical Expenditure'!G117*Inflation!J$10</f>
        <v>0</v>
      </c>
      <c r="H115" s="184">
        <v>0</v>
      </c>
      <c r="I115" s="184">
        <v>0</v>
      </c>
      <c r="J115" s="184">
        <v>0</v>
      </c>
      <c r="K115" s="184">
        <v>0</v>
      </c>
      <c r="L115" s="184">
        <v>0</v>
      </c>
      <c r="M115" s="184">
        <v>0</v>
      </c>
      <c r="N115" s="184">
        <v>0</v>
      </c>
      <c r="O115" s="80"/>
    </row>
    <row r="116" spans="1:15" s="69" customFormat="1" x14ac:dyDescent="0.2">
      <c r="A116" s="80"/>
      <c r="B116" s="93"/>
      <c r="C116" s="90" t="s">
        <v>491</v>
      </c>
      <c r="D116" s="185">
        <f>'Historical Expenditure'!D118*Inflation!G$10</f>
        <v>0</v>
      </c>
      <c r="E116" s="185">
        <f>'Historical Expenditure'!E118*Inflation!H$10</f>
        <v>0</v>
      </c>
      <c r="F116" s="185">
        <f>'Historical Expenditure'!F118*Inflation!I$10</f>
        <v>0</v>
      </c>
      <c r="G116" s="185">
        <f>'Historical Expenditure'!G118*Inflation!J$10</f>
        <v>0</v>
      </c>
      <c r="H116" s="184">
        <v>0</v>
      </c>
      <c r="I116" s="184">
        <v>0</v>
      </c>
      <c r="J116" s="184">
        <v>0</v>
      </c>
      <c r="K116" s="184">
        <v>0</v>
      </c>
      <c r="L116" s="184">
        <v>0</v>
      </c>
      <c r="M116" s="184">
        <v>0</v>
      </c>
      <c r="N116" s="184">
        <v>0</v>
      </c>
      <c r="O116" s="80"/>
    </row>
    <row r="117" spans="1:15" s="69" customFormat="1" x14ac:dyDescent="0.2">
      <c r="A117" s="80"/>
      <c r="B117" s="93"/>
      <c r="C117" s="90" t="s">
        <v>492</v>
      </c>
      <c r="D117" s="185">
        <f>'Historical Expenditure'!D119*Inflation!G$10</f>
        <v>0</v>
      </c>
      <c r="E117" s="185">
        <f>'Historical Expenditure'!E119*Inflation!H$10</f>
        <v>0</v>
      </c>
      <c r="F117" s="185">
        <f>'Historical Expenditure'!F119*Inflation!I$10</f>
        <v>0</v>
      </c>
      <c r="G117" s="185">
        <f>'Historical Expenditure'!G119*Inflation!J$10</f>
        <v>0</v>
      </c>
      <c r="H117" s="184">
        <v>0</v>
      </c>
      <c r="I117" s="184">
        <v>0</v>
      </c>
      <c r="J117" s="184">
        <v>0</v>
      </c>
      <c r="K117" s="184">
        <v>0</v>
      </c>
      <c r="L117" s="184">
        <v>0</v>
      </c>
      <c r="M117" s="184">
        <v>0</v>
      </c>
      <c r="N117" s="184">
        <v>0</v>
      </c>
      <c r="O117" s="80"/>
    </row>
    <row r="118" spans="1:15" s="69" customFormat="1" x14ac:dyDescent="0.2">
      <c r="A118" s="80"/>
      <c r="B118" s="93"/>
      <c r="C118" s="90" t="s">
        <v>493</v>
      </c>
      <c r="D118" s="185">
        <f>'Historical Expenditure'!D120*Inflation!G$10</f>
        <v>0</v>
      </c>
      <c r="E118" s="185">
        <f>'Historical Expenditure'!E120*Inflation!H$10</f>
        <v>0</v>
      </c>
      <c r="F118" s="185">
        <f>'Historical Expenditure'!F120*Inflation!I$10</f>
        <v>0</v>
      </c>
      <c r="G118" s="185">
        <f>'Historical Expenditure'!G120*Inflation!J$10</f>
        <v>0</v>
      </c>
      <c r="H118" s="184">
        <v>0</v>
      </c>
      <c r="I118" s="184">
        <v>0</v>
      </c>
      <c r="J118" s="184">
        <v>0</v>
      </c>
      <c r="K118" s="184">
        <v>0</v>
      </c>
      <c r="L118" s="184">
        <v>0</v>
      </c>
      <c r="M118" s="184">
        <v>0</v>
      </c>
      <c r="N118" s="184">
        <v>0</v>
      </c>
      <c r="O118" s="80"/>
    </row>
    <row r="119" spans="1:15" s="69" customFormat="1" x14ac:dyDescent="0.2">
      <c r="A119" s="80"/>
      <c r="B119" s="93"/>
      <c r="C119" s="90" t="s">
        <v>494</v>
      </c>
      <c r="D119" s="185">
        <f>'Historical Expenditure'!D121*Inflation!G$10</f>
        <v>0</v>
      </c>
      <c r="E119" s="185">
        <f>'Historical Expenditure'!E121*Inflation!H$10</f>
        <v>0</v>
      </c>
      <c r="F119" s="185">
        <f>'Historical Expenditure'!F121*Inflation!I$10</f>
        <v>0</v>
      </c>
      <c r="G119" s="185">
        <f>'Historical Expenditure'!G121*Inflation!J$10</f>
        <v>0</v>
      </c>
      <c r="H119" s="184">
        <v>0</v>
      </c>
      <c r="I119" s="184">
        <v>386894.82943589002</v>
      </c>
      <c r="J119" s="184">
        <v>773789.65887178003</v>
      </c>
      <c r="K119" s="184">
        <v>773789.65887178003</v>
      </c>
      <c r="L119" s="184">
        <v>773789.65887178003</v>
      </c>
      <c r="M119" s="184">
        <v>773789.65887178003</v>
      </c>
      <c r="N119" s="184">
        <v>773789.65887178003</v>
      </c>
      <c r="O119" s="80"/>
    </row>
    <row r="120" spans="1:15" s="69" customFormat="1" x14ac:dyDescent="0.2">
      <c r="A120" s="80"/>
      <c r="B120" s="93"/>
      <c r="C120" s="90" t="s">
        <v>495</v>
      </c>
      <c r="D120" s="185">
        <f>'Historical Expenditure'!D122*Inflation!G$10</f>
        <v>0</v>
      </c>
      <c r="E120" s="185">
        <f>'Historical Expenditure'!E122*Inflation!H$10</f>
        <v>0</v>
      </c>
      <c r="F120" s="185">
        <f>'Historical Expenditure'!F122*Inflation!I$10</f>
        <v>0</v>
      </c>
      <c r="G120" s="185">
        <f>'Historical Expenditure'!G122*Inflation!J$10</f>
        <v>0</v>
      </c>
      <c r="H120" s="184">
        <v>0</v>
      </c>
      <c r="I120" s="184">
        <v>0</v>
      </c>
      <c r="J120" s="184">
        <v>0</v>
      </c>
      <c r="K120" s="184">
        <v>0</v>
      </c>
      <c r="L120" s="184">
        <v>0</v>
      </c>
      <c r="M120" s="184">
        <v>0</v>
      </c>
      <c r="N120" s="184">
        <v>0</v>
      </c>
      <c r="O120" s="80"/>
    </row>
    <row r="121" spans="1:15" s="69" customFormat="1" x14ac:dyDescent="0.2">
      <c r="A121" s="80"/>
      <c r="B121" s="93"/>
      <c r="C121" s="90" t="s">
        <v>496</v>
      </c>
      <c r="D121" s="185">
        <f>'Historical Expenditure'!D123*Inflation!G$10</f>
        <v>0</v>
      </c>
      <c r="E121" s="185">
        <f>'Historical Expenditure'!E123*Inflation!H$10</f>
        <v>0</v>
      </c>
      <c r="F121" s="185">
        <f>'Historical Expenditure'!F123*Inflation!I$10</f>
        <v>0</v>
      </c>
      <c r="G121" s="185">
        <f>'Historical Expenditure'!G123*Inflation!J$10</f>
        <v>0</v>
      </c>
      <c r="H121" s="184">
        <v>0</v>
      </c>
      <c r="I121" s="184">
        <v>0</v>
      </c>
      <c r="J121" s="184">
        <v>0</v>
      </c>
      <c r="K121" s="184">
        <v>0</v>
      </c>
      <c r="L121" s="184">
        <v>0</v>
      </c>
      <c r="M121" s="184">
        <v>0</v>
      </c>
      <c r="N121" s="184">
        <v>0</v>
      </c>
      <c r="O121" s="80"/>
    </row>
    <row r="122" spans="1:15" s="69" customFormat="1" x14ac:dyDescent="0.2">
      <c r="A122" s="80"/>
      <c r="B122" s="93"/>
      <c r="C122" s="90" t="s">
        <v>497</v>
      </c>
      <c r="D122" s="185">
        <f>'Historical Expenditure'!D124*Inflation!G$10</f>
        <v>0</v>
      </c>
      <c r="E122" s="185">
        <f>'Historical Expenditure'!E124*Inflation!H$10</f>
        <v>0</v>
      </c>
      <c r="F122" s="185">
        <f>'Historical Expenditure'!F124*Inflation!I$10</f>
        <v>0</v>
      </c>
      <c r="G122" s="185">
        <f>'Historical Expenditure'!G124*Inflation!J$10</f>
        <v>0</v>
      </c>
      <c r="H122" s="184">
        <v>0</v>
      </c>
      <c r="I122" s="184">
        <v>0</v>
      </c>
      <c r="J122" s="184">
        <v>0</v>
      </c>
      <c r="K122" s="184">
        <v>0</v>
      </c>
      <c r="L122" s="184">
        <v>0</v>
      </c>
      <c r="M122" s="184">
        <v>0</v>
      </c>
      <c r="N122" s="184">
        <v>0</v>
      </c>
      <c r="O122" s="80"/>
    </row>
    <row r="123" spans="1:15" s="69" customFormat="1" x14ac:dyDescent="0.2">
      <c r="A123" s="80"/>
      <c r="B123" s="93"/>
      <c r="C123" s="90" t="s">
        <v>498</v>
      </c>
      <c r="D123" s="185">
        <f>'Historical Expenditure'!D125*Inflation!G$10</f>
        <v>0</v>
      </c>
      <c r="E123" s="185">
        <f>'Historical Expenditure'!E125*Inflation!H$10</f>
        <v>0</v>
      </c>
      <c r="F123" s="185">
        <f>'Historical Expenditure'!F125*Inflation!I$10</f>
        <v>0</v>
      </c>
      <c r="G123" s="185">
        <f>'Historical Expenditure'!G125*Inflation!J$10</f>
        <v>0</v>
      </c>
      <c r="H123" s="184">
        <v>0</v>
      </c>
      <c r="I123" s="184">
        <v>0</v>
      </c>
      <c r="J123" s="184">
        <v>0</v>
      </c>
      <c r="K123" s="184">
        <v>0</v>
      </c>
      <c r="L123" s="184">
        <v>0</v>
      </c>
      <c r="M123" s="184">
        <v>0</v>
      </c>
      <c r="N123" s="184">
        <v>0</v>
      </c>
      <c r="O123" s="80"/>
    </row>
    <row r="124" spans="1:15" s="69" customFormat="1" x14ac:dyDescent="0.2">
      <c r="A124" s="80"/>
      <c r="B124" s="93"/>
      <c r="C124" s="90" t="s">
        <v>499</v>
      </c>
      <c r="D124" s="185">
        <f>'Historical Expenditure'!D126*Inflation!G$10</f>
        <v>0</v>
      </c>
      <c r="E124" s="185">
        <f>'Historical Expenditure'!E126*Inflation!H$10</f>
        <v>0</v>
      </c>
      <c r="F124" s="185">
        <f>'Historical Expenditure'!F126*Inflation!I$10</f>
        <v>0</v>
      </c>
      <c r="G124" s="185">
        <f>'Historical Expenditure'!G126*Inflation!J$10</f>
        <v>0</v>
      </c>
      <c r="H124" s="184">
        <v>0</v>
      </c>
      <c r="I124" s="184">
        <v>0</v>
      </c>
      <c r="J124" s="184">
        <v>0</v>
      </c>
      <c r="K124" s="184">
        <v>0</v>
      </c>
      <c r="L124" s="184">
        <v>0</v>
      </c>
      <c r="M124" s="184">
        <v>0</v>
      </c>
      <c r="N124" s="184">
        <v>0</v>
      </c>
      <c r="O124" s="80"/>
    </row>
    <row r="125" spans="1:15" s="69" customFormat="1" x14ac:dyDescent="0.2">
      <c r="A125" s="80"/>
      <c r="B125" s="93"/>
      <c r="C125" s="90" t="s">
        <v>500</v>
      </c>
      <c r="D125" s="185">
        <f>'Historical Expenditure'!D127*Inflation!G$10</f>
        <v>0</v>
      </c>
      <c r="E125" s="185">
        <f>'Historical Expenditure'!E127*Inflation!H$10</f>
        <v>0</v>
      </c>
      <c r="F125" s="185">
        <f>'Historical Expenditure'!F127*Inflation!I$10</f>
        <v>0</v>
      </c>
      <c r="G125" s="185">
        <f>'Historical Expenditure'!G127*Inflation!J$10</f>
        <v>0</v>
      </c>
      <c r="H125" s="184">
        <v>0</v>
      </c>
      <c r="I125" s="184">
        <v>0</v>
      </c>
      <c r="J125" s="184">
        <v>0</v>
      </c>
      <c r="K125" s="184">
        <v>0</v>
      </c>
      <c r="L125" s="184">
        <v>0</v>
      </c>
      <c r="M125" s="184">
        <v>0</v>
      </c>
      <c r="N125" s="184">
        <v>0</v>
      </c>
      <c r="O125" s="80"/>
    </row>
    <row r="126" spans="1:15" s="69" customFormat="1" x14ac:dyDescent="0.2">
      <c r="A126" s="80"/>
      <c r="B126" s="93"/>
      <c r="C126" s="90" t="s">
        <v>501</v>
      </c>
      <c r="D126" s="185">
        <f>'Historical Expenditure'!D128*Inflation!G$10</f>
        <v>0</v>
      </c>
      <c r="E126" s="185">
        <f>'Historical Expenditure'!E128*Inflation!H$10</f>
        <v>0</v>
      </c>
      <c r="F126" s="185">
        <f>'Historical Expenditure'!F128*Inflation!I$10</f>
        <v>0</v>
      </c>
      <c r="G126" s="185">
        <f>'Historical Expenditure'!G128*Inflation!J$10</f>
        <v>0</v>
      </c>
      <c r="H126" s="184">
        <v>0</v>
      </c>
      <c r="I126" s="184">
        <v>0</v>
      </c>
      <c r="J126" s="184">
        <v>0</v>
      </c>
      <c r="K126" s="184">
        <v>0</v>
      </c>
      <c r="L126" s="184">
        <v>0</v>
      </c>
      <c r="M126" s="184">
        <v>0</v>
      </c>
      <c r="N126" s="184">
        <v>0</v>
      </c>
      <c r="O126" s="80"/>
    </row>
    <row r="127" spans="1:15" s="69" customFormat="1" x14ac:dyDescent="0.2">
      <c r="A127" s="80"/>
      <c r="B127" s="93"/>
      <c r="C127" s="90" t="s">
        <v>502</v>
      </c>
      <c r="D127" s="185">
        <f>'Historical Expenditure'!D129*Inflation!G$10</f>
        <v>0</v>
      </c>
      <c r="E127" s="185">
        <f>'Historical Expenditure'!E129*Inflation!H$10</f>
        <v>0</v>
      </c>
      <c r="F127" s="185">
        <f>'Historical Expenditure'!F129*Inflation!I$10</f>
        <v>0</v>
      </c>
      <c r="G127" s="185">
        <f>'Historical Expenditure'!G129*Inflation!J$10</f>
        <v>0</v>
      </c>
      <c r="H127" s="184">
        <v>0</v>
      </c>
      <c r="I127" s="184">
        <v>0</v>
      </c>
      <c r="J127" s="184">
        <v>0</v>
      </c>
      <c r="K127" s="184">
        <v>0</v>
      </c>
      <c r="L127" s="184">
        <v>0</v>
      </c>
      <c r="M127" s="184">
        <v>0</v>
      </c>
      <c r="N127" s="184">
        <v>0</v>
      </c>
      <c r="O127" s="80"/>
    </row>
    <row r="128" spans="1:15" s="69" customFormat="1" x14ac:dyDescent="0.2">
      <c r="A128" s="80"/>
      <c r="B128" s="93"/>
      <c r="C128" s="90" t="s">
        <v>503</v>
      </c>
      <c r="D128" s="185">
        <f>'Historical Expenditure'!D130*Inflation!G$10</f>
        <v>0</v>
      </c>
      <c r="E128" s="185">
        <f>'Historical Expenditure'!E130*Inflation!H$10</f>
        <v>0</v>
      </c>
      <c r="F128" s="185">
        <f>'Historical Expenditure'!F130*Inflation!I$10</f>
        <v>0</v>
      </c>
      <c r="G128" s="185">
        <f>'Historical Expenditure'!G130*Inflation!J$10</f>
        <v>0</v>
      </c>
      <c r="H128" s="184">
        <v>0</v>
      </c>
      <c r="I128" s="184">
        <v>0</v>
      </c>
      <c r="J128" s="184">
        <v>0</v>
      </c>
      <c r="K128" s="184">
        <v>0</v>
      </c>
      <c r="L128" s="184">
        <v>0</v>
      </c>
      <c r="M128" s="184">
        <v>0</v>
      </c>
      <c r="N128" s="184">
        <v>0</v>
      </c>
      <c r="O128" s="80"/>
    </row>
    <row r="129" spans="1:15" s="69" customFormat="1" x14ac:dyDescent="0.2">
      <c r="A129" s="80"/>
      <c r="B129" s="93"/>
      <c r="C129" s="90" t="s">
        <v>48</v>
      </c>
      <c r="D129" s="185">
        <f>'Historical Expenditure'!D131*Inflation!G$10</f>
        <v>0</v>
      </c>
      <c r="E129" s="185">
        <f>'Historical Expenditure'!E131*Inflation!H$10</f>
        <v>0</v>
      </c>
      <c r="F129" s="185">
        <f>'Historical Expenditure'!F131*Inflation!I$10</f>
        <v>0</v>
      </c>
      <c r="G129" s="185">
        <f>'Historical Expenditure'!G131*Inflation!J$10</f>
        <v>0</v>
      </c>
      <c r="H129" s="184">
        <v>0</v>
      </c>
      <c r="I129" s="184">
        <v>0</v>
      </c>
      <c r="J129" s="184">
        <v>0</v>
      </c>
      <c r="K129" s="184">
        <v>0</v>
      </c>
      <c r="L129" s="184">
        <v>0</v>
      </c>
      <c r="M129" s="184">
        <v>0</v>
      </c>
      <c r="N129" s="184">
        <v>0</v>
      </c>
      <c r="O129" s="80"/>
    </row>
    <row r="130" spans="1:15" s="69" customFormat="1" x14ac:dyDescent="0.2">
      <c r="A130" s="80"/>
      <c r="B130" s="92" t="s">
        <v>504</v>
      </c>
      <c r="C130" s="90" t="s">
        <v>53</v>
      </c>
      <c r="D130" s="185">
        <f>'Historical Expenditure'!D132*Inflation!G$10</f>
        <v>13453063.995394288</v>
      </c>
      <c r="E130" s="185">
        <f>'Historical Expenditure'!E132*Inflation!H$10</f>
        <v>7271866.0264299167</v>
      </c>
      <c r="F130" s="185">
        <f>'Historical Expenditure'!F132*Inflation!I$10</f>
        <v>7090109.9881475614</v>
      </c>
      <c r="G130" s="185">
        <f>'Historical Expenditure'!G132*Inflation!J$10</f>
        <v>7507144.2177191731</v>
      </c>
      <c r="H130" s="184">
        <v>9155455.4509257004</v>
      </c>
      <c r="I130" s="184">
        <v>9155455.4509257004</v>
      </c>
      <c r="J130" s="184">
        <v>9066686.454973314</v>
      </c>
      <c r="K130" s="184">
        <v>9066661.2387462854</v>
      </c>
      <c r="L130" s="184">
        <v>9064826.6707512047</v>
      </c>
      <c r="M130" s="184">
        <v>9091524.3604233749</v>
      </c>
      <c r="N130" s="184">
        <v>9092093.1773071978</v>
      </c>
      <c r="O130" s="80"/>
    </row>
    <row r="131" spans="1:15" s="69" customFormat="1" x14ac:dyDescent="0.2">
      <c r="A131" s="80"/>
      <c r="B131" s="104" t="s">
        <v>505</v>
      </c>
      <c r="C131" s="90" t="s">
        <v>55</v>
      </c>
      <c r="D131" s="185">
        <f>'Historical Expenditure'!D133*Inflation!G$10</f>
        <v>3292391.5178403948</v>
      </c>
      <c r="E131" s="185">
        <f>'Historical Expenditure'!E133*Inflation!H$10</f>
        <v>1765563.4305050443</v>
      </c>
      <c r="F131" s="185">
        <f>'Historical Expenditure'!F133*Inflation!I$10</f>
        <v>586778.30409298243</v>
      </c>
      <c r="G131" s="185">
        <f>'Historical Expenditure'!G133*Inflation!J$10</f>
        <v>621292.10407434043</v>
      </c>
      <c r="H131" s="184">
        <v>1294768.5590283659</v>
      </c>
      <c r="I131" s="184">
        <v>1294768.5590283659</v>
      </c>
      <c r="J131" s="184">
        <v>1232549.5592077763</v>
      </c>
      <c r="K131" s="184">
        <v>1232531.8849240008</v>
      </c>
      <c r="L131" s="184">
        <v>1231246.0194646462</v>
      </c>
      <c r="M131" s="184">
        <v>1249958.6739348387</v>
      </c>
      <c r="N131" s="184">
        <v>1250357.3628826276</v>
      </c>
      <c r="O131" s="80"/>
    </row>
    <row r="132" spans="1:15" s="69" customFormat="1" x14ac:dyDescent="0.2">
      <c r="A132" s="80"/>
      <c r="B132" s="93"/>
      <c r="C132" s="90" t="s">
        <v>506</v>
      </c>
      <c r="D132" s="185">
        <f>'Historical Expenditure'!D134*Inflation!G$10</f>
        <v>11135495.036811082</v>
      </c>
      <c r="E132" s="185">
        <f>'Historical Expenditure'!E134*Inflation!H$10</f>
        <v>5725493.7895095339</v>
      </c>
      <c r="F132" s="185">
        <f>'Historical Expenditure'!F134*Inflation!I$10</f>
        <v>2485151.2800442283</v>
      </c>
      <c r="G132" s="185">
        <f>'Historical Expenditure'!G134*Inflation!J$10</f>
        <v>2631325.7612828375</v>
      </c>
      <c r="H132" s="184">
        <v>1942152.8385425485</v>
      </c>
      <c r="I132" s="184">
        <v>2624114.0033449712</v>
      </c>
      <c r="J132" s="184">
        <v>3205014.6868295139</v>
      </c>
      <c r="K132" s="184">
        <v>3191070.6012501922</v>
      </c>
      <c r="L132" s="184">
        <v>3175224.2236953112</v>
      </c>
      <c r="M132" s="184">
        <v>3189375.6312469412</v>
      </c>
      <c r="N132" s="184">
        <v>3176056.0905149654</v>
      </c>
      <c r="O132" s="80"/>
    </row>
    <row r="133" spans="1:15" s="69" customFormat="1" x14ac:dyDescent="0.2">
      <c r="A133" s="80"/>
      <c r="B133" s="93"/>
      <c r="C133" s="90" t="s">
        <v>507</v>
      </c>
      <c r="D133" s="185">
        <f>'Historical Expenditure'!D135*Inflation!G$10</f>
        <v>1149852.1268820262</v>
      </c>
      <c r="E133" s="185">
        <f>'Historical Expenditure'!E135*Inflation!H$10</f>
        <v>837283.49385544041</v>
      </c>
      <c r="F133" s="185">
        <f>'Historical Expenditure'!F135*Inflation!I$10</f>
        <v>327317.69008151803</v>
      </c>
      <c r="G133" s="185">
        <f>'Historical Expenditure'!G135*Inflation!J$10</f>
        <v>346570.23777633446</v>
      </c>
      <c r="H133" s="184">
        <v>434883.10420707962</v>
      </c>
      <c r="I133" s="184">
        <v>434883.10420707962</v>
      </c>
      <c r="J133" s="184">
        <v>430613.62036758556</v>
      </c>
      <c r="K133" s="184">
        <v>430612.40755366749</v>
      </c>
      <c r="L133" s="184">
        <v>430524.17113369436</v>
      </c>
      <c r="M133" s="184">
        <v>431808.23831710935</v>
      </c>
      <c r="N133" s="184">
        <v>431835.59645569202</v>
      </c>
      <c r="O133" s="80"/>
    </row>
    <row r="134" spans="1:15" s="69" customFormat="1" x14ac:dyDescent="0.2">
      <c r="A134" s="80"/>
      <c r="B134" s="93"/>
      <c r="C134" s="90" t="s">
        <v>59</v>
      </c>
      <c r="D134" s="185">
        <f>'Historical Expenditure'!D136*Inflation!G$10</f>
        <v>0</v>
      </c>
      <c r="E134" s="185">
        <f>'Historical Expenditure'!E136*Inflation!H$10</f>
        <v>0</v>
      </c>
      <c r="F134" s="185">
        <f>'Historical Expenditure'!F136*Inflation!I$10</f>
        <v>0</v>
      </c>
      <c r="G134" s="185">
        <f>'Historical Expenditure'!G136*Inflation!J$10</f>
        <v>0</v>
      </c>
      <c r="H134" s="184">
        <v>0</v>
      </c>
      <c r="I134" s="184">
        <v>0</v>
      </c>
      <c r="J134" s="184">
        <v>0</v>
      </c>
      <c r="K134" s="184">
        <v>0</v>
      </c>
      <c r="L134" s="184">
        <v>0</v>
      </c>
      <c r="M134" s="184">
        <v>0</v>
      </c>
      <c r="N134" s="184">
        <v>0</v>
      </c>
      <c r="O134" s="80"/>
    </row>
    <row r="135" spans="1:15" s="69" customFormat="1" x14ac:dyDescent="0.2">
      <c r="A135" s="80"/>
      <c r="B135" s="93"/>
      <c r="C135" s="90" t="s">
        <v>508</v>
      </c>
      <c r="D135" s="185">
        <f>'Historical Expenditure'!D137*Inflation!G$10</f>
        <v>0</v>
      </c>
      <c r="E135" s="185">
        <f>'Historical Expenditure'!E137*Inflation!H$10</f>
        <v>0</v>
      </c>
      <c r="F135" s="185">
        <f>'Historical Expenditure'!F137*Inflation!I$10</f>
        <v>0</v>
      </c>
      <c r="G135" s="185">
        <f>'Historical Expenditure'!G137*Inflation!J$10</f>
        <v>0</v>
      </c>
      <c r="H135" s="184">
        <v>0</v>
      </c>
      <c r="I135" s="184">
        <v>0</v>
      </c>
      <c r="J135" s="184">
        <v>0</v>
      </c>
      <c r="K135" s="184">
        <v>0</v>
      </c>
      <c r="L135" s="184">
        <v>0</v>
      </c>
      <c r="M135" s="184">
        <v>0</v>
      </c>
      <c r="N135" s="184">
        <v>0</v>
      </c>
      <c r="O135" s="80"/>
    </row>
    <row r="136" spans="1:15" s="69" customFormat="1" x14ac:dyDescent="0.2">
      <c r="A136" s="80"/>
      <c r="B136" s="94"/>
      <c r="C136" s="90" t="s">
        <v>48</v>
      </c>
      <c r="D136" s="185">
        <f>'Historical Expenditure'!D138*Inflation!G$10</f>
        <v>141689.2953186486</v>
      </c>
      <c r="E136" s="185">
        <f>'Historical Expenditure'!E138*Inflation!H$10</f>
        <v>15247.073723049525</v>
      </c>
      <c r="F136" s="185">
        <f>'Historical Expenditure'!F138*Inflation!I$10</f>
        <v>0</v>
      </c>
      <c r="G136" s="185">
        <f>'Historical Expenditure'!G138*Inflation!J$10</f>
        <v>0</v>
      </c>
      <c r="H136" s="184">
        <v>989450.79057369847</v>
      </c>
      <c r="I136" s="184">
        <v>989450.79057369847</v>
      </c>
      <c r="J136" s="184">
        <v>989450.79057369847</v>
      </c>
      <c r="K136" s="184">
        <v>989450.79057369847</v>
      </c>
      <c r="L136" s="184">
        <v>989450.79057369847</v>
      </c>
      <c r="M136" s="184">
        <v>989450.79057369847</v>
      </c>
      <c r="N136" s="184">
        <v>989450.79057369847</v>
      </c>
      <c r="O136" s="80"/>
    </row>
    <row r="137" spans="1:15" s="69" customFormat="1" x14ac:dyDescent="0.2">
      <c r="A137" s="80"/>
      <c r="B137" s="105" t="s">
        <v>509</v>
      </c>
      <c r="C137" s="89" t="s">
        <v>53</v>
      </c>
      <c r="D137" s="185">
        <f>'Historical Expenditure'!D139*Inflation!G$10</f>
        <v>344408.78001044504</v>
      </c>
      <c r="E137" s="185">
        <f>'Historical Expenditure'!E139*Inflation!H$10</f>
        <v>221000.78300695779</v>
      </c>
      <c r="F137" s="185">
        <f>'Historical Expenditure'!F139*Inflation!I$10</f>
        <v>138317.37183634256</v>
      </c>
      <c r="G137" s="185">
        <f>'Historical Expenditure'!G139*Inflation!J$10</f>
        <v>146453.08181779098</v>
      </c>
      <c r="H137" s="184">
        <v>295768.54778232489</v>
      </c>
      <c r="I137" s="184">
        <v>282866.34300720197</v>
      </c>
      <c r="J137" s="184">
        <v>282866.34300720197</v>
      </c>
      <c r="K137" s="184">
        <v>282866.34300720197</v>
      </c>
      <c r="L137" s="184">
        <v>282866.34300720197</v>
      </c>
      <c r="M137" s="184">
        <v>282866.34300720197</v>
      </c>
      <c r="N137" s="184">
        <v>282866.34300720197</v>
      </c>
      <c r="O137" s="80"/>
    </row>
    <row r="138" spans="1:15" s="69" customFormat="1" x14ac:dyDescent="0.2">
      <c r="A138" s="80"/>
      <c r="B138" s="219" t="s">
        <v>510</v>
      </c>
      <c r="C138" s="89" t="s">
        <v>55</v>
      </c>
      <c r="D138" s="185">
        <f>'Historical Expenditure'!D140*Inflation!G$10</f>
        <v>184533.5754136492</v>
      </c>
      <c r="E138" s="185">
        <f>'Historical Expenditure'!E140*Inflation!H$10</f>
        <v>240282.45608236763</v>
      </c>
      <c r="F138" s="185">
        <f>'Historical Expenditure'!F140*Inflation!I$10</f>
        <v>321169.69789724337</v>
      </c>
      <c r="G138" s="185">
        <f>'Historical Expenditure'!G140*Inflation!J$10</f>
        <v>340060.62592913955</v>
      </c>
      <c r="H138" s="184">
        <v>35929.37224890331</v>
      </c>
      <c r="I138" s="184">
        <v>35929.37224890331</v>
      </c>
      <c r="J138" s="184">
        <v>35929.37224890331</v>
      </c>
      <c r="K138" s="184">
        <v>35929.37224890331</v>
      </c>
      <c r="L138" s="184">
        <v>35929.37224890331</v>
      </c>
      <c r="M138" s="184">
        <v>35929.37224890331</v>
      </c>
      <c r="N138" s="184">
        <v>35929.37224890331</v>
      </c>
      <c r="O138" s="80"/>
    </row>
    <row r="139" spans="1:15" s="69" customFormat="1" x14ac:dyDescent="0.2">
      <c r="A139" s="80"/>
      <c r="B139" s="219"/>
      <c r="C139" s="89" t="s">
        <v>511</v>
      </c>
      <c r="D139" s="185">
        <f>'Historical Expenditure'!D141*Inflation!G$10</f>
        <v>21640.674489980051</v>
      </c>
      <c r="E139" s="185">
        <f>'Historical Expenditure'!E141*Inflation!H$10</f>
        <v>12525.175146516722</v>
      </c>
      <c r="F139" s="185">
        <f>'Historical Expenditure'!F141*Inflation!I$10</f>
        <v>6053.1020763910974</v>
      </c>
      <c r="G139" s="185">
        <f>'Historical Expenditure'!G141*Inflation!J$10</f>
        <v>6409.1403840007124</v>
      </c>
      <c r="H139" s="184">
        <v>0</v>
      </c>
      <c r="I139" s="184">
        <v>0</v>
      </c>
      <c r="J139" s="184">
        <v>0</v>
      </c>
      <c r="K139" s="184">
        <v>0</v>
      </c>
      <c r="L139" s="184">
        <v>0</v>
      </c>
      <c r="M139" s="184">
        <v>0</v>
      </c>
      <c r="N139" s="184">
        <v>0</v>
      </c>
      <c r="O139" s="80"/>
    </row>
    <row r="140" spans="1:15" s="69" customFormat="1" x14ac:dyDescent="0.2">
      <c r="A140" s="80"/>
      <c r="B140" s="106"/>
      <c r="C140" s="89" t="s">
        <v>512</v>
      </c>
      <c r="D140" s="185">
        <f>'Historical Expenditure'!D142*Inflation!G$10</f>
        <v>5380.4346459732642</v>
      </c>
      <c r="E140" s="185">
        <f>'Historical Expenditure'!E142*Inflation!H$10</f>
        <v>43109.922561009436</v>
      </c>
      <c r="F140" s="185">
        <f>'Historical Expenditure'!F142*Inflation!I$10</f>
        <v>39273.693134676316</v>
      </c>
      <c r="G140" s="185">
        <f>'Historical Expenditure'!G142*Inflation!J$10</f>
        <v>41583.738308338114</v>
      </c>
      <c r="H140" s="184">
        <v>197651.43674155005</v>
      </c>
      <c r="I140" s="184">
        <v>0</v>
      </c>
      <c r="J140" s="184">
        <v>0</v>
      </c>
      <c r="K140" s="184">
        <v>0</v>
      </c>
      <c r="L140" s="184">
        <v>0</v>
      </c>
      <c r="M140" s="184">
        <v>0</v>
      </c>
      <c r="N140" s="184">
        <v>0</v>
      </c>
      <c r="O140" s="80"/>
    </row>
    <row r="141" spans="1:15" s="69" customFormat="1" x14ac:dyDescent="0.2">
      <c r="A141" s="80"/>
      <c r="B141" s="107"/>
      <c r="C141" s="89" t="s">
        <v>513</v>
      </c>
      <c r="D141" s="185">
        <f>'Historical Expenditure'!D143*Inflation!G$10</f>
        <v>6366573.6595125142</v>
      </c>
      <c r="E141" s="185">
        <f>'Historical Expenditure'!E143*Inflation!H$10</f>
        <v>9805465.7706374414</v>
      </c>
      <c r="F141" s="185">
        <f>'Historical Expenditure'!F143*Inflation!I$10</f>
        <v>5634212.2432679767</v>
      </c>
      <c r="G141" s="185">
        <f>'Historical Expenditure'!G143*Inflation!J$10</f>
        <v>5965611.8077376522</v>
      </c>
      <c r="H141" s="184">
        <v>1873070.5161585798</v>
      </c>
      <c r="I141" s="184">
        <v>2411871.7624899433</v>
      </c>
      <c r="J141" s="184">
        <v>2432720.522568183</v>
      </c>
      <c r="K141" s="184">
        <v>2432720.522568183</v>
      </c>
      <c r="L141" s="184">
        <v>2432720.522568183</v>
      </c>
      <c r="M141" s="184">
        <v>2432720.522568183</v>
      </c>
      <c r="N141" s="184">
        <v>2175265.9341480769</v>
      </c>
      <c r="O141" s="80"/>
    </row>
    <row r="142" spans="1:15" s="69" customFormat="1" x14ac:dyDescent="0.2">
      <c r="A142" s="80"/>
      <c r="B142" s="106"/>
      <c r="C142" s="89" t="s">
        <v>507</v>
      </c>
      <c r="D142" s="185">
        <f>'Historical Expenditure'!D144*Inflation!G$10</f>
        <v>18976.407181756025</v>
      </c>
      <c r="E142" s="185">
        <f>'Historical Expenditure'!E144*Inflation!H$10</f>
        <v>99922.621936355717</v>
      </c>
      <c r="F142" s="185">
        <f>'Historical Expenditure'!F144*Inflation!I$10</f>
        <v>92112.169235723035</v>
      </c>
      <c r="G142" s="185">
        <f>'Historical Expenditure'!G144*Inflation!J$10</f>
        <v>97530.128561545294</v>
      </c>
      <c r="H142" s="184">
        <v>0</v>
      </c>
      <c r="I142" s="184">
        <v>0</v>
      </c>
      <c r="J142" s="184">
        <v>0</v>
      </c>
      <c r="K142" s="184">
        <v>0</v>
      </c>
      <c r="L142" s="184">
        <v>0</v>
      </c>
      <c r="M142" s="184">
        <v>0</v>
      </c>
      <c r="N142" s="184">
        <v>0</v>
      </c>
      <c r="O142" s="80"/>
    </row>
    <row r="143" spans="1:15" s="69" customFormat="1" x14ac:dyDescent="0.2">
      <c r="A143" s="80"/>
      <c r="B143" s="106"/>
      <c r="C143" s="89" t="s">
        <v>59</v>
      </c>
      <c r="D143" s="185">
        <f>'Historical Expenditure'!D145*Inflation!G$10</f>
        <v>0</v>
      </c>
      <c r="E143" s="185">
        <f>'Historical Expenditure'!E145*Inflation!H$10</f>
        <v>0</v>
      </c>
      <c r="F143" s="185">
        <f>'Historical Expenditure'!F145*Inflation!I$10</f>
        <v>0</v>
      </c>
      <c r="G143" s="185">
        <f>'Historical Expenditure'!G145*Inflation!J$10</f>
        <v>0</v>
      </c>
      <c r="H143" s="184">
        <v>0</v>
      </c>
      <c r="I143" s="184">
        <v>0</v>
      </c>
      <c r="J143" s="184">
        <v>0</v>
      </c>
      <c r="K143" s="184">
        <v>0</v>
      </c>
      <c r="L143" s="184">
        <v>0</v>
      </c>
      <c r="M143" s="184">
        <v>0</v>
      </c>
      <c r="N143" s="184">
        <v>0</v>
      </c>
      <c r="O143" s="80"/>
    </row>
    <row r="144" spans="1:15" s="69" customFormat="1" x14ac:dyDescent="0.2">
      <c r="A144" s="80"/>
      <c r="B144" s="106"/>
      <c r="C144" s="89" t="s">
        <v>508</v>
      </c>
      <c r="D144" s="185">
        <f>'Historical Expenditure'!D146*Inflation!G$10</f>
        <v>0</v>
      </c>
      <c r="E144" s="185">
        <f>'Historical Expenditure'!E146*Inflation!H$10</f>
        <v>0</v>
      </c>
      <c r="F144" s="185">
        <f>'Historical Expenditure'!F146*Inflation!I$10</f>
        <v>0</v>
      </c>
      <c r="G144" s="185">
        <f>'Historical Expenditure'!G146*Inflation!J$10</f>
        <v>0</v>
      </c>
      <c r="H144" s="184">
        <v>0</v>
      </c>
      <c r="I144" s="184">
        <v>0</v>
      </c>
      <c r="J144" s="184">
        <v>0</v>
      </c>
      <c r="K144" s="184">
        <v>0</v>
      </c>
      <c r="L144" s="184">
        <v>0</v>
      </c>
      <c r="M144" s="184">
        <v>0</v>
      </c>
      <c r="N144" s="184">
        <v>0</v>
      </c>
      <c r="O144" s="80"/>
    </row>
    <row r="145" spans="1:15" s="69" customFormat="1" x14ac:dyDescent="0.2">
      <c r="A145" s="80"/>
      <c r="B145" s="108"/>
      <c r="C145" s="89" t="s">
        <v>48</v>
      </c>
      <c r="D145" s="185">
        <f>'Historical Expenditure'!D147*Inflation!G$10</f>
        <v>3022469.615800472</v>
      </c>
      <c r="E145" s="185">
        <f>'Historical Expenditure'!E147*Inflation!H$10</f>
        <v>1285189.8483890966</v>
      </c>
      <c r="F145" s="185">
        <f>'Historical Expenditure'!F147*Inflation!I$10</f>
        <v>374384.02169998502</v>
      </c>
      <c r="G145" s="185">
        <f>'Historical Expenditure'!G147*Inflation!J$10</f>
        <v>396404.97092567774</v>
      </c>
      <c r="H145" s="184">
        <v>649230.58559150354</v>
      </c>
      <c r="I145" s="184">
        <v>824579.47151818068</v>
      </c>
      <c r="J145" s="184">
        <v>223166.21429148206</v>
      </c>
      <c r="K145" s="184">
        <v>223166.21429148206</v>
      </c>
      <c r="L145" s="184">
        <v>223166.21429148206</v>
      </c>
      <c r="M145" s="184">
        <v>223166.21429148206</v>
      </c>
      <c r="N145" s="184">
        <v>223166.21429148206</v>
      </c>
      <c r="O145" s="80"/>
    </row>
    <row r="146" spans="1:15" x14ac:dyDescent="0.2">
      <c r="A146" s="70"/>
      <c r="B146" s="92" t="s">
        <v>52</v>
      </c>
      <c r="C146" s="90" t="s">
        <v>53</v>
      </c>
      <c r="D146" s="185">
        <f>'Historical Expenditure'!D148*Inflation!G$10</f>
        <v>1058272.3660014162</v>
      </c>
      <c r="E146" s="185">
        <f>'Historical Expenditure'!E148*Inflation!H$10</f>
        <v>623620.99873122654</v>
      </c>
      <c r="F146" s="185">
        <f>'Historical Expenditure'!F148*Inflation!I$10</f>
        <v>446741.21313684096</v>
      </c>
      <c r="G146" s="185">
        <f>'Historical Expenditure'!G148*Inflation!J$10</f>
        <v>473018.15072312037</v>
      </c>
      <c r="H146" s="184">
        <v>229614.25839779555</v>
      </c>
      <c r="I146" s="184">
        <v>229614.25839779555</v>
      </c>
      <c r="J146" s="184">
        <v>229614.25839779555</v>
      </c>
      <c r="K146" s="184">
        <v>229614.25839779555</v>
      </c>
      <c r="L146" s="184">
        <v>229614.25839779555</v>
      </c>
      <c r="M146" s="184">
        <v>229614.25839779555</v>
      </c>
      <c r="N146" s="184">
        <v>229614.25839779555</v>
      </c>
      <c r="O146" s="80"/>
    </row>
    <row r="147" spans="1:15" x14ac:dyDescent="0.2">
      <c r="A147" s="70"/>
      <c r="B147" s="93" t="s">
        <v>54</v>
      </c>
      <c r="C147" s="90" t="s">
        <v>55</v>
      </c>
      <c r="D147" s="185">
        <f>'Historical Expenditure'!D149*Inflation!G$10</f>
        <v>1343278.637324611</v>
      </c>
      <c r="E147" s="185">
        <f>'Historical Expenditure'!E149*Inflation!H$10</f>
        <v>1809795.2864255339</v>
      </c>
      <c r="F147" s="185">
        <f>'Historical Expenditure'!F149*Inflation!I$10</f>
        <v>1270787.2990628937</v>
      </c>
      <c r="G147" s="185">
        <f>'Historical Expenditure'!G149*Inflation!J$10</f>
        <v>1345533.9254339957</v>
      </c>
      <c r="H147" s="184">
        <v>1272097.1106972988</v>
      </c>
      <c r="I147" s="184">
        <v>1612243.74763827</v>
      </c>
      <c r="J147" s="184">
        <v>1551747.2397285686</v>
      </c>
      <c r="K147" s="184">
        <v>1593514.6743255816</v>
      </c>
      <c r="L147" s="184">
        <v>1468923.3644369158</v>
      </c>
      <c r="M147" s="184">
        <v>1493490.5219323575</v>
      </c>
      <c r="N147" s="184">
        <v>1638403.0550975401</v>
      </c>
      <c r="O147" s="80"/>
    </row>
    <row r="148" spans="1:15" x14ac:dyDescent="0.2">
      <c r="A148" s="70"/>
      <c r="B148" s="93"/>
      <c r="C148" s="90" t="s">
        <v>56</v>
      </c>
      <c r="D148" s="185">
        <f>'Historical Expenditure'!D150*Inflation!G$10</f>
        <v>1675731.809094754</v>
      </c>
      <c r="E148" s="185">
        <f>'Historical Expenditure'!E150*Inflation!H$10</f>
        <v>3316529.9104103805</v>
      </c>
      <c r="F148" s="185">
        <f>'Historical Expenditure'!F150*Inflation!I$10</f>
        <v>4161891.5517052021</v>
      </c>
      <c r="G148" s="185">
        <f>'Historical Expenditure'!G150*Inflation!J$10</f>
        <v>4406690.4673394365</v>
      </c>
      <c r="H148" s="184">
        <v>970716.24858380877</v>
      </c>
      <c r="I148" s="184">
        <v>656411.40456677414</v>
      </c>
      <c r="J148" s="184">
        <v>586863.93087722664</v>
      </c>
      <c r="K148" s="184">
        <v>625216.00488901918</v>
      </c>
      <c r="L148" s="184">
        <v>682945.92038532556</v>
      </c>
      <c r="M148" s="184">
        <v>758414.55420766619</v>
      </c>
      <c r="N148" s="184">
        <v>853700.16319527174</v>
      </c>
      <c r="O148" s="80"/>
    </row>
    <row r="149" spans="1:15" x14ac:dyDescent="0.2">
      <c r="A149" s="70"/>
      <c r="B149" s="93"/>
      <c r="C149" s="90" t="s">
        <v>57</v>
      </c>
      <c r="D149" s="185">
        <f>'Historical Expenditure'!D151*Inflation!G$10</f>
        <v>0</v>
      </c>
      <c r="E149" s="185">
        <f>'Historical Expenditure'!E151*Inflation!H$10</f>
        <v>0</v>
      </c>
      <c r="F149" s="185">
        <f>'Historical Expenditure'!F151*Inflation!I$10</f>
        <v>0</v>
      </c>
      <c r="G149" s="185">
        <f>'Historical Expenditure'!G151*Inflation!J$10</f>
        <v>0</v>
      </c>
      <c r="H149" s="184">
        <v>0</v>
      </c>
      <c r="I149" s="184">
        <v>0</v>
      </c>
      <c r="J149" s="184">
        <v>0</v>
      </c>
      <c r="K149" s="184">
        <v>0</v>
      </c>
      <c r="L149" s="184">
        <v>0</v>
      </c>
      <c r="M149" s="184">
        <v>0</v>
      </c>
      <c r="N149" s="184">
        <v>0</v>
      </c>
      <c r="O149" s="80"/>
    </row>
    <row r="150" spans="1:15" x14ac:dyDescent="0.2">
      <c r="A150" s="70"/>
      <c r="B150" s="93"/>
      <c r="C150" s="90" t="s">
        <v>58</v>
      </c>
      <c r="D150" s="185">
        <f>'Historical Expenditure'!D152*Inflation!G$10</f>
        <v>0</v>
      </c>
      <c r="E150" s="185">
        <f>'Historical Expenditure'!E152*Inflation!H$10</f>
        <v>36615.587944664738</v>
      </c>
      <c r="F150" s="185">
        <f>'Historical Expenditure'!F152*Inflation!I$10</f>
        <v>35929.658108056392</v>
      </c>
      <c r="G150" s="185">
        <f>'Historical Expenditure'!G152*Inflation!J$10</f>
        <v>38043.009990172897</v>
      </c>
      <c r="H150" s="184">
        <v>0</v>
      </c>
      <c r="I150" s="184">
        <v>0</v>
      </c>
      <c r="J150" s="184">
        <v>0</v>
      </c>
      <c r="K150" s="184">
        <v>0</v>
      </c>
      <c r="L150" s="184">
        <v>480042.70080146834</v>
      </c>
      <c r="M150" s="184">
        <v>480042.70080146834</v>
      </c>
      <c r="N150" s="184">
        <v>0</v>
      </c>
      <c r="O150" s="80"/>
    </row>
    <row r="151" spans="1:15" x14ac:dyDescent="0.2">
      <c r="A151" s="70"/>
      <c r="B151" s="93"/>
      <c r="C151" s="90" t="s">
        <v>59</v>
      </c>
      <c r="D151" s="185">
        <f>'Historical Expenditure'!D153*Inflation!G$10</f>
        <v>0</v>
      </c>
      <c r="E151" s="185">
        <f>'Historical Expenditure'!E153*Inflation!H$10</f>
        <v>0</v>
      </c>
      <c r="F151" s="185">
        <f>'Historical Expenditure'!F153*Inflation!I$10</f>
        <v>0</v>
      </c>
      <c r="G151" s="185">
        <f>'Historical Expenditure'!G153*Inflation!J$10</f>
        <v>0</v>
      </c>
      <c r="H151" s="184">
        <v>0</v>
      </c>
      <c r="I151" s="184">
        <v>0</v>
      </c>
      <c r="J151" s="184">
        <v>0</v>
      </c>
      <c r="K151" s="184">
        <v>0</v>
      </c>
      <c r="L151" s="184">
        <v>0</v>
      </c>
      <c r="M151" s="184">
        <v>0</v>
      </c>
      <c r="N151" s="184">
        <v>0</v>
      </c>
      <c r="O151" s="80"/>
    </row>
    <row r="152" spans="1:15" x14ac:dyDescent="0.2">
      <c r="A152" s="70"/>
      <c r="B152" s="93"/>
      <c r="C152" s="90" t="s">
        <v>60</v>
      </c>
      <c r="D152" s="185">
        <f>'Historical Expenditure'!D154*Inflation!G$10</f>
        <v>0</v>
      </c>
      <c r="E152" s="185">
        <f>'Historical Expenditure'!E154*Inflation!H$10</f>
        <v>0</v>
      </c>
      <c r="F152" s="185">
        <f>'Historical Expenditure'!F154*Inflation!I$10</f>
        <v>0</v>
      </c>
      <c r="G152" s="185">
        <f>'Historical Expenditure'!G154*Inflation!J$10</f>
        <v>0</v>
      </c>
      <c r="H152" s="184">
        <v>0</v>
      </c>
      <c r="I152" s="184">
        <v>0</v>
      </c>
      <c r="J152" s="184">
        <v>0</v>
      </c>
      <c r="K152" s="184">
        <v>0</v>
      </c>
      <c r="L152" s="184">
        <v>0</v>
      </c>
      <c r="M152" s="184">
        <v>0</v>
      </c>
      <c r="N152" s="184">
        <v>0</v>
      </c>
      <c r="O152" s="80"/>
    </row>
    <row r="153" spans="1:15" x14ac:dyDescent="0.2">
      <c r="A153" s="70"/>
      <c r="B153" s="93"/>
      <c r="C153" s="90" t="s">
        <v>48</v>
      </c>
      <c r="D153" s="185">
        <f>'Historical Expenditure'!D155*Inflation!G$10</f>
        <v>5795629.8530261656</v>
      </c>
      <c r="E153" s="185">
        <f>'Historical Expenditure'!E155*Inflation!H$10</f>
        <v>3918316.6975853005</v>
      </c>
      <c r="F153" s="185">
        <f>'Historical Expenditure'!F155*Inflation!I$10</f>
        <v>1773871.7797415075</v>
      </c>
      <c r="G153" s="185">
        <f>'Historical Expenditure'!G155*Inflation!J$10</f>
        <v>1878209.4066979266</v>
      </c>
      <c r="H153" s="184">
        <v>2540175.0803370015</v>
      </c>
      <c r="I153" s="184">
        <v>2858244.4997597635</v>
      </c>
      <c r="J153" s="184">
        <v>3176313.9191825264</v>
      </c>
      <c r="K153" s="184">
        <v>3183415.9718706748</v>
      </c>
      <c r="L153" s="184">
        <v>3190518.0245588217</v>
      </c>
      <c r="M153" s="184">
        <v>3197620.0772469682</v>
      </c>
      <c r="N153" s="184">
        <v>3204722.1299351165</v>
      </c>
      <c r="O153" s="80"/>
    </row>
    <row r="154" spans="1:15" s="69" customFormat="1" x14ac:dyDescent="0.2">
      <c r="A154" s="80"/>
      <c r="B154" s="92" t="s">
        <v>514</v>
      </c>
      <c r="C154" s="126" t="s">
        <v>515</v>
      </c>
      <c r="D154" s="185">
        <f>'Historical Expenditure'!D156*Inflation!G$10</f>
        <v>5783370.7835230716</v>
      </c>
      <c r="E154" s="185">
        <f>'Historical Expenditure'!E156*Inflation!H$10</f>
        <v>3602666.7032804065</v>
      </c>
      <c r="F154" s="185">
        <f>'Historical Expenditure'!F156*Inflation!I$10</f>
        <v>3632902.3359276997</v>
      </c>
      <c r="G154" s="185">
        <f>'Historical Expenditure'!G156*Inflation!J$10</f>
        <v>3846586.5565258553</v>
      </c>
      <c r="H154" s="184">
        <v>3036027.8750800374</v>
      </c>
      <c r="I154" s="184">
        <v>3744195.6237815963</v>
      </c>
      <c r="J154" s="184">
        <v>4435460.0465647411</v>
      </c>
      <c r="K154" s="184">
        <v>4294055.9366993839</v>
      </c>
      <c r="L154" s="184">
        <v>4153728.1043561781</v>
      </c>
      <c r="M154" s="184">
        <v>3995718.7080608406</v>
      </c>
      <c r="N154" s="184">
        <v>3853952.6059694597</v>
      </c>
      <c r="O154" s="80"/>
    </row>
    <row r="155" spans="1:15" s="69" customFormat="1" ht="12.75" customHeight="1" x14ac:dyDescent="0.2">
      <c r="A155" s="80"/>
      <c r="B155" s="125" t="s">
        <v>516</v>
      </c>
      <c r="C155" s="90" t="s">
        <v>517</v>
      </c>
      <c r="D155" s="185">
        <f>'Historical Expenditure'!D157*Inflation!G$10</f>
        <v>754890.10764590139</v>
      </c>
      <c r="E155" s="185">
        <f>'Historical Expenditure'!E157*Inflation!H$10</f>
        <v>376523.72397491604</v>
      </c>
      <c r="F155" s="185">
        <f>'Historical Expenditure'!F157*Inflation!I$10</f>
        <v>270866.93447080976</v>
      </c>
      <c r="G155" s="185">
        <f>'Historical Expenditure'!G157*Inflation!J$10</f>
        <v>286799.09680994035</v>
      </c>
      <c r="H155" s="184">
        <v>365786.4909734985</v>
      </c>
      <c r="I155" s="184">
        <v>365786.4909734985</v>
      </c>
      <c r="J155" s="184">
        <v>372290.33882031764</v>
      </c>
      <c r="K155" s="184">
        <v>372293.22741602646</v>
      </c>
      <c r="L155" s="184">
        <v>372425.78800235596</v>
      </c>
      <c r="M155" s="184">
        <v>370469.29761665576</v>
      </c>
      <c r="N155" s="184">
        <v>370428.57269115694</v>
      </c>
      <c r="O155" s="80"/>
    </row>
    <row r="156" spans="1:15" s="69" customFormat="1" x14ac:dyDescent="0.2">
      <c r="A156" s="80"/>
      <c r="B156" s="125"/>
      <c r="C156" s="90" t="s">
        <v>518</v>
      </c>
      <c r="D156" s="185">
        <f>'Historical Expenditure'!D158*Inflation!G$10</f>
        <v>424106.3539598115</v>
      </c>
      <c r="E156" s="185">
        <f>'Historical Expenditure'!E158*Inflation!H$10</f>
        <v>434177.37157679384</v>
      </c>
      <c r="F156" s="185">
        <f>'Historical Expenditure'!F158*Inflation!I$10</f>
        <v>268322.6935050966</v>
      </c>
      <c r="G156" s="185">
        <f>'Historical Expenditure'!G158*Inflation!J$10</f>
        <v>284105.20575801493</v>
      </c>
      <c r="H156" s="184">
        <v>219471.89458409909</v>
      </c>
      <c r="I156" s="184">
        <v>219471.89458409909</v>
      </c>
      <c r="J156" s="184">
        <v>223374.20329219059</v>
      </c>
      <c r="K156" s="184">
        <v>223375.9364496159</v>
      </c>
      <c r="L156" s="184">
        <v>223455.47280141356</v>
      </c>
      <c r="M156" s="184">
        <v>222281.57856999346</v>
      </c>
      <c r="N156" s="184">
        <v>222257.14361469416</v>
      </c>
      <c r="O156" s="80"/>
    </row>
    <row r="157" spans="1:15" s="69" customFormat="1" x14ac:dyDescent="0.2">
      <c r="A157" s="80"/>
      <c r="B157" s="93"/>
      <c r="C157" s="90" t="s">
        <v>519</v>
      </c>
      <c r="D157" s="185">
        <f>'Historical Expenditure'!D159*Inflation!G$10</f>
        <v>47952.009019030738</v>
      </c>
      <c r="E157" s="185">
        <f>'Historical Expenditure'!E159*Inflation!H$10</f>
        <v>42527.337077834498</v>
      </c>
      <c r="F157" s="185">
        <f>'Historical Expenditure'!F159*Inflation!I$10</f>
        <v>56743.365316652467</v>
      </c>
      <c r="G157" s="185">
        <f>'Historical Expenditure'!G159*Inflation!J$10</f>
        <v>60080.96172597324</v>
      </c>
      <c r="H157" s="184">
        <v>36578.649097349851</v>
      </c>
      <c r="I157" s="184">
        <v>36578.649097349851</v>
      </c>
      <c r="J157" s="184">
        <v>37229.03388203177</v>
      </c>
      <c r="K157" s="184">
        <v>37229.322741602649</v>
      </c>
      <c r="L157" s="184">
        <v>37242.578800235598</v>
      </c>
      <c r="M157" s="184">
        <v>37046.929761665582</v>
      </c>
      <c r="N157" s="184">
        <v>37042.857269115695</v>
      </c>
      <c r="O157" s="80"/>
    </row>
    <row r="158" spans="1:15" s="69" customFormat="1" x14ac:dyDescent="0.2">
      <c r="A158" s="80"/>
      <c r="B158" s="111"/>
      <c r="C158" s="90" t="s">
        <v>520</v>
      </c>
      <c r="D158" s="185">
        <f>'Historical Expenditure'!D160*Inflation!G$10</f>
        <v>0</v>
      </c>
      <c r="E158" s="185">
        <f>'Historical Expenditure'!E160*Inflation!H$10</f>
        <v>0</v>
      </c>
      <c r="F158" s="185">
        <f>'Historical Expenditure'!F160*Inflation!I$10</f>
        <v>0</v>
      </c>
      <c r="G158" s="185">
        <f>'Historical Expenditure'!G160*Inflation!J$10</f>
        <v>0</v>
      </c>
      <c r="H158" s="184">
        <v>0</v>
      </c>
      <c r="I158" s="184">
        <v>0</v>
      </c>
      <c r="J158" s="184">
        <v>0</v>
      </c>
      <c r="K158" s="184">
        <v>0</v>
      </c>
      <c r="L158" s="184">
        <v>0</v>
      </c>
      <c r="M158" s="184">
        <v>0</v>
      </c>
      <c r="N158" s="184">
        <v>0</v>
      </c>
      <c r="O158" s="80"/>
    </row>
    <row r="159" spans="1:15" s="123" customFormat="1" x14ac:dyDescent="0.2">
      <c r="A159" s="80"/>
      <c r="B159" s="109"/>
      <c r="C159" s="90" t="s">
        <v>48</v>
      </c>
      <c r="D159" s="185">
        <f>'Historical Expenditure'!D161*Inflation!G$10</f>
        <v>50403.997171800787</v>
      </c>
      <c r="E159" s="185">
        <f>'Historical Expenditure'!E161*Inflation!H$10</f>
        <v>33090.594091151128</v>
      </c>
      <c r="F159" s="185">
        <f>'Historical Expenditure'!F161*Inflation!I$10</f>
        <v>0</v>
      </c>
      <c r="G159" s="185">
        <f>'Historical Expenditure'!G161*Inflation!J$10</f>
        <v>0</v>
      </c>
      <c r="H159" s="184">
        <v>0</v>
      </c>
      <c r="I159" s="184">
        <v>0</v>
      </c>
      <c r="J159" s="184">
        <v>0</v>
      </c>
      <c r="K159" s="184">
        <v>0</v>
      </c>
      <c r="L159" s="184">
        <v>0</v>
      </c>
      <c r="M159" s="184">
        <v>0</v>
      </c>
      <c r="N159" s="184">
        <v>0</v>
      </c>
      <c r="O159" s="80"/>
    </row>
    <row r="160" spans="1:15" x14ac:dyDescent="0.2">
      <c r="A160" s="70"/>
      <c r="B160" s="93" t="s">
        <v>61</v>
      </c>
      <c r="C160" s="90" t="s">
        <v>62</v>
      </c>
      <c r="D160" s="185">
        <f>'Historical Expenditure'!D162*Inflation!G$10</f>
        <v>156145.15771027846</v>
      </c>
      <c r="E160" s="185">
        <f>'Historical Expenditure'!E162*Inflation!H$10</f>
        <v>111194.40557743055</v>
      </c>
      <c r="F160" s="185">
        <f>'Historical Expenditure'!F162*Inflation!I$10</f>
        <v>81479.972028616612</v>
      </c>
      <c r="G160" s="185">
        <f>'Historical Expenditure'!G162*Inflation!J$10</f>
        <v>86272.554572085515</v>
      </c>
      <c r="H160" s="184">
        <v>292238.49337857892</v>
      </c>
      <c r="I160" s="184">
        <v>292238.49337857892</v>
      </c>
      <c r="J160" s="184">
        <v>292238.49337857892</v>
      </c>
      <c r="K160" s="184">
        <v>292238.49337857892</v>
      </c>
      <c r="L160" s="184">
        <v>292238.49337857892</v>
      </c>
      <c r="M160" s="184">
        <v>292238.49337857892</v>
      </c>
      <c r="N160" s="184">
        <v>292238.49337857892</v>
      </c>
      <c r="O160" s="80"/>
    </row>
    <row r="161" spans="1:15" x14ac:dyDescent="0.2">
      <c r="A161" s="70"/>
      <c r="B161" s="220" t="s">
        <v>63</v>
      </c>
      <c r="C161" s="90" t="s">
        <v>64</v>
      </c>
      <c r="D161" s="185">
        <f>'Historical Expenditure'!D163*Inflation!G$10</f>
        <v>17835.523744084647</v>
      </c>
      <c r="E161" s="185">
        <f>'Historical Expenditure'!E163*Inflation!H$10</f>
        <v>11870.647582417385</v>
      </c>
      <c r="F161" s="185">
        <f>'Historical Expenditure'!F163*Inflation!I$10</f>
        <v>136.44469553941482</v>
      </c>
      <c r="G161" s="185">
        <f>'Historical Expenditure'!G163*Inflation!J$10</f>
        <v>144.47025629637562</v>
      </c>
      <c r="H161" s="184">
        <v>13955.080210351265</v>
      </c>
      <c r="I161" s="184">
        <v>13955.080210351265</v>
      </c>
      <c r="J161" s="184">
        <v>13955.080210351265</v>
      </c>
      <c r="K161" s="184">
        <v>13955.080210351265</v>
      </c>
      <c r="L161" s="184">
        <v>13955.080210351265</v>
      </c>
      <c r="M161" s="184">
        <v>13955.080210351265</v>
      </c>
      <c r="N161" s="184">
        <v>13955.080210351265</v>
      </c>
      <c r="O161" s="80"/>
    </row>
    <row r="162" spans="1:15" x14ac:dyDescent="0.2">
      <c r="A162" s="70"/>
      <c r="B162" s="220"/>
      <c r="C162" s="95" t="s">
        <v>65</v>
      </c>
      <c r="D162" s="185">
        <f>'Historical Expenditure'!D164*Inflation!G$10</f>
        <v>0</v>
      </c>
      <c r="E162" s="185">
        <f>'Historical Expenditure'!E164*Inflation!H$10</f>
        <v>0</v>
      </c>
      <c r="F162" s="185">
        <f>'Historical Expenditure'!F164*Inflation!I$10</f>
        <v>0</v>
      </c>
      <c r="G162" s="185">
        <f>'Historical Expenditure'!G164*Inflation!J$10</f>
        <v>0</v>
      </c>
      <c r="H162" s="184">
        <v>0</v>
      </c>
      <c r="I162" s="184">
        <v>0</v>
      </c>
      <c r="J162" s="184">
        <v>0</v>
      </c>
      <c r="K162" s="184">
        <v>0</v>
      </c>
      <c r="L162" s="184">
        <v>0</v>
      </c>
      <c r="M162" s="184">
        <v>0</v>
      </c>
      <c r="N162" s="184">
        <v>0</v>
      </c>
      <c r="O162" s="80"/>
    </row>
    <row r="163" spans="1:15" x14ac:dyDescent="0.2">
      <c r="A163" s="70"/>
      <c r="B163" s="220"/>
      <c r="C163" s="95" t="s">
        <v>66</v>
      </c>
      <c r="D163" s="185">
        <f>'Historical Expenditure'!D165*Inflation!G$10</f>
        <v>71752.762799097312</v>
      </c>
      <c r="E163" s="185">
        <f>'Historical Expenditure'!E165*Inflation!H$10</f>
        <v>35269.364738307464</v>
      </c>
      <c r="F163" s="185">
        <f>'Historical Expenditure'!F165*Inflation!I$10</f>
        <v>24570.239018461645</v>
      </c>
      <c r="G163" s="185">
        <f>'Historical Expenditure'!G165*Inflation!J$10</f>
        <v>26015.439546603469</v>
      </c>
      <c r="H163" s="184">
        <v>97412.831126192963</v>
      </c>
      <c r="I163" s="184">
        <v>97412.831126192963</v>
      </c>
      <c r="J163" s="184">
        <v>97412.831126192963</v>
      </c>
      <c r="K163" s="184">
        <v>97412.831126192963</v>
      </c>
      <c r="L163" s="184">
        <v>97412.831126192963</v>
      </c>
      <c r="M163" s="184">
        <v>97412.831126192963</v>
      </c>
      <c r="N163" s="184">
        <v>97412.831126192963</v>
      </c>
      <c r="O163" s="80"/>
    </row>
    <row r="164" spans="1:15" x14ac:dyDescent="0.2">
      <c r="A164" s="70"/>
      <c r="B164" s="220"/>
      <c r="C164" s="90" t="s">
        <v>67</v>
      </c>
      <c r="D164" s="185">
        <f>'Historical Expenditure'!D166*Inflation!G$10</f>
        <v>902290.39211392624</v>
      </c>
      <c r="E164" s="185">
        <f>'Historical Expenditure'!E166*Inflation!H$10</f>
        <v>1038163.5528711202</v>
      </c>
      <c r="F164" s="185">
        <f>'Historical Expenditure'!F166*Inflation!I$10</f>
        <v>1015816.2172802169</v>
      </c>
      <c r="G164" s="185">
        <f>'Historical Expenditure'!G166*Inflation!J$10</f>
        <v>1075565.6618259263</v>
      </c>
      <c r="H164" s="184">
        <v>707738.41021280119</v>
      </c>
      <c r="I164" s="184">
        <v>692311.72590375866</v>
      </c>
      <c r="J164" s="184">
        <v>692311.72590375866</v>
      </c>
      <c r="K164" s="184">
        <v>692311.72590375866</v>
      </c>
      <c r="L164" s="184">
        <v>692311.72590375866</v>
      </c>
      <c r="M164" s="184">
        <v>692311.72590375866</v>
      </c>
      <c r="N164" s="184">
        <v>692311.72590375866</v>
      </c>
      <c r="O164" s="80"/>
    </row>
    <row r="165" spans="1:15" x14ac:dyDescent="0.2">
      <c r="A165" s="70"/>
      <c r="B165" s="97"/>
      <c r="C165" s="90" t="s">
        <v>68</v>
      </c>
      <c r="D165" s="185">
        <f>'Historical Expenditure'!D167*Inflation!G$10</f>
        <v>0</v>
      </c>
      <c r="E165" s="185">
        <f>'Historical Expenditure'!E167*Inflation!H$10</f>
        <v>0</v>
      </c>
      <c r="F165" s="185">
        <f>'Historical Expenditure'!F167*Inflation!I$10</f>
        <v>0</v>
      </c>
      <c r="G165" s="185">
        <f>'Historical Expenditure'!G167*Inflation!J$10</f>
        <v>0</v>
      </c>
      <c r="H165" s="184">
        <v>0</v>
      </c>
      <c r="I165" s="184">
        <v>0</v>
      </c>
      <c r="J165" s="184">
        <v>0</v>
      </c>
      <c r="K165" s="184">
        <v>0</v>
      </c>
      <c r="L165" s="184">
        <v>0</v>
      </c>
      <c r="M165" s="184">
        <v>0</v>
      </c>
      <c r="N165" s="184">
        <v>0</v>
      </c>
      <c r="O165" s="80"/>
    </row>
    <row r="166" spans="1:15" x14ac:dyDescent="0.2">
      <c r="A166" s="70"/>
      <c r="B166" s="97"/>
      <c r="C166" s="90" t="s">
        <v>69</v>
      </c>
      <c r="D166" s="185">
        <f>'Historical Expenditure'!D168*Inflation!G$10</f>
        <v>0</v>
      </c>
      <c r="E166" s="185">
        <f>'Historical Expenditure'!E168*Inflation!H$10</f>
        <v>0</v>
      </c>
      <c r="F166" s="185">
        <f>'Historical Expenditure'!F168*Inflation!I$10</f>
        <v>0</v>
      </c>
      <c r="G166" s="185">
        <f>'Historical Expenditure'!G168*Inflation!J$10</f>
        <v>0</v>
      </c>
      <c r="H166" s="184">
        <v>0</v>
      </c>
      <c r="I166" s="184">
        <v>0</v>
      </c>
      <c r="J166" s="184">
        <v>0</v>
      </c>
      <c r="K166" s="184">
        <v>0</v>
      </c>
      <c r="L166" s="184">
        <v>0</v>
      </c>
      <c r="M166" s="184">
        <v>0</v>
      </c>
      <c r="N166" s="184">
        <v>0</v>
      </c>
      <c r="O166" s="80"/>
    </row>
    <row r="167" spans="1:15" x14ac:dyDescent="0.2">
      <c r="A167" s="70"/>
      <c r="B167" s="97"/>
      <c r="C167" s="90" t="s">
        <v>70</v>
      </c>
      <c r="D167" s="185">
        <f>'Historical Expenditure'!D169*Inflation!G$10</f>
        <v>0</v>
      </c>
      <c r="E167" s="185">
        <f>'Historical Expenditure'!E169*Inflation!H$10</f>
        <v>0</v>
      </c>
      <c r="F167" s="185">
        <f>'Historical Expenditure'!F169*Inflation!I$10</f>
        <v>0</v>
      </c>
      <c r="G167" s="185">
        <f>'Historical Expenditure'!G169*Inflation!J$10</f>
        <v>0</v>
      </c>
      <c r="H167" s="184">
        <v>0</v>
      </c>
      <c r="I167" s="184">
        <v>0</v>
      </c>
      <c r="J167" s="184">
        <v>0</v>
      </c>
      <c r="K167" s="184">
        <v>0</v>
      </c>
      <c r="L167" s="184">
        <v>0</v>
      </c>
      <c r="M167" s="184">
        <v>0</v>
      </c>
      <c r="N167" s="184">
        <v>0</v>
      </c>
      <c r="O167" s="80"/>
    </row>
    <row r="168" spans="1:15" x14ac:dyDescent="0.2">
      <c r="A168" s="70"/>
      <c r="B168" s="97"/>
      <c r="C168" s="90" t="s">
        <v>71</v>
      </c>
      <c r="D168" s="185">
        <f>'Historical Expenditure'!D170*Inflation!G$10</f>
        <v>0</v>
      </c>
      <c r="E168" s="185">
        <f>'Historical Expenditure'!E170*Inflation!H$10</f>
        <v>0</v>
      </c>
      <c r="F168" s="185">
        <f>'Historical Expenditure'!F170*Inflation!I$10</f>
        <v>0</v>
      </c>
      <c r="G168" s="185">
        <f>'Historical Expenditure'!G170*Inflation!J$10</f>
        <v>0</v>
      </c>
      <c r="H168" s="184">
        <v>0</v>
      </c>
      <c r="I168" s="184">
        <v>0</v>
      </c>
      <c r="J168" s="184">
        <v>0</v>
      </c>
      <c r="K168" s="184">
        <v>0</v>
      </c>
      <c r="L168" s="184">
        <v>0</v>
      </c>
      <c r="M168" s="184">
        <v>0</v>
      </c>
      <c r="N168" s="184">
        <v>0</v>
      </c>
      <c r="O168" s="80"/>
    </row>
    <row r="169" spans="1:15" x14ac:dyDescent="0.2">
      <c r="A169" s="70"/>
      <c r="B169" s="97"/>
      <c r="C169" s="90" t="s">
        <v>72</v>
      </c>
      <c r="D169" s="185">
        <f>'Historical Expenditure'!D171*Inflation!G$10</f>
        <v>0</v>
      </c>
      <c r="E169" s="185">
        <f>'Historical Expenditure'!E171*Inflation!H$10</f>
        <v>7677.1116933857875</v>
      </c>
      <c r="F169" s="185">
        <f>'Historical Expenditure'!F171*Inflation!I$10</f>
        <v>7533.2942575596499</v>
      </c>
      <c r="G169" s="185">
        <f>'Historical Expenditure'!G171*Inflation!J$10</f>
        <v>7976.3962083177439</v>
      </c>
      <c r="H169" s="184">
        <v>0</v>
      </c>
      <c r="I169" s="184">
        <v>0</v>
      </c>
      <c r="J169" s="184">
        <v>0</v>
      </c>
      <c r="K169" s="184">
        <v>0</v>
      </c>
      <c r="L169" s="184">
        <v>0</v>
      </c>
      <c r="M169" s="184">
        <v>0</v>
      </c>
      <c r="N169" s="184">
        <v>0</v>
      </c>
      <c r="O169" s="80"/>
    </row>
    <row r="170" spans="1:15" x14ac:dyDescent="0.2">
      <c r="A170" s="70"/>
      <c r="B170" s="97"/>
      <c r="C170" s="90" t="s">
        <v>73</v>
      </c>
      <c r="D170" s="185">
        <f>'Historical Expenditure'!D172*Inflation!G$10</f>
        <v>825985.86200900178</v>
      </c>
      <c r="E170" s="185">
        <f>'Historical Expenditure'!E172*Inflation!H$10</f>
        <v>1146682.7110978353</v>
      </c>
      <c r="F170" s="185">
        <f>'Historical Expenditure'!F172*Inflation!I$10</f>
        <v>1374976.2582160146</v>
      </c>
      <c r="G170" s="185">
        <f>'Historical Expenditure'!G172*Inflation!J$10</f>
        <v>1455851.1904078899</v>
      </c>
      <c r="H170" s="184">
        <v>1316532.7836431225</v>
      </c>
      <c r="I170" s="184">
        <v>1328798.9875127086</v>
      </c>
      <c r="J170" s="184">
        <v>1311697.2648455121</v>
      </c>
      <c r="K170" s="184">
        <v>1311480.3162966711</v>
      </c>
      <c r="L170" s="184">
        <v>1288765.1564523433</v>
      </c>
      <c r="M170" s="184">
        <v>1306559.8035579196</v>
      </c>
      <c r="N170" s="184">
        <v>1356075.1633621017</v>
      </c>
      <c r="O170" s="80"/>
    </row>
    <row r="171" spans="1:15" x14ac:dyDescent="0.2">
      <c r="A171" s="70"/>
      <c r="B171" s="97"/>
      <c r="C171" s="90" t="s">
        <v>74</v>
      </c>
      <c r="D171" s="185">
        <f>'Historical Expenditure'!D173*Inflation!G$10</f>
        <v>70508.970989060617</v>
      </c>
      <c r="E171" s="185">
        <f>'Historical Expenditure'!E173*Inflation!H$10</f>
        <v>128931.43159532988</v>
      </c>
      <c r="F171" s="185">
        <f>'Historical Expenditure'!F173*Inflation!I$10</f>
        <v>239331.02991269904</v>
      </c>
      <c r="G171" s="185">
        <f>'Historical Expenditure'!G173*Inflation!J$10</f>
        <v>253408.27721056499</v>
      </c>
      <c r="H171" s="184">
        <v>99525.777111283678</v>
      </c>
      <c r="I171" s="184">
        <v>99525.777111283678</v>
      </c>
      <c r="J171" s="184">
        <v>99525.777111283678</v>
      </c>
      <c r="K171" s="184">
        <v>99525.777111283678</v>
      </c>
      <c r="L171" s="184">
        <v>99525.777111283678</v>
      </c>
      <c r="M171" s="184">
        <v>99525.777111283678</v>
      </c>
      <c r="N171" s="184">
        <v>99525.777111283678</v>
      </c>
      <c r="O171" s="80"/>
    </row>
    <row r="172" spans="1:15" x14ac:dyDescent="0.2">
      <c r="A172" s="70"/>
      <c r="B172" s="97"/>
      <c r="C172" s="90" t="s">
        <v>75</v>
      </c>
      <c r="D172" s="185">
        <f>'Historical Expenditure'!D174*Inflation!G$10</f>
        <v>0</v>
      </c>
      <c r="E172" s="185">
        <f>'Historical Expenditure'!E174*Inflation!H$10</f>
        <v>0</v>
      </c>
      <c r="F172" s="185">
        <f>'Historical Expenditure'!F174*Inflation!I$10</f>
        <v>0</v>
      </c>
      <c r="G172" s="185">
        <f>'Historical Expenditure'!G174*Inflation!J$10</f>
        <v>0</v>
      </c>
      <c r="H172" s="184">
        <v>0</v>
      </c>
      <c r="I172" s="184">
        <v>0</v>
      </c>
      <c r="J172" s="184">
        <v>0</v>
      </c>
      <c r="K172" s="184">
        <v>0</v>
      </c>
      <c r="L172" s="184">
        <v>0</v>
      </c>
      <c r="M172" s="184">
        <v>0</v>
      </c>
      <c r="N172" s="184">
        <v>0</v>
      </c>
      <c r="O172" s="80"/>
    </row>
    <row r="173" spans="1:15" x14ac:dyDescent="0.2">
      <c r="A173" s="70"/>
      <c r="B173" s="97"/>
      <c r="C173" s="90" t="s">
        <v>76</v>
      </c>
      <c r="D173" s="185">
        <f>'Historical Expenditure'!D175*Inflation!G$10</f>
        <v>0</v>
      </c>
      <c r="E173" s="185">
        <f>'Historical Expenditure'!E175*Inflation!H$10</f>
        <v>0</v>
      </c>
      <c r="F173" s="185">
        <f>'Historical Expenditure'!F175*Inflation!I$10</f>
        <v>0</v>
      </c>
      <c r="G173" s="185">
        <f>'Historical Expenditure'!G175*Inflation!J$10</f>
        <v>0</v>
      </c>
      <c r="H173" s="184">
        <v>0</v>
      </c>
      <c r="I173" s="184">
        <v>0</v>
      </c>
      <c r="J173" s="184">
        <v>0</v>
      </c>
      <c r="K173" s="184">
        <v>0</v>
      </c>
      <c r="L173" s="184">
        <v>0</v>
      </c>
      <c r="M173" s="184">
        <v>0</v>
      </c>
      <c r="N173" s="184">
        <v>0</v>
      </c>
      <c r="O173" s="80"/>
    </row>
    <row r="174" spans="1:15" x14ac:dyDescent="0.2">
      <c r="A174" s="70"/>
      <c r="B174" s="97"/>
      <c r="C174" s="90" t="s">
        <v>77</v>
      </c>
      <c r="D174" s="185">
        <f>'Historical Expenditure'!D176*Inflation!G$10</f>
        <v>0</v>
      </c>
      <c r="E174" s="185">
        <f>'Historical Expenditure'!E176*Inflation!H$10</f>
        <v>0</v>
      </c>
      <c r="F174" s="185">
        <f>'Historical Expenditure'!F176*Inflation!I$10</f>
        <v>0</v>
      </c>
      <c r="G174" s="185">
        <f>'Historical Expenditure'!G176*Inflation!J$10</f>
        <v>0</v>
      </c>
      <c r="H174" s="184">
        <v>0</v>
      </c>
      <c r="I174" s="184">
        <v>0</v>
      </c>
      <c r="J174" s="184">
        <v>0</v>
      </c>
      <c r="K174" s="184">
        <v>0</v>
      </c>
      <c r="L174" s="184">
        <v>0</v>
      </c>
      <c r="M174" s="184">
        <v>0</v>
      </c>
      <c r="N174" s="184">
        <v>0</v>
      </c>
      <c r="O174" s="80"/>
    </row>
    <row r="175" spans="1:15" x14ac:dyDescent="0.2">
      <c r="A175" s="70"/>
      <c r="B175" s="97"/>
      <c r="C175" s="90" t="s">
        <v>78</v>
      </c>
      <c r="D175" s="185">
        <f>'Historical Expenditure'!D177*Inflation!G$10</f>
        <v>0</v>
      </c>
      <c r="E175" s="185">
        <f>'Historical Expenditure'!E177*Inflation!H$10</f>
        <v>0</v>
      </c>
      <c r="F175" s="185">
        <f>'Historical Expenditure'!F177*Inflation!I$10</f>
        <v>0</v>
      </c>
      <c r="G175" s="185">
        <f>'Historical Expenditure'!G177*Inflation!J$10</f>
        <v>0</v>
      </c>
      <c r="H175" s="184">
        <v>0</v>
      </c>
      <c r="I175" s="184">
        <v>0</v>
      </c>
      <c r="J175" s="184">
        <v>0</v>
      </c>
      <c r="K175" s="184">
        <v>0</v>
      </c>
      <c r="L175" s="184">
        <v>0</v>
      </c>
      <c r="M175" s="184">
        <v>0</v>
      </c>
      <c r="N175" s="184">
        <v>0</v>
      </c>
      <c r="O175" s="80"/>
    </row>
    <row r="176" spans="1:15" x14ac:dyDescent="0.2">
      <c r="A176" s="70"/>
      <c r="B176" s="97"/>
      <c r="C176" s="90" t="s">
        <v>79</v>
      </c>
      <c r="D176" s="185">
        <f>'Historical Expenditure'!D178*Inflation!G$10</f>
        <v>131554.04336567398</v>
      </c>
      <c r="E176" s="185">
        <f>'Historical Expenditure'!E178*Inflation!H$10</f>
        <v>74410.233433341462</v>
      </c>
      <c r="F176" s="185">
        <f>'Historical Expenditure'!F178*Inflation!I$10</f>
        <v>13270.422977414901</v>
      </c>
      <c r="G176" s="185">
        <f>'Historical Expenditure'!G178*Inflation!J$10</f>
        <v>14050.977952122925</v>
      </c>
      <c r="H176" s="184">
        <v>360152.00136027706</v>
      </c>
      <c r="I176" s="184">
        <v>345504.27020211436</v>
      </c>
      <c r="J176" s="184">
        <v>345504.27020211436</v>
      </c>
      <c r="K176" s="184">
        <v>345504.27020211436</v>
      </c>
      <c r="L176" s="184">
        <v>345504.27020211436</v>
      </c>
      <c r="M176" s="184">
        <v>345504.27020211436</v>
      </c>
      <c r="N176" s="184">
        <v>345504.27020211436</v>
      </c>
      <c r="O176" s="80"/>
    </row>
    <row r="177" spans="1:15" x14ac:dyDescent="0.2">
      <c r="A177" s="70"/>
      <c r="B177" s="97"/>
      <c r="C177" s="90" t="s">
        <v>80</v>
      </c>
      <c r="D177" s="185">
        <f>'Historical Expenditure'!D179*Inflation!G$10</f>
        <v>190197.96805366405</v>
      </c>
      <c r="E177" s="185">
        <f>'Historical Expenditure'!E179*Inflation!H$10</f>
        <v>173623.87801113006</v>
      </c>
      <c r="F177" s="185">
        <f>'Historical Expenditure'!F179*Inflation!I$10</f>
        <v>0</v>
      </c>
      <c r="G177" s="185">
        <f>'Historical Expenditure'!G179*Inflation!J$10</f>
        <v>0</v>
      </c>
      <c r="H177" s="184">
        <v>175403.28927616967</v>
      </c>
      <c r="I177" s="184">
        <v>180505.0772181577</v>
      </c>
      <c r="J177" s="184">
        <v>137016.66941971765</v>
      </c>
      <c r="K177" s="184">
        <v>137016.66941971765</v>
      </c>
      <c r="L177" s="184">
        <v>137016.66941971765</v>
      </c>
      <c r="M177" s="184">
        <v>137016.66941971765</v>
      </c>
      <c r="N177" s="184">
        <v>137016.66941971765</v>
      </c>
      <c r="O177" s="80"/>
    </row>
    <row r="178" spans="1:15" x14ac:dyDescent="0.2">
      <c r="A178" s="70"/>
      <c r="B178" s="97"/>
      <c r="C178" s="90" t="s">
        <v>81</v>
      </c>
      <c r="D178" s="185">
        <f>'Historical Expenditure'!D180*Inflation!G$10</f>
        <v>428085.24647227797</v>
      </c>
      <c r="E178" s="185">
        <f>'Historical Expenditure'!E180*Inflation!H$10</f>
        <v>52445.832217133466</v>
      </c>
      <c r="F178" s="185">
        <f>'Historical Expenditure'!F180*Inflation!I$10</f>
        <v>164734.8437829215</v>
      </c>
      <c r="G178" s="185">
        <f>'Historical Expenditure'!G180*Inflation!J$10</f>
        <v>174424.40695972065</v>
      </c>
      <c r="H178" s="184">
        <v>336143.17350330233</v>
      </c>
      <c r="I178" s="184">
        <v>274033.33883943531</v>
      </c>
      <c r="J178" s="184">
        <v>274033.33883943531</v>
      </c>
      <c r="K178" s="184">
        <v>274033.33883943531</v>
      </c>
      <c r="L178" s="184">
        <v>274033.33883943531</v>
      </c>
      <c r="M178" s="184">
        <v>274033.33883943531</v>
      </c>
      <c r="N178" s="184">
        <v>274033.33883943531</v>
      </c>
      <c r="O178" s="80"/>
    </row>
    <row r="179" spans="1:15" x14ac:dyDescent="0.2">
      <c r="A179" s="70"/>
      <c r="B179" s="97"/>
      <c r="C179" s="90" t="s">
        <v>82</v>
      </c>
      <c r="D179" s="185">
        <f>'Historical Expenditure'!D181*Inflation!G$10</f>
        <v>0</v>
      </c>
      <c r="E179" s="185">
        <f>'Historical Expenditure'!E181*Inflation!H$10</f>
        <v>0</v>
      </c>
      <c r="F179" s="185">
        <f>'Historical Expenditure'!F181*Inflation!I$10</f>
        <v>0</v>
      </c>
      <c r="G179" s="185">
        <f>'Historical Expenditure'!G181*Inflation!J$10</f>
        <v>0</v>
      </c>
      <c r="H179" s="184">
        <v>0</v>
      </c>
      <c r="I179" s="184">
        <v>0</v>
      </c>
      <c r="J179" s="184">
        <v>0</v>
      </c>
      <c r="K179" s="184">
        <v>0</v>
      </c>
      <c r="L179" s="184">
        <v>0</v>
      </c>
      <c r="M179" s="184">
        <v>0</v>
      </c>
      <c r="N179" s="184">
        <v>0</v>
      </c>
      <c r="O179" s="80"/>
    </row>
    <row r="180" spans="1:15" x14ac:dyDescent="0.2">
      <c r="A180" s="70"/>
      <c r="B180" s="97"/>
      <c r="C180" s="90" t="s">
        <v>83</v>
      </c>
      <c r="D180" s="185">
        <f>'Historical Expenditure'!D182*Inflation!G$10</f>
        <v>0</v>
      </c>
      <c r="E180" s="185">
        <f>'Historical Expenditure'!E182*Inflation!H$10</f>
        <v>0</v>
      </c>
      <c r="F180" s="185">
        <f>'Historical Expenditure'!F182*Inflation!I$10</f>
        <v>0</v>
      </c>
      <c r="G180" s="185">
        <f>'Historical Expenditure'!G182*Inflation!J$10</f>
        <v>0</v>
      </c>
      <c r="H180" s="184">
        <v>0</v>
      </c>
      <c r="I180" s="184">
        <v>0</v>
      </c>
      <c r="J180" s="184">
        <v>0</v>
      </c>
      <c r="K180" s="184">
        <v>0</v>
      </c>
      <c r="L180" s="184">
        <v>0</v>
      </c>
      <c r="M180" s="184">
        <v>0</v>
      </c>
      <c r="N180" s="184">
        <v>0</v>
      </c>
      <c r="O180" s="80"/>
    </row>
    <row r="181" spans="1:15" x14ac:dyDescent="0.2">
      <c r="A181" s="70"/>
      <c r="B181" s="97"/>
      <c r="C181" s="90" t="s">
        <v>84</v>
      </c>
      <c r="D181" s="185">
        <f>'Historical Expenditure'!D183*Inflation!G$10</f>
        <v>0</v>
      </c>
      <c r="E181" s="185">
        <f>'Historical Expenditure'!E183*Inflation!H$10</f>
        <v>0</v>
      </c>
      <c r="F181" s="185">
        <f>'Historical Expenditure'!F183*Inflation!I$10</f>
        <v>0</v>
      </c>
      <c r="G181" s="185">
        <f>'Historical Expenditure'!G183*Inflation!J$10</f>
        <v>0</v>
      </c>
      <c r="H181" s="184">
        <v>0</v>
      </c>
      <c r="I181" s="184">
        <v>0</v>
      </c>
      <c r="J181" s="184">
        <v>0</v>
      </c>
      <c r="K181" s="184">
        <v>0</v>
      </c>
      <c r="L181" s="184">
        <v>0</v>
      </c>
      <c r="M181" s="184">
        <v>0</v>
      </c>
      <c r="N181" s="184">
        <v>0</v>
      </c>
      <c r="O181" s="80"/>
    </row>
    <row r="182" spans="1:15" x14ac:dyDescent="0.2">
      <c r="A182" s="70"/>
      <c r="B182" s="97"/>
      <c r="C182" s="90" t="s">
        <v>85</v>
      </c>
      <c r="D182" s="185">
        <f>'Historical Expenditure'!D184*Inflation!G$10</f>
        <v>1310562.7190919833</v>
      </c>
      <c r="E182" s="185">
        <f>'Historical Expenditure'!E184*Inflation!H$10</f>
        <v>2876041.4124093349</v>
      </c>
      <c r="F182" s="185">
        <f>'Historical Expenditure'!F184*Inflation!I$10</f>
        <v>1763527.675103239</v>
      </c>
      <c r="G182" s="185">
        <f>'Historical Expenditure'!G184*Inflation!J$10</f>
        <v>1867256.8706367833</v>
      </c>
      <c r="H182" s="184">
        <v>2107500.3980698744</v>
      </c>
      <c r="I182" s="184">
        <v>3414142.9467463563</v>
      </c>
      <c r="J182" s="184">
        <v>3653543.2809682931</v>
      </c>
      <c r="K182" s="184">
        <v>4522036.0799213899</v>
      </c>
      <c r="L182" s="184">
        <v>5262618.1031065295</v>
      </c>
      <c r="M182" s="184">
        <v>5190809.1290726466</v>
      </c>
      <c r="N182" s="184">
        <v>4583939.6179014081</v>
      </c>
      <c r="O182" s="80"/>
    </row>
    <row r="183" spans="1:15" x14ac:dyDescent="0.2">
      <c r="A183" s="70"/>
      <c r="B183" s="97"/>
      <c r="C183" s="90" t="s">
        <v>86</v>
      </c>
      <c r="D183" s="185">
        <f>'Historical Expenditure'!D185*Inflation!G$10</f>
        <v>0</v>
      </c>
      <c r="E183" s="185">
        <f>'Historical Expenditure'!E185*Inflation!H$10</f>
        <v>0</v>
      </c>
      <c r="F183" s="185">
        <f>'Historical Expenditure'!F185*Inflation!I$10</f>
        <v>0</v>
      </c>
      <c r="G183" s="185">
        <f>'Historical Expenditure'!G185*Inflation!J$10</f>
        <v>0</v>
      </c>
      <c r="H183" s="184">
        <v>0</v>
      </c>
      <c r="I183" s="184">
        <v>0</v>
      </c>
      <c r="J183" s="184">
        <v>0</v>
      </c>
      <c r="K183" s="184">
        <v>0</v>
      </c>
      <c r="L183" s="184">
        <v>0</v>
      </c>
      <c r="M183" s="184">
        <v>0</v>
      </c>
      <c r="N183" s="184">
        <v>0</v>
      </c>
      <c r="O183" s="80"/>
    </row>
    <row r="184" spans="1:15" x14ac:dyDescent="0.2">
      <c r="A184" s="70"/>
      <c r="B184" s="97"/>
      <c r="C184" s="90" t="s">
        <v>87</v>
      </c>
      <c r="D184" s="185">
        <f>'Historical Expenditure'!D186*Inflation!G$10</f>
        <v>0</v>
      </c>
      <c r="E184" s="185">
        <f>'Historical Expenditure'!E186*Inflation!H$10</f>
        <v>0</v>
      </c>
      <c r="F184" s="185">
        <f>'Historical Expenditure'!F186*Inflation!I$10</f>
        <v>0</v>
      </c>
      <c r="G184" s="185">
        <f>'Historical Expenditure'!G186*Inflation!J$10</f>
        <v>0</v>
      </c>
      <c r="H184" s="184">
        <v>0</v>
      </c>
      <c r="I184" s="184">
        <v>0</v>
      </c>
      <c r="J184" s="184">
        <v>0</v>
      </c>
      <c r="K184" s="184">
        <v>0</v>
      </c>
      <c r="L184" s="184">
        <v>0</v>
      </c>
      <c r="M184" s="184">
        <v>0</v>
      </c>
      <c r="N184" s="184">
        <v>0</v>
      </c>
      <c r="O184" s="80"/>
    </row>
    <row r="185" spans="1:15" x14ac:dyDescent="0.2">
      <c r="A185" s="70"/>
      <c r="B185" s="97"/>
      <c r="C185" s="90" t="s">
        <v>88</v>
      </c>
      <c r="D185" s="185">
        <f>'Historical Expenditure'!D187*Inflation!G$10</f>
        <v>0</v>
      </c>
      <c r="E185" s="185">
        <f>'Historical Expenditure'!E187*Inflation!H$10</f>
        <v>0</v>
      </c>
      <c r="F185" s="185">
        <f>'Historical Expenditure'!F187*Inflation!I$10</f>
        <v>0</v>
      </c>
      <c r="G185" s="185">
        <f>'Historical Expenditure'!G187*Inflation!J$10</f>
        <v>0</v>
      </c>
      <c r="H185" s="184">
        <v>0</v>
      </c>
      <c r="I185" s="184">
        <v>0</v>
      </c>
      <c r="J185" s="184">
        <v>0</v>
      </c>
      <c r="K185" s="184">
        <v>0</v>
      </c>
      <c r="L185" s="184">
        <v>0</v>
      </c>
      <c r="M185" s="184">
        <v>0</v>
      </c>
      <c r="N185" s="184">
        <v>0</v>
      </c>
      <c r="O185" s="80"/>
    </row>
    <row r="186" spans="1:15" x14ac:dyDescent="0.2">
      <c r="A186" s="70"/>
      <c r="B186" s="97"/>
      <c r="C186" s="90" t="s">
        <v>89</v>
      </c>
      <c r="D186" s="185">
        <f>'Historical Expenditure'!D188*Inflation!G$10</f>
        <v>0</v>
      </c>
      <c r="E186" s="185">
        <f>'Historical Expenditure'!E188*Inflation!H$10</f>
        <v>0</v>
      </c>
      <c r="F186" s="185">
        <f>'Historical Expenditure'!F188*Inflation!I$10</f>
        <v>0</v>
      </c>
      <c r="G186" s="185">
        <f>'Historical Expenditure'!G188*Inflation!J$10</f>
        <v>0</v>
      </c>
      <c r="H186" s="184">
        <v>0</v>
      </c>
      <c r="I186" s="184">
        <v>0</v>
      </c>
      <c r="J186" s="184">
        <v>0</v>
      </c>
      <c r="K186" s="184">
        <v>0</v>
      </c>
      <c r="L186" s="184">
        <v>0</v>
      </c>
      <c r="M186" s="184">
        <v>0</v>
      </c>
      <c r="N186" s="184">
        <v>0</v>
      </c>
      <c r="O186" s="80"/>
    </row>
    <row r="187" spans="1:15" x14ac:dyDescent="0.2">
      <c r="A187" s="70"/>
      <c r="B187" s="97"/>
      <c r="C187" s="90" t="s">
        <v>90</v>
      </c>
      <c r="D187" s="185">
        <f>'Historical Expenditure'!D189*Inflation!G$10</f>
        <v>0</v>
      </c>
      <c r="E187" s="185">
        <f>'Historical Expenditure'!E189*Inflation!H$10</f>
        <v>0</v>
      </c>
      <c r="F187" s="185">
        <f>'Historical Expenditure'!F189*Inflation!I$10</f>
        <v>0</v>
      </c>
      <c r="G187" s="185">
        <f>'Historical Expenditure'!G189*Inflation!J$10</f>
        <v>0</v>
      </c>
      <c r="H187" s="184">
        <v>0</v>
      </c>
      <c r="I187" s="184">
        <v>0</v>
      </c>
      <c r="J187" s="184">
        <v>0</v>
      </c>
      <c r="K187" s="184">
        <v>0</v>
      </c>
      <c r="L187" s="184">
        <v>0</v>
      </c>
      <c r="M187" s="184">
        <v>0</v>
      </c>
      <c r="N187" s="184">
        <v>0</v>
      </c>
      <c r="O187" s="80"/>
    </row>
    <row r="188" spans="1:15" x14ac:dyDescent="0.2">
      <c r="A188" s="70"/>
      <c r="B188" s="98"/>
      <c r="C188" s="90" t="s">
        <v>48</v>
      </c>
      <c r="D188" s="185">
        <f>'Historical Expenditure'!D190*Inflation!G$10</f>
        <v>587937.92855039483</v>
      </c>
      <c r="E188" s="185">
        <f>'Historical Expenditure'!E190*Inflation!H$10</f>
        <v>1005048.1078720494</v>
      </c>
      <c r="F188" s="185">
        <f>'Historical Expenditure'!F190*Inflation!I$10</f>
        <v>1112219.941325597</v>
      </c>
      <c r="G188" s="185">
        <f>'Historical Expenditure'!G190*Inflation!J$10</f>
        <v>1177639.7707951381</v>
      </c>
      <c r="H188" s="184">
        <v>1965320.7507568579</v>
      </c>
      <c r="I188" s="184">
        <v>1564702.8556762342</v>
      </c>
      <c r="J188" s="184">
        <v>1569141.9868576974</v>
      </c>
      <c r="K188" s="184">
        <v>1435890.9549019472</v>
      </c>
      <c r="L188" s="184">
        <v>1242153.7712410861</v>
      </c>
      <c r="M188" s="184">
        <v>1048416.587580225</v>
      </c>
      <c r="N188" s="184">
        <v>1063167.0047017634</v>
      </c>
      <c r="O188" s="80"/>
    </row>
    <row r="189" spans="1:15" x14ac:dyDescent="0.2">
      <c r="A189" s="70"/>
      <c r="B189" s="99" t="s">
        <v>91</v>
      </c>
      <c r="C189" s="89" t="s">
        <v>92</v>
      </c>
      <c r="D189" s="185">
        <f>'Historical Expenditure'!D191*Inflation!G$10</f>
        <v>124521.12503933368</v>
      </c>
      <c r="E189" s="185">
        <f>'Historical Expenditure'!E191*Inflation!H$10</f>
        <v>1457052.9113026345</v>
      </c>
      <c r="F189" s="185">
        <f>'Historical Expenditure'!F191*Inflation!I$10</f>
        <v>2511936.7266258057</v>
      </c>
      <c r="G189" s="185">
        <f>'Historical Expenditure'!G191*Inflation!J$10</f>
        <v>2659686.7050143247</v>
      </c>
      <c r="H189" s="184">
        <v>2205049.0112387952</v>
      </c>
      <c r="I189" s="184">
        <v>2828008.4670100706</v>
      </c>
      <c r="J189" s="184">
        <v>2898236.9941146187</v>
      </c>
      <c r="K189" s="184">
        <v>2967517.63234221</v>
      </c>
      <c r="L189" s="184">
        <v>3038103.1110680578</v>
      </c>
      <c r="M189" s="184">
        <v>2407560.612571605</v>
      </c>
      <c r="N189" s="184">
        <v>1740827.0224892171</v>
      </c>
      <c r="O189" s="80"/>
    </row>
    <row r="190" spans="1:15" x14ac:dyDescent="0.2">
      <c r="A190" s="70"/>
      <c r="B190" s="219" t="s">
        <v>93</v>
      </c>
      <c r="C190" s="89" t="s">
        <v>94</v>
      </c>
      <c r="D190" s="185">
        <f>'Historical Expenditure'!D192*Inflation!G$10</f>
        <v>3810783.9547610581</v>
      </c>
      <c r="E190" s="185">
        <f>'Historical Expenditure'!E192*Inflation!H$10</f>
        <v>2521883.8362319432</v>
      </c>
      <c r="F190" s="185">
        <f>'Historical Expenditure'!F192*Inflation!I$10</f>
        <v>1640143.0131284145</v>
      </c>
      <c r="G190" s="185">
        <f>'Historical Expenditure'!G192*Inflation!J$10</f>
        <v>1736614.8279536704</v>
      </c>
      <c r="H190" s="184">
        <v>4899888.7169983741</v>
      </c>
      <c r="I190" s="184">
        <v>5056495.4356230134</v>
      </c>
      <c r="J190" s="184">
        <v>5213102.1542476537</v>
      </c>
      <c r="K190" s="184">
        <v>5369708.872872293</v>
      </c>
      <c r="L190" s="184">
        <v>5526315.5914969333</v>
      </c>
      <c r="M190" s="184">
        <v>5682922.3101215735</v>
      </c>
      <c r="N190" s="184">
        <v>5839529.0287462119</v>
      </c>
      <c r="O190" s="80"/>
    </row>
    <row r="191" spans="1:15" x14ac:dyDescent="0.2">
      <c r="A191" s="70"/>
      <c r="B191" s="219"/>
      <c r="C191" s="89" t="s">
        <v>95</v>
      </c>
      <c r="D191" s="185">
        <f>'Historical Expenditure'!D193*Inflation!G$10</f>
        <v>907708.93269421824</v>
      </c>
      <c r="E191" s="185">
        <f>'Historical Expenditure'!E193*Inflation!H$10</f>
        <v>889765.31659999723</v>
      </c>
      <c r="F191" s="185">
        <f>'Historical Expenditure'!F193*Inflation!I$10</f>
        <v>258379.92303509414</v>
      </c>
      <c r="G191" s="185">
        <f>'Historical Expenditure'!G193*Inflation!J$10</f>
        <v>273577.60999902588</v>
      </c>
      <c r="H191" s="184">
        <v>1596695.3735779298</v>
      </c>
      <c r="I191" s="184">
        <v>2031993.1695830319</v>
      </c>
      <c r="J191" s="184">
        <v>1866112.5910970159</v>
      </c>
      <c r="K191" s="184">
        <v>1863509.2085109218</v>
      </c>
      <c r="L191" s="184">
        <v>1590927.290378989</v>
      </c>
      <c r="M191" s="184">
        <v>1804463.0556459061</v>
      </c>
      <c r="N191" s="184">
        <v>2398647.3732960904</v>
      </c>
      <c r="O191" s="80"/>
    </row>
    <row r="192" spans="1:15" x14ac:dyDescent="0.2">
      <c r="A192" s="70"/>
      <c r="B192" s="219"/>
      <c r="C192" s="89" t="s">
        <v>96</v>
      </c>
      <c r="D192" s="185">
        <f>'Historical Expenditure'!D194*Inflation!G$10</f>
        <v>3903165.7754179137</v>
      </c>
      <c r="E192" s="185">
        <f>'Historical Expenditure'!E194*Inflation!H$10</f>
        <v>3123883.3650996648</v>
      </c>
      <c r="F192" s="185">
        <f>'Historical Expenditure'!F194*Inflation!I$10</f>
        <v>2142419.8130472116</v>
      </c>
      <c r="G192" s="185">
        <f>'Historical Expenditure'!G194*Inflation!J$10</f>
        <v>2268435.1213635402</v>
      </c>
      <c r="H192" s="184">
        <v>1365934.8443150283</v>
      </c>
      <c r="I192" s="184">
        <v>1418137.0838565752</v>
      </c>
      <c r="J192" s="184">
        <v>1470339.3233981216</v>
      </c>
      <c r="K192" s="184">
        <v>1522541.5629396681</v>
      </c>
      <c r="L192" s="184">
        <v>1574743.802481215</v>
      </c>
      <c r="M192" s="184">
        <v>1626946.0420227614</v>
      </c>
      <c r="N192" s="184">
        <v>1679148.2815643083</v>
      </c>
      <c r="O192" s="80"/>
    </row>
    <row r="193" spans="1:15" x14ac:dyDescent="0.2">
      <c r="A193" s="70"/>
      <c r="B193" s="219"/>
      <c r="C193" s="89" t="s">
        <v>97</v>
      </c>
      <c r="D193" s="185">
        <f>'Historical Expenditure'!D195*Inflation!G$10</f>
        <v>164815.50240154203</v>
      </c>
      <c r="E193" s="185">
        <f>'Historical Expenditure'!E195*Inflation!H$10</f>
        <v>357391.70068848482</v>
      </c>
      <c r="F193" s="185">
        <f>'Historical Expenditure'!F195*Inflation!I$10</f>
        <v>366701.42842525023</v>
      </c>
      <c r="G193" s="185">
        <f>'Historical Expenditure'!G195*Inflation!J$10</f>
        <v>388270.49405917968</v>
      </c>
      <c r="H193" s="184">
        <v>1127713.4085589452</v>
      </c>
      <c r="I193" s="184">
        <v>652263.34240244317</v>
      </c>
      <c r="J193" s="184">
        <v>40937.773617782215</v>
      </c>
      <c r="K193" s="184">
        <v>598947.06521532871</v>
      </c>
      <c r="L193" s="184">
        <v>1242944.7785617181</v>
      </c>
      <c r="M193" s="184">
        <v>684935.48696417175</v>
      </c>
      <c r="N193" s="184">
        <v>0</v>
      </c>
      <c r="O193" s="80"/>
    </row>
    <row r="194" spans="1:15" x14ac:dyDescent="0.2">
      <c r="A194" s="70"/>
      <c r="B194" s="219"/>
      <c r="C194" s="89" t="s">
        <v>98</v>
      </c>
      <c r="D194" s="185">
        <f>'Historical Expenditure'!D196*Inflation!G$10</f>
        <v>0</v>
      </c>
      <c r="E194" s="185">
        <f>'Historical Expenditure'!E196*Inflation!H$10</f>
        <v>0</v>
      </c>
      <c r="F194" s="185">
        <f>'Historical Expenditure'!F196*Inflation!I$10</f>
        <v>0</v>
      </c>
      <c r="G194" s="185">
        <f>'Historical Expenditure'!G196*Inflation!J$10</f>
        <v>0</v>
      </c>
      <c r="H194" s="184">
        <v>0</v>
      </c>
      <c r="I194" s="184">
        <v>0</v>
      </c>
      <c r="J194" s="184">
        <v>0</v>
      </c>
      <c r="K194" s="184">
        <v>0</v>
      </c>
      <c r="L194" s="184">
        <v>0</v>
      </c>
      <c r="M194" s="184">
        <v>0</v>
      </c>
      <c r="N194" s="184">
        <v>0</v>
      </c>
      <c r="O194" s="80"/>
    </row>
    <row r="195" spans="1:15" x14ac:dyDescent="0.2">
      <c r="A195" s="70"/>
      <c r="B195" s="219"/>
      <c r="C195" s="89" t="s">
        <v>99</v>
      </c>
      <c r="D195" s="185">
        <f>'Historical Expenditure'!D197*Inflation!G$10</f>
        <v>0</v>
      </c>
      <c r="E195" s="185">
        <f>'Historical Expenditure'!E197*Inflation!H$10</f>
        <v>0</v>
      </c>
      <c r="F195" s="185">
        <f>'Historical Expenditure'!F197*Inflation!I$10</f>
        <v>0</v>
      </c>
      <c r="G195" s="185">
        <f>'Historical Expenditure'!G197*Inflation!J$10</f>
        <v>0</v>
      </c>
      <c r="H195" s="184">
        <v>0</v>
      </c>
      <c r="I195" s="184">
        <v>0</v>
      </c>
      <c r="J195" s="184">
        <v>0</v>
      </c>
      <c r="K195" s="184">
        <v>0</v>
      </c>
      <c r="L195" s="184">
        <v>0</v>
      </c>
      <c r="M195" s="184">
        <v>0</v>
      </c>
      <c r="N195" s="184">
        <v>0</v>
      </c>
      <c r="O195" s="80"/>
    </row>
    <row r="196" spans="1:15" x14ac:dyDescent="0.2">
      <c r="A196" s="70"/>
      <c r="B196" s="219"/>
      <c r="C196" s="89" t="s">
        <v>100</v>
      </c>
      <c r="D196" s="185">
        <f>'Historical Expenditure'!D198*Inflation!G$10</f>
        <v>129126.09362410099</v>
      </c>
      <c r="E196" s="185">
        <f>'Historical Expenditure'!E198*Inflation!H$10</f>
        <v>219597.74886933604</v>
      </c>
      <c r="F196" s="185">
        <f>'Historical Expenditure'!F198*Inflation!I$10</f>
        <v>831637.01520641148</v>
      </c>
      <c r="G196" s="185">
        <f>'Historical Expenditure'!G198*Inflation!J$10</f>
        <v>880553.19598493481</v>
      </c>
      <c r="H196" s="184">
        <v>500351.94069823425</v>
      </c>
      <c r="I196" s="184">
        <v>746843.76960076566</v>
      </c>
      <c r="J196" s="184">
        <v>799212.59271181421</v>
      </c>
      <c r="K196" s="184">
        <v>989195.3924828039</v>
      </c>
      <c r="L196" s="184">
        <v>1151197.7100545536</v>
      </c>
      <c r="M196" s="184">
        <v>1135489.4969846415</v>
      </c>
      <c r="N196" s="184">
        <v>1002736.7914159333</v>
      </c>
      <c r="O196" s="80"/>
    </row>
    <row r="197" spans="1:15" x14ac:dyDescent="0.2">
      <c r="A197" s="70"/>
      <c r="B197" s="219"/>
      <c r="C197" s="89" t="s">
        <v>101</v>
      </c>
      <c r="D197" s="185">
        <f>'Historical Expenditure'!D199*Inflation!G$10</f>
        <v>67273.74652296472</v>
      </c>
      <c r="E197" s="185">
        <f>'Historical Expenditure'!E199*Inflation!H$10</f>
        <v>148868.13777042789</v>
      </c>
      <c r="F197" s="185">
        <f>'Historical Expenditure'!F199*Inflation!I$10</f>
        <v>81653.186756419804</v>
      </c>
      <c r="G197" s="185">
        <f>'Historical Expenditure'!G199*Inflation!J$10</f>
        <v>86455.957642619731</v>
      </c>
      <c r="H197" s="184">
        <v>0</v>
      </c>
      <c r="I197" s="184">
        <v>83395.040312958678</v>
      </c>
      <c r="J197" s="184">
        <v>166790.08062591736</v>
      </c>
      <c r="K197" s="184">
        <v>166790.08062591736</v>
      </c>
      <c r="L197" s="184">
        <v>166790.08062591736</v>
      </c>
      <c r="M197" s="184">
        <v>166790.08062591736</v>
      </c>
      <c r="N197" s="184">
        <v>83395.040312958678</v>
      </c>
      <c r="O197" s="80"/>
    </row>
    <row r="198" spans="1:15" x14ac:dyDescent="0.2">
      <c r="A198" s="70"/>
      <c r="B198" s="219"/>
      <c r="C198" s="89" t="s">
        <v>102</v>
      </c>
      <c r="D198" s="185">
        <f>'Historical Expenditure'!D200*Inflation!G$10</f>
        <v>0</v>
      </c>
      <c r="E198" s="185">
        <f>'Historical Expenditure'!E200*Inflation!H$10</f>
        <v>0</v>
      </c>
      <c r="F198" s="185">
        <f>'Historical Expenditure'!F200*Inflation!I$10</f>
        <v>0</v>
      </c>
      <c r="G198" s="185">
        <f>'Historical Expenditure'!G200*Inflation!J$10</f>
        <v>0</v>
      </c>
      <c r="H198" s="184">
        <v>0</v>
      </c>
      <c r="I198" s="184">
        <v>0</v>
      </c>
      <c r="J198" s="184">
        <v>0</v>
      </c>
      <c r="K198" s="184">
        <v>0</v>
      </c>
      <c r="L198" s="184">
        <v>0</v>
      </c>
      <c r="M198" s="184">
        <v>0</v>
      </c>
      <c r="N198" s="184">
        <v>0</v>
      </c>
      <c r="O198" s="80"/>
    </row>
    <row r="199" spans="1:15" x14ac:dyDescent="0.2">
      <c r="A199" s="70"/>
      <c r="B199" s="219"/>
      <c r="C199" s="89" t="s">
        <v>103</v>
      </c>
      <c r="D199" s="185">
        <f>'Historical Expenditure'!D201*Inflation!G$10</f>
        <v>0</v>
      </c>
      <c r="E199" s="185">
        <f>'Historical Expenditure'!E201*Inflation!H$10</f>
        <v>0</v>
      </c>
      <c r="F199" s="185">
        <f>'Historical Expenditure'!F201*Inflation!I$10</f>
        <v>0</v>
      </c>
      <c r="G199" s="185">
        <f>'Historical Expenditure'!G201*Inflation!J$10</f>
        <v>0</v>
      </c>
      <c r="H199" s="184">
        <v>0</v>
      </c>
      <c r="I199" s="184">
        <v>0</v>
      </c>
      <c r="J199" s="184">
        <v>0</v>
      </c>
      <c r="K199" s="184">
        <v>0</v>
      </c>
      <c r="L199" s="184">
        <v>0</v>
      </c>
      <c r="M199" s="184">
        <v>0</v>
      </c>
      <c r="N199" s="184">
        <v>0</v>
      </c>
      <c r="O199" s="80"/>
    </row>
    <row r="200" spans="1:15" x14ac:dyDescent="0.2">
      <c r="A200" s="70"/>
      <c r="B200" s="219"/>
      <c r="C200" s="89" t="s">
        <v>104</v>
      </c>
      <c r="D200" s="185">
        <f>'Historical Expenditure'!D202*Inflation!G$10</f>
        <v>0</v>
      </c>
      <c r="E200" s="185">
        <f>'Historical Expenditure'!E202*Inflation!H$10</f>
        <v>0</v>
      </c>
      <c r="F200" s="185">
        <f>'Historical Expenditure'!F202*Inflation!I$10</f>
        <v>0</v>
      </c>
      <c r="G200" s="185">
        <f>'Historical Expenditure'!G202*Inflation!J$10</f>
        <v>0</v>
      </c>
      <c r="H200" s="184">
        <v>0</v>
      </c>
      <c r="I200" s="184">
        <v>0</v>
      </c>
      <c r="J200" s="184">
        <v>0</v>
      </c>
      <c r="K200" s="184">
        <v>0</v>
      </c>
      <c r="L200" s="184">
        <v>0</v>
      </c>
      <c r="M200" s="184">
        <v>0</v>
      </c>
      <c r="N200" s="184">
        <v>0</v>
      </c>
      <c r="O200" s="80"/>
    </row>
    <row r="201" spans="1:15" x14ac:dyDescent="0.2">
      <c r="A201" s="70"/>
      <c r="B201" s="219"/>
      <c r="C201" s="89" t="s">
        <v>105</v>
      </c>
      <c r="D201" s="185">
        <f>'Historical Expenditure'!D203*Inflation!G$10</f>
        <v>0</v>
      </c>
      <c r="E201" s="185">
        <f>'Historical Expenditure'!E203*Inflation!H$10</f>
        <v>0</v>
      </c>
      <c r="F201" s="185">
        <f>'Historical Expenditure'!F203*Inflation!I$10</f>
        <v>0</v>
      </c>
      <c r="G201" s="185">
        <f>'Historical Expenditure'!G203*Inflation!J$10</f>
        <v>0</v>
      </c>
      <c r="H201" s="184">
        <v>0</v>
      </c>
      <c r="I201" s="184">
        <v>0</v>
      </c>
      <c r="J201" s="184">
        <v>0</v>
      </c>
      <c r="K201" s="184">
        <v>0</v>
      </c>
      <c r="L201" s="184">
        <v>0</v>
      </c>
      <c r="M201" s="184">
        <v>0</v>
      </c>
      <c r="N201" s="184">
        <v>0</v>
      </c>
      <c r="O201" s="80"/>
    </row>
    <row r="202" spans="1:15" x14ac:dyDescent="0.2">
      <c r="A202" s="70"/>
      <c r="B202" s="219"/>
      <c r="C202" s="89" t="s">
        <v>106</v>
      </c>
      <c r="D202" s="185">
        <f>'Historical Expenditure'!D204*Inflation!G$10</f>
        <v>0</v>
      </c>
      <c r="E202" s="185">
        <f>'Historical Expenditure'!E204*Inflation!H$10</f>
        <v>0</v>
      </c>
      <c r="F202" s="185">
        <f>'Historical Expenditure'!F204*Inflation!I$10</f>
        <v>0</v>
      </c>
      <c r="G202" s="185">
        <f>'Historical Expenditure'!G204*Inflation!J$10</f>
        <v>0</v>
      </c>
      <c r="H202" s="212"/>
      <c r="I202" s="212"/>
      <c r="J202" s="212"/>
      <c r="K202" s="212"/>
      <c r="L202" s="212"/>
      <c r="M202" s="212"/>
      <c r="N202" s="212"/>
      <c r="O202" s="80"/>
    </row>
    <row r="203" spans="1:15" x14ac:dyDescent="0.2">
      <c r="A203" s="70"/>
      <c r="B203" s="219"/>
      <c r="C203" s="89" t="s">
        <v>107</v>
      </c>
      <c r="D203" s="185">
        <f>'Historical Expenditure'!D205*Inflation!G$10</f>
        <v>0</v>
      </c>
      <c r="E203" s="185">
        <f>'Historical Expenditure'!E205*Inflation!H$10</f>
        <v>0</v>
      </c>
      <c r="F203" s="185">
        <f>'Historical Expenditure'!F205*Inflation!I$10</f>
        <v>0</v>
      </c>
      <c r="G203" s="185">
        <f>'Historical Expenditure'!G205*Inflation!J$10</f>
        <v>0</v>
      </c>
      <c r="H203" s="212"/>
      <c r="I203" s="212"/>
      <c r="J203" s="212"/>
      <c r="K203" s="212"/>
      <c r="L203" s="212"/>
      <c r="M203" s="212"/>
      <c r="N203" s="212"/>
      <c r="O203" s="80"/>
    </row>
    <row r="204" spans="1:15" x14ac:dyDescent="0.2">
      <c r="A204" s="70"/>
      <c r="B204" s="219"/>
      <c r="C204" s="89" t="s">
        <v>108</v>
      </c>
      <c r="D204" s="185">
        <f>'Historical Expenditure'!D206*Inflation!G$10</f>
        <v>0</v>
      </c>
      <c r="E204" s="185">
        <f>'Historical Expenditure'!E206*Inflation!H$10</f>
        <v>0</v>
      </c>
      <c r="F204" s="185">
        <f>'Historical Expenditure'!F206*Inflation!I$10</f>
        <v>0</v>
      </c>
      <c r="G204" s="185">
        <f>'Historical Expenditure'!G206*Inflation!J$10</f>
        <v>0</v>
      </c>
      <c r="H204" s="212"/>
      <c r="I204" s="212"/>
      <c r="J204" s="212"/>
      <c r="K204" s="212"/>
      <c r="L204" s="212"/>
      <c r="M204" s="212"/>
      <c r="N204" s="212"/>
      <c r="O204" s="80"/>
    </row>
    <row r="205" spans="1:15" x14ac:dyDescent="0.2">
      <c r="A205" s="70"/>
      <c r="B205" s="219"/>
      <c r="C205" s="89" t="s">
        <v>109</v>
      </c>
      <c r="D205" s="185">
        <f>'Historical Expenditure'!D207*Inflation!G$10</f>
        <v>0</v>
      </c>
      <c r="E205" s="185">
        <f>'Historical Expenditure'!E207*Inflation!H$10</f>
        <v>0</v>
      </c>
      <c r="F205" s="185">
        <f>'Historical Expenditure'!F207*Inflation!I$10</f>
        <v>0</v>
      </c>
      <c r="G205" s="185">
        <f>'Historical Expenditure'!G207*Inflation!J$10</f>
        <v>0</v>
      </c>
      <c r="H205" s="212"/>
      <c r="I205" s="212"/>
      <c r="J205" s="212"/>
      <c r="K205" s="212"/>
      <c r="L205" s="212"/>
      <c r="M205" s="212"/>
      <c r="N205" s="212"/>
      <c r="O205" s="80"/>
    </row>
    <row r="206" spans="1:15" x14ac:dyDescent="0.2">
      <c r="A206" s="70"/>
      <c r="B206" s="219"/>
      <c r="C206" s="89" t="s">
        <v>110</v>
      </c>
      <c r="D206" s="185">
        <f>'Historical Expenditure'!D208*Inflation!G$10</f>
        <v>0</v>
      </c>
      <c r="E206" s="185">
        <f>'Historical Expenditure'!E208*Inflation!H$10</f>
        <v>0</v>
      </c>
      <c r="F206" s="185">
        <f>'Historical Expenditure'!F208*Inflation!I$10</f>
        <v>0</v>
      </c>
      <c r="G206" s="185">
        <f>'Historical Expenditure'!G208*Inflation!J$10</f>
        <v>0</v>
      </c>
      <c r="H206" s="212"/>
      <c r="I206" s="212"/>
      <c r="J206" s="212"/>
      <c r="K206" s="212"/>
      <c r="L206" s="212"/>
      <c r="M206" s="212"/>
      <c r="N206" s="212"/>
      <c r="O206" s="80"/>
    </row>
    <row r="207" spans="1:15" x14ac:dyDescent="0.2">
      <c r="A207" s="70"/>
      <c r="B207" s="219"/>
      <c r="C207" s="89" t="s">
        <v>48</v>
      </c>
      <c r="D207" s="185">
        <f>'Historical Expenditure'!D209*Inflation!G$10</f>
        <v>578203.49289009499</v>
      </c>
      <c r="E207" s="185">
        <f>'Historical Expenditure'!E209*Inflation!H$10</f>
        <v>365064.67461404367</v>
      </c>
      <c r="F207" s="185">
        <f>'Historical Expenditure'!F209*Inflation!I$10</f>
        <v>347046.52051721379</v>
      </c>
      <c r="G207" s="185">
        <f>'Historical Expenditure'!G209*Inflation!J$10</f>
        <v>367459.50121163862</v>
      </c>
      <c r="H207" s="184">
        <v>722846.2292856389</v>
      </c>
      <c r="I207" s="184">
        <v>748406.2943783747</v>
      </c>
      <c r="J207" s="184">
        <v>781184.99909290485</v>
      </c>
      <c r="K207" s="184">
        <v>813963.70380743488</v>
      </c>
      <c r="L207" s="184">
        <v>846742.40852195851</v>
      </c>
      <c r="M207" s="184">
        <v>879521.11323648202</v>
      </c>
      <c r="N207" s="184">
        <v>912299.81795101217</v>
      </c>
      <c r="O207" s="80"/>
    </row>
    <row r="208" spans="1:15" s="123" customFormat="1" x14ac:dyDescent="0.2">
      <c r="A208" s="80"/>
      <c r="B208" s="218" t="s">
        <v>533</v>
      </c>
      <c r="C208" s="90" t="s">
        <v>534</v>
      </c>
      <c r="D208" s="185">
        <f>'Historical Expenditure'!D210*Inflation!G$10</f>
        <v>3903219.696553906</v>
      </c>
      <c r="E208" s="185">
        <f>'Historical Expenditure'!E210*Inflation!H$10</f>
        <v>4797774.4330964461</v>
      </c>
      <c r="F208" s="185">
        <f>'Historical Expenditure'!F210*Inflation!I$10</f>
        <v>4836918.7232967718</v>
      </c>
      <c r="G208" s="185">
        <f>'Historical Expenditure'!G210*Inflation!J$10</f>
        <v>5121422.1621210827</v>
      </c>
      <c r="H208" s="184">
        <v>3999613.4978561634</v>
      </c>
      <c r="I208" s="184">
        <v>4232645.1767706461</v>
      </c>
      <c r="J208" s="184">
        <v>5538866.5153543586</v>
      </c>
      <c r="K208" s="184">
        <v>5500002.9681456294</v>
      </c>
      <c r="L208" s="184">
        <v>5573835.4621106926</v>
      </c>
      <c r="M208" s="184">
        <v>5223099.4194718506</v>
      </c>
      <c r="N208" s="184">
        <v>5156529.7426505275</v>
      </c>
      <c r="O208" s="80"/>
    </row>
    <row r="209" spans="1:15" s="123" customFormat="1" x14ac:dyDescent="0.2">
      <c r="A209" s="80"/>
      <c r="B209" s="219"/>
      <c r="C209" s="90" t="s">
        <v>535</v>
      </c>
      <c r="D209" s="185">
        <f>'Historical Expenditure'!D211*Inflation!G$10</f>
        <v>783262.84848159133</v>
      </c>
      <c r="E209" s="185">
        <f>'Historical Expenditure'!E211*Inflation!H$10</f>
        <v>914635.89669998479</v>
      </c>
      <c r="F209" s="185">
        <f>'Historical Expenditure'!F211*Inflation!I$10</f>
        <v>540094.75589936669</v>
      </c>
      <c r="G209" s="185">
        <f>'Historical Expenditure'!G211*Inflation!J$10</f>
        <v>571862.66934481217</v>
      </c>
      <c r="H209" s="184">
        <v>519482.38765254198</v>
      </c>
      <c r="I209" s="184">
        <v>864222.10432972817</v>
      </c>
      <c r="J209" s="184">
        <v>936109.28581544093</v>
      </c>
      <c r="K209" s="184">
        <v>1053904.8219550152</v>
      </c>
      <c r="L209" s="184">
        <v>917345.40174502518</v>
      </c>
      <c r="M209" s="184">
        <v>825610.89909829083</v>
      </c>
      <c r="N209" s="184">
        <v>639014.45470052562</v>
      </c>
      <c r="O209" s="80"/>
    </row>
    <row r="210" spans="1:15" s="123" customFormat="1" x14ac:dyDescent="0.2">
      <c r="A210" s="80"/>
      <c r="B210" s="93" t="s">
        <v>536</v>
      </c>
      <c r="C210" s="90" t="s">
        <v>537</v>
      </c>
      <c r="D210" s="185">
        <f>'Historical Expenditure'!D212*Inflation!G$10</f>
        <v>11460.942950749995</v>
      </c>
      <c r="E210" s="185">
        <f>'Historical Expenditure'!E212*Inflation!H$10</f>
        <v>117032.13942768202</v>
      </c>
      <c r="F210" s="185">
        <f>'Historical Expenditure'!F212*Inflation!I$10</f>
        <v>380035.71441483841</v>
      </c>
      <c r="G210" s="185">
        <f>'Historical Expenditure'!G212*Inflation!J$10</f>
        <v>402389.09139144822</v>
      </c>
      <c r="H210" s="184">
        <v>576003.37696130038</v>
      </c>
      <c r="I210" s="184">
        <v>889808.42719215655</v>
      </c>
      <c r="J210" s="184">
        <v>1237527.5034590208</v>
      </c>
      <c r="K210" s="184">
        <v>4589672.8551291414</v>
      </c>
      <c r="L210" s="184">
        <v>771404.12289486767</v>
      </c>
      <c r="M210" s="184">
        <v>3456702.6513964962</v>
      </c>
      <c r="N210" s="184">
        <v>203627.23358915705</v>
      </c>
      <c r="O210" s="80"/>
    </row>
    <row r="211" spans="1:15" s="123" customFormat="1" x14ac:dyDescent="0.2">
      <c r="A211" s="80"/>
      <c r="B211" s="93"/>
      <c r="C211" s="90" t="s">
        <v>538</v>
      </c>
      <c r="D211" s="185">
        <f>'Historical Expenditure'!D213*Inflation!G$10</f>
        <v>0</v>
      </c>
      <c r="E211" s="185">
        <f>'Historical Expenditure'!E213*Inflation!H$10</f>
        <v>0</v>
      </c>
      <c r="F211" s="185">
        <f>'Historical Expenditure'!F213*Inflation!I$10</f>
        <v>0</v>
      </c>
      <c r="G211" s="185">
        <f>'Historical Expenditure'!G213*Inflation!J$10</f>
        <v>0</v>
      </c>
      <c r="H211" s="184">
        <v>0</v>
      </c>
      <c r="I211" s="184">
        <v>0</v>
      </c>
      <c r="J211" s="184">
        <v>0</v>
      </c>
      <c r="K211" s="184">
        <v>0</v>
      </c>
      <c r="L211" s="184">
        <v>0</v>
      </c>
      <c r="M211" s="184">
        <v>0</v>
      </c>
      <c r="N211" s="184">
        <v>0</v>
      </c>
      <c r="O211" s="80"/>
    </row>
    <row r="212" spans="1:15" s="123" customFormat="1" x14ac:dyDescent="0.2">
      <c r="A212" s="80"/>
      <c r="B212" s="93"/>
      <c r="C212" s="90" t="s">
        <v>539</v>
      </c>
      <c r="D212" s="185">
        <f>'Historical Expenditure'!D214*Inflation!G$10</f>
        <v>35629.203668776383</v>
      </c>
      <c r="E212" s="185">
        <f>'Historical Expenditure'!E214*Inflation!H$10</f>
        <v>155732.81508202912</v>
      </c>
      <c r="F212" s="185">
        <f>'Historical Expenditure'!F214*Inflation!I$10</f>
        <v>118362.21214387016</v>
      </c>
      <c r="G212" s="185">
        <f>'Historical Expenditure'!G214*Inflation!J$10</f>
        <v>125324.17663163223</v>
      </c>
      <c r="H212" s="184">
        <v>0</v>
      </c>
      <c r="I212" s="184">
        <v>0</v>
      </c>
      <c r="J212" s="184">
        <v>0</v>
      </c>
      <c r="K212" s="184">
        <v>0</v>
      </c>
      <c r="L212" s="184">
        <v>0</v>
      </c>
      <c r="M212" s="184">
        <v>0</v>
      </c>
      <c r="N212" s="184">
        <v>0</v>
      </c>
      <c r="O212" s="80"/>
    </row>
    <row r="213" spans="1:15" s="123" customFormat="1" x14ac:dyDescent="0.2">
      <c r="A213" s="80"/>
      <c r="B213" s="93"/>
      <c r="C213" s="90" t="s">
        <v>540</v>
      </c>
      <c r="D213" s="185">
        <f>'Historical Expenditure'!D215*Inflation!G$10</f>
        <v>0</v>
      </c>
      <c r="E213" s="185">
        <f>'Historical Expenditure'!E215*Inflation!H$10</f>
        <v>475367.44458314416</v>
      </c>
      <c r="F213" s="185">
        <f>'Historical Expenditure'!F215*Inflation!I$10</f>
        <v>466462.25605839305</v>
      </c>
      <c r="G213" s="185">
        <f>'Historical Expenditure'!G215*Inflation!J$10</f>
        <v>493899.16858933296</v>
      </c>
      <c r="H213" s="184">
        <v>117875.59667759322</v>
      </c>
      <c r="I213" s="184">
        <v>24407.964755109882</v>
      </c>
      <c r="J213" s="184">
        <v>67866.985705000654</v>
      </c>
      <c r="K213" s="184">
        <v>50900.239213598114</v>
      </c>
      <c r="L213" s="184">
        <v>18363.048415246478</v>
      </c>
      <c r="M213" s="184">
        <v>91662.850409926003</v>
      </c>
      <c r="N213" s="184">
        <v>127931.76259894826</v>
      </c>
      <c r="O213" s="80"/>
    </row>
    <row r="214" spans="1:15" s="123" customFormat="1" x14ac:dyDescent="0.2">
      <c r="A214" s="80"/>
      <c r="B214" s="93"/>
      <c r="C214" s="90" t="s">
        <v>541</v>
      </c>
      <c r="D214" s="185">
        <f>'Historical Expenditure'!D216*Inflation!G$10</f>
        <v>0</v>
      </c>
      <c r="E214" s="185">
        <f>'Historical Expenditure'!E216*Inflation!H$10</f>
        <v>0</v>
      </c>
      <c r="F214" s="185">
        <f>'Historical Expenditure'!F216*Inflation!I$10</f>
        <v>0</v>
      </c>
      <c r="G214" s="185">
        <f>'Historical Expenditure'!G216*Inflation!J$10</f>
        <v>0</v>
      </c>
      <c r="H214" s="184">
        <v>0</v>
      </c>
      <c r="I214" s="184">
        <v>0</v>
      </c>
      <c r="J214" s="184">
        <v>0</v>
      </c>
      <c r="K214" s="184">
        <v>0</v>
      </c>
      <c r="L214" s="184">
        <v>0</v>
      </c>
      <c r="M214" s="184">
        <v>0</v>
      </c>
      <c r="N214" s="184">
        <v>0</v>
      </c>
      <c r="O214" s="80"/>
    </row>
    <row r="215" spans="1:15" s="123" customFormat="1" x14ac:dyDescent="0.2">
      <c r="A215" s="80"/>
      <c r="B215" s="93"/>
      <c r="C215" s="90" t="s">
        <v>48</v>
      </c>
      <c r="D215" s="185">
        <f>'Historical Expenditure'!D217*Inflation!G$10</f>
        <v>463053.97957737674</v>
      </c>
      <c r="E215" s="185">
        <f>'Historical Expenditure'!E217*Inflation!H$10</f>
        <v>293239.89358575054</v>
      </c>
      <c r="F215" s="185">
        <f>'Historical Expenditure'!F217*Inflation!I$10</f>
        <v>17387.005775635047</v>
      </c>
      <c r="G215" s="185">
        <f>'Historical Expenditure'!G217*Inflation!J$10</f>
        <v>18409.694643694987</v>
      </c>
      <c r="H215" s="184">
        <v>43122.269313875702</v>
      </c>
      <c r="I215" s="184">
        <v>0</v>
      </c>
      <c r="J215" s="184">
        <v>0</v>
      </c>
      <c r="K215" s="184">
        <v>0</v>
      </c>
      <c r="L215" s="184">
        <v>0</v>
      </c>
      <c r="M215" s="184">
        <v>0</v>
      </c>
      <c r="N215" s="184">
        <v>0</v>
      </c>
      <c r="O215" s="80"/>
    </row>
    <row r="216" spans="1:15" x14ac:dyDescent="0.2">
      <c r="A216" s="70"/>
      <c r="B216" s="96" t="s">
        <v>111</v>
      </c>
      <c r="C216" s="209" t="str">
        <f>'Historical Expenditure'!C218</f>
        <v>Zone Substaion Miscellaneous</v>
      </c>
      <c r="D216" s="185">
        <f>'Historical Expenditure'!D218*Inflation!G$10</f>
        <v>0</v>
      </c>
      <c r="E216" s="185">
        <f>'Historical Expenditure'!E218*Inflation!H$10</f>
        <v>0</v>
      </c>
      <c r="F216" s="185">
        <f>'Historical Expenditure'!F218*Inflation!I$10</f>
        <v>0</v>
      </c>
      <c r="G216" s="185">
        <f>'Historical Expenditure'!G218*Inflation!J$10</f>
        <v>0</v>
      </c>
      <c r="H216" s="76"/>
      <c r="I216" s="76"/>
      <c r="J216" s="76"/>
      <c r="K216" s="76"/>
      <c r="L216" s="76"/>
      <c r="M216" s="76"/>
      <c r="N216" s="76"/>
      <c r="O216" s="80"/>
    </row>
    <row r="217" spans="1:15" x14ac:dyDescent="0.2">
      <c r="A217" s="70"/>
      <c r="B217" s="93" t="s">
        <v>112</v>
      </c>
      <c r="C217" s="209" t="str">
        <f>'Historical Expenditure'!C219</f>
        <v xml:space="preserve">Buildings </v>
      </c>
      <c r="D217" s="185">
        <f>'Historical Expenditure'!D219*Inflation!G$10</f>
        <v>825819.25208060094</v>
      </c>
      <c r="E217" s="185">
        <f>'Historical Expenditure'!E219*Inflation!H$10</f>
        <v>586479.89206652844</v>
      </c>
      <c r="F217" s="185">
        <f>'Historical Expenditure'!F219*Inflation!I$10</f>
        <v>1138073.0337605344</v>
      </c>
      <c r="G217" s="185">
        <f>'Historical Expenditure'!G219*Inflation!J$10</f>
        <v>1205013.5201033356</v>
      </c>
      <c r="H217" s="184">
        <v>919740.77663820283</v>
      </c>
      <c r="I217" s="184">
        <v>1212576.6371883962</v>
      </c>
      <c r="J217" s="184">
        <v>944789.41369789443</v>
      </c>
      <c r="K217" s="184">
        <v>974915.8720109507</v>
      </c>
      <c r="L217" s="184">
        <v>974915.8720109507</v>
      </c>
      <c r="M217" s="184">
        <v>948437.94671158632</v>
      </c>
      <c r="N217" s="184">
        <v>762467.00681368844</v>
      </c>
      <c r="O217" s="80"/>
    </row>
    <row r="218" spans="1:15" s="69" customFormat="1" x14ac:dyDescent="0.2">
      <c r="A218" s="80"/>
      <c r="B218" s="93"/>
      <c r="C218" s="209" t="str">
        <f>'Historical Expenditure'!C220</f>
        <v>Civil</v>
      </c>
      <c r="D218" s="185">
        <f>'Historical Expenditure'!D220*Inflation!G$10</f>
        <v>145985.17909504464</v>
      </c>
      <c r="E218" s="185">
        <f>'Historical Expenditure'!E220*Inflation!H$10</f>
        <v>115942.12137126684</v>
      </c>
      <c r="F218" s="185">
        <f>'Historical Expenditure'!F220*Inflation!I$10</f>
        <v>483357.67158725479</v>
      </c>
      <c r="G218" s="185">
        <f>'Historical Expenditure'!G220*Inflation!J$10</f>
        <v>511788.35806671588</v>
      </c>
      <c r="H218" s="184">
        <v>764302.44200930826</v>
      </c>
      <c r="I218" s="184">
        <v>987566.64272914547</v>
      </c>
      <c r="J218" s="184">
        <v>732009.47577919788</v>
      </c>
      <c r="K218" s="184">
        <v>938860.25406378962</v>
      </c>
      <c r="L218" s="184">
        <v>1157860.9228524622</v>
      </c>
      <c r="M218" s="184">
        <v>938163.12260623579</v>
      </c>
      <c r="N218" s="184">
        <v>579391.56534792611</v>
      </c>
      <c r="O218" s="80"/>
    </row>
    <row r="219" spans="1:15" s="69" customFormat="1" x14ac:dyDescent="0.2">
      <c r="A219" s="80"/>
      <c r="B219" s="93"/>
      <c r="C219" s="209" t="str">
        <f>'Historical Expenditure'!C221</f>
        <v>Capacitor Banks - Large</v>
      </c>
      <c r="D219" s="185">
        <f>'Historical Expenditure'!D221*Inflation!G$10</f>
        <v>93435.806381231756</v>
      </c>
      <c r="E219" s="185">
        <f>'Historical Expenditure'!E221*Inflation!H$10</f>
        <v>65324.219435879284</v>
      </c>
      <c r="F219" s="185">
        <f>'Historical Expenditure'!F221*Inflation!I$10</f>
        <v>0</v>
      </c>
      <c r="G219" s="185">
        <f>'Historical Expenditure'!G221*Inflation!J$10</f>
        <v>0</v>
      </c>
      <c r="H219" s="184">
        <v>91139.127793864449</v>
      </c>
      <c r="I219" s="184">
        <v>120257.38552136472</v>
      </c>
      <c r="J219" s="184">
        <v>120257.38552136472</v>
      </c>
      <c r="K219" s="184">
        <v>264465.20463919704</v>
      </c>
      <c r="L219" s="184">
        <v>408673.02375702938</v>
      </c>
      <c r="M219" s="184">
        <v>264465.20463919704</v>
      </c>
      <c r="N219" s="184">
        <v>120257.38552136472</v>
      </c>
      <c r="O219" s="80"/>
    </row>
    <row r="220" spans="1:15" s="69" customFormat="1" x14ac:dyDescent="0.2">
      <c r="A220" s="80"/>
      <c r="B220" s="93"/>
      <c r="C220" s="209" t="str">
        <f>'Historical Expenditure'!C222</f>
        <v>Fences</v>
      </c>
      <c r="D220" s="185">
        <f>'Historical Expenditure'!D222*Inflation!G$10</f>
        <v>143459.59958600381</v>
      </c>
      <c r="E220" s="185">
        <f>'Historical Expenditure'!E222*Inflation!H$10</f>
        <v>133732.02931686962</v>
      </c>
      <c r="F220" s="185">
        <f>'Historical Expenditure'!F222*Inflation!I$10</f>
        <v>211768.94858366184</v>
      </c>
      <c r="G220" s="185">
        <f>'Historical Expenditure'!G222*Inflation!J$10</f>
        <v>224225.01773737205</v>
      </c>
      <c r="H220" s="184">
        <v>207032.76380997617</v>
      </c>
      <c r="I220" s="184">
        <v>234548.53003143615</v>
      </c>
      <c r="J220" s="184">
        <v>0</v>
      </c>
      <c r="K220" s="184">
        <v>0</v>
      </c>
      <c r="L220" s="184">
        <v>0</v>
      </c>
      <c r="M220" s="184">
        <v>0</v>
      </c>
      <c r="N220" s="184">
        <v>0</v>
      </c>
      <c r="O220" s="80"/>
    </row>
    <row r="221" spans="1:15" s="69" customFormat="1" x14ac:dyDescent="0.2">
      <c r="A221" s="80"/>
      <c r="B221" s="93"/>
      <c r="C221" s="209" t="str">
        <f>'Historical Expenditure'!C223</f>
        <v>CTs and VTs</v>
      </c>
      <c r="D221" s="185">
        <f>'Historical Expenditure'!D223*Inflation!G$10</f>
        <v>46972.402096525053</v>
      </c>
      <c r="E221" s="185">
        <f>'Historical Expenditure'!E223*Inflation!H$10</f>
        <v>112297.14555695959</v>
      </c>
      <c r="F221" s="185">
        <f>'Historical Expenditure'!F223*Inflation!I$10</f>
        <v>226949.78284906229</v>
      </c>
      <c r="G221" s="185">
        <f>'Historical Expenditure'!G223*Inflation!J$10</f>
        <v>240298.77574199642</v>
      </c>
      <c r="H221" s="184">
        <v>183139.00125554189</v>
      </c>
      <c r="I221" s="184">
        <v>142993.27627273486</v>
      </c>
      <c r="J221" s="184">
        <v>20424.960144666657</v>
      </c>
      <c r="K221" s="184">
        <v>139998.37977271233</v>
      </c>
      <c r="L221" s="184">
        <v>277997.88977551012</v>
      </c>
      <c r="M221" s="184">
        <v>158424.4701474644</v>
      </c>
      <c r="N221" s="184">
        <v>11652.580083713325</v>
      </c>
      <c r="O221" s="80"/>
    </row>
    <row r="222" spans="1:15" x14ac:dyDescent="0.2">
      <c r="A222" s="70"/>
      <c r="B222" s="93"/>
      <c r="C222" s="209" t="str">
        <f>'Historical Expenditure'!C224</f>
        <v>NER's</v>
      </c>
      <c r="D222" s="185">
        <f>'Historical Expenditure'!D224*Inflation!G$10</f>
        <v>77450.120237939584</v>
      </c>
      <c r="E222" s="185">
        <f>'Historical Expenditure'!E224*Inflation!H$10</f>
        <v>68843.915769855303</v>
      </c>
      <c r="F222" s="185">
        <f>'Historical Expenditure'!F224*Inflation!I$10</f>
        <v>31201.917980279122</v>
      </c>
      <c r="G222" s="185">
        <f>'Historical Expenditure'!G224*Inflation!J$10</f>
        <v>33037.188215552582</v>
      </c>
      <c r="H222" s="184">
        <v>0</v>
      </c>
      <c r="I222" s="184">
        <v>0</v>
      </c>
      <c r="J222" s="184">
        <v>0</v>
      </c>
      <c r="K222" s="184">
        <v>0</v>
      </c>
      <c r="L222" s="184">
        <v>0</v>
      </c>
      <c r="M222" s="184">
        <v>0</v>
      </c>
      <c r="N222" s="184">
        <v>0</v>
      </c>
      <c r="O222" s="80"/>
    </row>
    <row r="223" spans="1:15" s="123" customFormat="1" x14ac:dyDescent="0.2">
      <c r="A223" s="80"/>
      <c r="B223" s="94"/>
      <c r="C223" s="209" t="str">
        <f>'Historical Expenditure'!C225</f>
        <v xml:space="preserve">Other </v>
      </c>
      <c r="D223" s="185">
        <f>'Historical Expenditure'!D225*Inflation!G$10</f>
        <v>9275553.5412908569</v>
      </c>
      <c r="E223" s="185">
        <f>'Historical Expenditure'!E225*Inflation!H$10</f>
        <v>187983.96454625955</v>
      </c>
      <c r="F223" s="185">
        <f>'Historical Expenditure'!F225*Inflation!I$10</f>
        <v>200808.14184348466</v>
      </c>
      <c r="G223" s="185">
        <f>'Historical Expenditure'!G225*Inflation!J$10</f>
        <v>212619.50568204257</v>
      </c>
      <c r="H223" s="184">
        <v>295602.50075846346</v>
      </c>
      <c r="I223" s="184">
        <v>523092.66693645745</v>
      </c>
      <c r="J223" s="184">
        <v>11556448.710354974</v>
      </c>
      <c r="K223" s="184">
        <v>22147792.569768045</v>
      </c>
      <c r="L223" s="184">
        <v>21519566.479378734</v>
      </c>
      <c r="M223" s="184">
        <v>17928160.722964671</v>
      </c>
      <c r="N223" s="184">
        <v>9702905.7265581787</v>
      </c>
      <c r="O223" s="80"/>
    </row>
    <row r="224" spans="1:15" x14ac:dyDescent="0.2">
      <c r="A224" s="70"/>
      <c r="B224" s="84"/>
      <c r="C224" s="85" t="s">
        <v>40</v>
      </c>
      <c r="D224" s="183">
        <f t="shared" ref="D224:N224" si="3">SUM(D110:D223)</f>
        <v>98968554.015122235</v>
      </c>
      <c r="E224" s="183">
        <f t="shared" si="3"/>
        <v>76346950.415795967</v>
      </c>
      <c r="F224" s="183">
        <f t="shared" si="3"/>
        <v>61394432.670069136</v>
      </c>
      <c r="G224" s="183">
        <f t="shared" si="3"/>
        <v>65005600.898961149</v>
      </c>
      <c r="H224" s="183">
        <f t="shared" si="3"/>
        <v>65051964.139196813</v>
      </c>
      <c r="I224" s="183">
        <f t="shared" si="3"/>
        <v>71947067.801485643</v>
      </c>
      <c r="J224" s="183">
        <f t="shared" si="3"/>
        <v>88099981.594456315</v>
      </c>
      <c r="K224" s="183">
        <f t="shared" si="3"/>
        <v>105173802.36550778</v>
      </c>
      <c r="L224" s="183">
        <f t="shared" si="3"/>
        <v>103573606.23298392</v>
      </c>
      <c r="M224" s="183">
        <f t="shared" si="3"/>
        <v>100820557.84103549</v>
      </c>
      <c r="N224" s="183">
        <f t="shared" si="3"/>
        <v>87147838.001093715</v>
      </c>
      <c r="O224" s="80"/>
    </row>
    <row r="225" spans="1:15" x14ac:dyDescent="0.2">
      <c r="A225" s="70"/>
      <c r="B225" s="70"/>
      <c r="C225" s="70"/>
      <c r="D225" s="70"/>
      <c r="E225" s="70"/>
      <c r="F225" s="70"/>
      <c r="G225" s="70"/>
      <c r="H225" s="129"/>
      <c r="I225" s="129"/>
      <c r="J225" s="129"/>
      <c r="K225" s="129"/>
      <c r="L225" s="129"/>
      <c r="M225" s="129"/>
      <c r="N225" s="129"/>
      <c r="O225" s="70"/>
    </row>
    <row r="226" spans="1:15" x14ac:dyDescent="0.2">
      <c r="A226" s="70"/>
      <c r="B226" s="70"/>
      <c r="C226" s="70"/>
      <c r="D226" s="70"/>
      <c r="E226" s="70"/>
      <c r="F226" s="70"/>
      <c r="G226" s="70"/>
      <c r="H226" s="70"/>
      <c r="I226" s="70"/>
      <c r="J226" s="70"/>
      <c r="K226" s="70"/>
      <c r="L226" s="70"/>
      <c r="M226" s="70"/>
      <c r="N226" s="70"/>
      <c r="O226" s="70"/>
    </row>
    <row r="227" spans="1:15" x14ac:dyDescent="0.2">
      <c r="A227" s="70"/>
      <c r="B227" s="70"/>
      <c r="C227" s="70"/>
      <c r="D227" s="70"/>
      <c r="E227" s="70"/>
      <c r="F227" s="70"/>
      <c r="G227" s="70"/>
      <c r="H227" s="70"/>
      <c r="I227" s="70"/>
      <c r="J227" s="70"/>
      <c r="K227" s="70"/>
      <c r="L227" s="70"/>
      <c r="M227" s="70"/>
      <c r="N227" s="70"/>
      <c r="O227" s="70"/>
    </row>
    <row r="228" spans="1:15" ht="15.75" x14ac:dyDescent="0.25">
      <c r="A228" s="26"/>
      <c r="B228" s="26" t="s">
        <v>567</v>
      </c>
      <c r="C228" s="26"/>
      <c r="D228" s="26"/>
      <c r="E228" s="26"/>
      <c r="F228" s="26"/>
      <c r="G228" s="26"/>
      <c r="H228" s="26"/>
      <c r="I228" s="26"/>
      <c r="J228" s="26"/>
      <c r="K228" s="26"/>
      <c r="L228" s="26"/>
      <c r="M228" s="26"/>
      <c r="N228" s="26"/>
      <c r="O228" s="26"/>
    </row>
    <row r="229" spans="1:15" x14ac:dyDescent="0.2">
      <c r="A229" s="70"/>
      <c r="B229" s="70"/>
      <c r="C229" s="70"/>
      <c r="D229" s="70"/>
      <c r="E229" s="70"/>
      <c r="F229" s="70"/>
      <c r="G229" s="70"/>
      <c r="H229" s="70"/>
      <c r="I229" s="70"/>
      <c r="J229" s="70"/>
      <c r="K229" s="70"/>
      <c r="L229" s="70"/>
      <c r="M229" s="70"/>
      <c r="N229" s="70"/>
      <c r="O229" s="70"/>
    </row>
    <row r="230" spans="1:15" hidden="1" x14ac:dyDescent="0.2">
      <c r="A230" s="70"/>
      <c r="B230" s="70"/>
      <c r="C230" s="70"/>
      <c r="D230" s="70"/>
      <c r="E230" s="70"/>
      <c r="F230" s="70"/>
      <c r="G230" s="70"/>
      <c r="H230" s="70"/>
      <c r="I230" s="70"/>
      <c r="J230" s="70"/>
      <c r="K230" s="70"/>
      <c r="L230" s="70"/>
      <c r="M230" s="70"/>
      <c r="N230" s="70"/>
      <c r="O230" s="70"/>
    </row>
    <row r="231" spans="1:15" hidden="1" x14ac:dyDescent="0.2">
      <c r="A231" s="70"/>
      <c r="B231" s="70"/>
      <c r="C231" s="70"/>
      <c r="D231" s="70"/>
      <c r="E231" s="70"/>
      <c r="F231" s="70"/>
      <c r="G231" s="70"/>
      <c r="H231" s="70"/>
      <c r="I231" s="70"/>
      <c r="J231" s="70"/>
      <c r="K231" s="70"/>
      <c r="L231" s="70"/>
      <c r="M231" s="70"/>
      <c r="N231" s="70"/>
      <c r="O231" s="70"/>
    </row>
    <row r="232" spans="1:15" hidden="1" x14ac:dyDescent="0.2">
      <c r="A232" s="70"/>
      <c r="B232" s="70"/>
      <c r="C232" s="70"/>
      <c r="D232" s="70"/>
      <c r="E232" s="70"/>
      <c r="F232" s="70"/>
      <c r="G232" s="70"/>
      <c r="H232" s="70"/>
      <c r="I232" s="70"/>
      <c r="J232" s="70"/>
      <c r="K232" s="70"/>
      <c r="L232" s="70"/>
      <c r="M232" s="70"/>
      <c r="N232" s="70"/>
      <c r="O232" s="70"/>
    </row>
    <row r="233" spans="1:15" hidden="1" x14ac:dyDescent="0.2">
      <c r="A233" s="70"/>
      <c r="B233" s="70"/>
      <c r="C233" s="70"/>
      <c r="D233" s="70"/>
      <c r="E233" s="70"/>
      <c r="F233" s="70"/>
      <c r="G233" s="70"/>
      <c r="H233" s="70"/>
      <c r="I233" s="70"/>
      <c r="J233" s="70"/>
      <c r="K233" s="70"/>
      <c r="L233" s="70"/>
      <c r="M233" s="70"/>
      <c r="N233" s="70"/>
      <c r="O233" s="70"/>
    </row>
    <row r="234" spans="1:15" hidden="1" x14ac:dyDescent="0.2">
      <c r="A234" s="70"/>
      <c r="B234" s="70"/>
      <c r="C234" s="70"/>
      <c r="D234" s="70"/>
      <c r="E234" s="70"/>
      <c r="F234" s="70"/>
      <c r="G234" s="70"/>
      <c r="H234" s="70"/>
      <c r="I234" s="70"/>
      <c r="J234" s="70"/>
      <c r="K234" s="70"/>
      <c r="L234" s="70"/>
      <c r="M234" s="70"/>
      <c r="N234" s="70"/>
      <c r="O234" s="70"/>
    </row>
    <row r="235" spans="1:15" hidden="1" x14ac:dyDescent="0.2">
      <c r="A235" s="70"/>
      <c r="B235" s="70"/>
      <c r="C235" s="70"/>
      <c r="D235" s="70"/>
      <c r="E235" s="70"/>
      <c r="F235" s="70"/>
      <c r="G235" s="70"/>
      <c r="H235" s="70"/>
      <c r="I235" s="70"/>
      <c r="J235" s="70"/>
      <c r="K235" s="70"/>
      <c r="L235" s="70"/>
      <c r="M235" s="70"/>
      <c r="N235" s="70"/>
      <c r="O235" s="70"/>
    </row>
    <row r="236" spans="1:15" hidden="1" x14ac:dyDescent="0.2">
      <c r="A236" s="70"/>
      <c r="B236" s="70"/>
      <c r="C236" s="70"/>
      <c r="D236" s="70"/>
      <c r="E236" s="70"/>
      <c r="F236" s="70"/>
      <c r="G236" s="70"/>
      <c r="H236" s="70"/>
      <c r="I236" s="70"/>
      <c r="J236" s="70"/>
      <c r="K236" s="70"/>
      <c r="L236" s="70"/>
      <c r="M236" s="70"/>
      <c r="N236" s="70"/>
      <c r="O236" s="70"/>
    </row>
    <row r="237" spans="1:15" hidden="1" x14ac:dyDescent="0.2">
      <c r="A237" s="70"/>
      <c r="B237" s="70"/>
      <c r="C237" s="70"/>
      <c r="D237" s="70"/>
      <c r="E237" s="70"/>
      <c r="F237" s="70"/>
      <c r="G237" s="70"/>
      <c r="H237" s="70"/>
      <c r="I237" s="70"/>
      <c r="J237" s="70"/>
      <c r="K237" s="70"/>
      <c r="L237" s="70"/>
      <c r="M237" s="70"/>
      <c r="N237" s="70"/>
      <c r="O237" s="70"/>
    </row>
    <row r="238" spans="1:15" hidden="1" x14ac:dyDescent="0.2">
      <c r="A238" s="70"/>
      <c r="B238" s="70"/>
      <c r="C238" s="70"/>
      <c r="D238" s="70"/>
      <c r="E238" s="70"/>
      <c r="F238" s="70"/>
      <c r="G238" s="70"/>
      <c r="H238" s="70"/>
      <c r="I238" s="70"/>
      <c r="J238" s="70"/>
      <c r="K238" s="70"/>
      <c r="L238" s="70"/>
      <c r="M238" s="70"/>
      <c r="N238" s="70"/>
      <c r="O238" s="70"/>
    </row>
    <row r="239" spans="1:15" hidden="1" x14ac:dyDescent="0.2">
      <c r="A239" s="70"/>
      <c r="B239" s="70"/>
      <c r="C239" s="70"/>
      <c r="D239" s="70"/>
      <c r="E239" s="70"/>
      <c r="F239" s="70"/>
      <c r="G239" s="70"/>
      <c r="H239" s="70"/>
      <c r="I239" s="70"/>
      <c r="J239" s="70"/>
      <c r="K239" s="70"/>
      <c r="L239" s="70"/>
      <c r="M239" s="70"/>
      <c r="N239" s="70"/>
      <c r="O239" s="70"/>
    </row>
    <row r="240" spans="1:15" hidden="1" x14ac:dyDescent="0.2">
      <c r="A240" s="70"/>
      <c r="B240" s="70"/>
      <c r="C240" s="70"/>
      <c r="D240" s="70"/>
      <c r="E240" s="70"/>
      <c r="F240" s="70"/>
      <c r="G240" s="70"/>
      <c r="H240" s="70"/>
      <c r="I240" s="70"/>
      <c r="J240" s="70"/>
      <c r="K240" s="70"/>
      <c r="L240" s="70"/>
      <c r="M240" s="70"/>
      <c r="N240" s="70"/>
      <c r="O240" s="70"/>
    </row>
    <row r="241" spans="1:15" hidden="1" x14ac:dyDescent="0.2">
      <c r="A241" s="70"/>
      <c r="B241" s="70"/>
      <c r="C241" s="70"/>
      <c r="D241" s="70"/>
      <c r="E241" s="70"/>
      <c r="F241" s="70"/>
      <c r="G241" s="70"/>
      <c r="H241" s="70"/>
      <c r="I241" s="70"/>
      <c r="J241" s="70"/>
      <c r="K241" s="70"/>
      <c r="L241" s="70"/>
      <c r="M241" s="70"/>
      <c r="N241" s="70"/>
      <c r="O241" s="70"/>
    </row>
    <row r="242" spans="1:15" hidden="1" x14ac:dyDescent="0.2">
      <c r="A242" s="70"/>
      <c r="B242" s="70"/>
      <c r="C242" s="70"/>
      <c r="D242" s="70"/>
      <c r="E242" s="70"/>
      <c r="F242" s="70"/>
      <c r="G242" s="70"/>
      <c r="H242" s="70"/>
      <c r="I242" s="70"/>
      <c r="J242" s="70"/>
      <c r="K242" s="70"/>
      <c r="L242" s="70"/>
      <c r="M242" s="70"/>
      <c r="N242" s="70"/>
      <c r="O242" s="70"/>
    </row>
    <row r="243" spans="1:15" hidden="1" x14ac:dyDescent="0.2">
      <c r="A243" s="70"/>
      <c r="B243" s="70"/>
      <c r="C243" s="70"/>
      <c r="D243" s="70"/>
      <c r="E243" s="70"/>
      <c r="F243" s="70"/>
      <c r="G243" s="70"/>
      <c r="H243" s="70"/>
      <c r="I243" s="70"/>
      <c r="J243" s="70"/>
      <c r="K243" s="70"/>
      <c r="L243" s="70"/>
      <c r="M243" s="70"/>
      <c r="N243" s="70"/>
      <c r="O243" s="70"/>
    </row>
    <row r="244" spans="1:15" hidden="1" x14ac:dyDescent="0.2">
      <c r="A244" s="70"/>
      <c r="B244" s="70"/>
      <c r="C244" s="70"/>
      <c r="D244" s="70"/>
      <c r="E244" s="70"/>
      <c r="F244" s="70"/>
      <c r="G244" s="70"/>
      <c r="H244" s="70"/>
      <c r="I244" s="70"/>
      <c r="J244" s="70"/>
      <c r="K244" s="70"/>
      <c r="L244" s="70"/>
      <c r="M244" s="70"/>
      <c r="N244" s="70"/>
      <c r="O244" s="70"/>
    </row>
    <row r="245" spans="1:15" hidden="1" x14ac:dyDescent="0.2">
      <c r="A245" s="70"/>
      <c r="B245" s="70"/>
      <c r="C245" s="70"/>
      <c r="D245" s="70"/>
      <c r="E245" s="70"/>
      <c r="F245" s="70"/>
      <c r="G245" s="70"/>
      <c r="H245" s="70"/>
      <c r="I245" s="70"/>
      <c r="J245" s="70"/>
      <c r="K245" s="70"/>
      <c r="L245" s="70"/>
      <c r="M245" s="70"/>
      <c r="N245" s="70"/>
      <c r="O245" s="70"/>
    </row>
    <row r="246" spans="1:15" hidden="1" x14ac:dyDescent="0.2">
      <c r="A246" s="70"/>
      <c r="B246" s="70"/>
      <c r="C246" s="70"/>
      <c r="D246" s="70"/>
      <c r="E246" s="70"/>
      <c r="F246" s="70"/>
      <c r="G246" s="70"/>
      <c r="H246" s="70"/>
      <c r="I246" s="70"/>
      <c r="J246" s="70"/>
      <c r="K246" s="70"/>
      <c r="L246" s="70"/>
      <c r="M246" s="70"/>
      <c r="N246" s="70"/>
      <c r="O246" s="70"/>
    </row>
    <row r="247" spans="1:15" hidden="1" x14ac:dyDescent="0.2">
      <c r="A247" s="70"/>
      <c r="B247" s="70"/>
      <c r="C247" s="70"/>
      <c r="D247" s="70"/>
      <c r="E247" s="70"/>
      <c r="F247" s="70"/>
      <c r="G247" s="70"/>
      <c r="H247" s="70"/>
      <c r="I247" s="70"/>
      <c r="J247" s="70"/>
      <c r="K247" s="70"/>
      <c r="L247" s="70"/>
      <c r="M247" s="70"/>
      <c r="N247" s="70"/>
      <c r="O247" s="70"/>
    </row>
    <row r="248" spans="1:15" hidden="1" x14ac:dyDescent="0.2">
      <c r="A248" s="70"/>
      <c r="B248" s="70"/>
      <c r="C248" s="70"/>
      <c r="D248" s="70"/>
      <c r="E248" s="70"/>
      <c r="F248" s="70"/>
      <c r="G248" s="70"/>
      <c r="H248" s="70"/>
      <c r="I248" s="70"/>
      <c r="J248" s="70"/>
      <c r="K248" s="70"/>
      <c r="L248" s="70"/>
      <c r="M248" s="70"/>
      <c r="N248" s="70"/>
      <c r="O248" s="70"/>
    </row>
    <row r="249" spans="1:15" hidden="1" x14ac:dyDescent="0.2">
      <c r="A249" s="70"/>
      <c r="B249" s="70"/>
      <c r="C249" s="70"/>
      <c r="D249" s="70"/>
      <c r="E249" s="70"/>
      <c r="F249" s="70"/>
      <c r="G249" s="70"/>
      <c r="H249" s="70"/>
      <c r="I249" s="70"/>
      <c r="J249" s="70"/>
      <c r="K249" s="70"/>
      <c r="L249" s="70"/>
      <c r="M249" s="70"/>
      <c r="N249" s="70"/>
      <c r="O249" s="70"/>
    </row>
    <row r="250" spans="1:15" hidden="1" x14ac:dyDescent="0.2">
      <c r="A250" s="70"/>
      <c r="B250" s="70"/>
      <c r="C250" s="70"/>
      <c r="D250" s="70"/>
      <c r="E250" s="70"/>
      <c r="F250" s="70"/>
      <c r="G250" s="70"/>
      <c r="H250" s="70"/>
      <c r="I250" s="70"/>
      <c r="J250" s="70"/>
      <c r="K250" s="70"/>
      <c r="L250" s="70"/>
      <c r="M250" s="70"/>
      <c r="N250" s="70"/>
      <c r="O250" s="70"/>
    </row>
    <row r="251" spans="1:15" hidden="1" x14ac:dyDescent="0.2">
      <c r="A251" s="70"/>
      <c r="B251" s="70"/>
      <c r="C251" s="70"/>
      <c r="D251" s="70"/>
      <c r="E251" s="70"/>
      <c r="F251" s="70"/>
      <c r="G251" s="70"/>
      <c r="H251" s="70"/>
      <c r="I251" s="70"/>
      <c r="J251" s="70"/>
      <c r="K251" s="70"/>
      <c r="L251" s="70"/>
      <c r="M251" s="70"/>
      <c r="N251" s="70"/>
      <c r="O251" s="70"/>
    </row>
    <row r="252" spans="1:15" hidden="1" x14ac:dyDescent="0.2">
      <c r="A252" s="70"/>
      <c r="B252" s="70"/>
      <c r="C252" s="70"/>
      <c r="D252" s="70"/>
      <c r="E252" s="70"/>
      <c r="F252" s="70"/>
      <c r="G252" s="70"/>
      <c r="H252" s="70"/>
      <c r="I252" s="70"/>
      <c r="J252" s="70"/>
      <c r="K252" s="70"/>
      <c r="L252" s="70"/>
      <c r="M252" s="70"/>
      <c r="N252" s="70"/>
      <c r="O252" s="70"/>
    </row>
    <row r="253" spans="1:15" hidden="1" x14ac:dyDescent="0.2">
      <c r="A253" s="70"/>
      <c r="B253" s="70"/>
      <c r="C253" s="70"/>
      <c r="D253" s="70"/>
      <c r="E253" s="70"/>
      <c r="F253" s="70"/>
      <c r="G253" s="70"/>
      <c r="H253" s="70"/>
      <c r="I253" s="70"/>
      <c r="J253" s="70"/>
      <c r="K253" s="70"/>
      <c r="L253" s="70"/>
      <c r="M253" s="70"/>
      <c r="N253" s="70"/>
      <c r="O253" s="70"/>
    </row>
    <row r="254" spans="1:15" hidden="1" x14ac:dyDescent="0.2">
      <c r="A254" s="70"/>
      <c r="B254" s="70"/>
      <c r="C254" s="70"/>
      <c r="D254" s="70"/>
      <c r="E254" s="70"/>
      <c r="F254" s="70"/>
      <c r="G254" s="70"/>
      <c r="H254" s="70"/>
      <c r="I254" s="70"/>
      <c r="J254" s="70"/>
      <c r="K254" s="70"/>
      <c r="L254" s="70"/>
      <c r="M254" s="70"/>
      <c r="N254" s="70"/>
      <c r="O254" s="70"/>
    </row>
    <row r="255" spans="1:15" hidden="1" x14ac:dyDescent="0.2">
      <c r="A255" s="70"/>
      <c r="B255" s="70"/>
      <c r="C255" s="70"/>
      <c r="D255" s="70"/>
      <c r="E255" s="70"/>
      <c r="F255" s="70"/>
      <c r="G255" s="70"/>
      <c r="H255" s="70"/>
      <c r="I255" s="70"/>
      <c r="J255" s="70"/>
      <c r="K255" s="70"/>
      <c r="L255" s="70"/>
      <c r="M255" s="70"/>
      <c r="N255" s="70"/>
      <c r="O255" s="70"/>
    </row>
    <row r="256" spans="1:15" hidden="1" x14ac:dyDescent="0.2">
      <c r="A256" s="70"/>
      <c r="B256" s="70"/>
      <c r="C256" s="70"/>
      <c r="D256" s="70"/>
      <c r="E256" s="70"/>
      <c r="F256" s="70"/>
      <c r="G256" s="70"/>
      <c r="H256" s="70"/>
      <c r="I256" s="70"/>
      <c r="J256" s="70"/>
      <c r="K256" s="70"/>
      <c r="L256" s="70"/>
      <c r="M256" s="70"/>
      <c r="N256" s="70"/>
      <c r="O256" s="70"/>
    </row>
    <row r="257" spans="1:15" hidden="1" x14ac:dyDescent="0.2">
      <c r="A257" s="70"/>
      <c r="B257" s="70"/>
      <c r="C257" s="70"/>
      <c r="D257" s="70"/>
      <c r="E257" s="70"/>
      <c r="F257" s="70"/>
      <c r="G257" s="70"/>
      <c r="H257" s="70"/>
      <c r="I257" s="70"/>
      <c r="J257" s="70"/>
      <c r="K257" s="70"/>
      <c r="L257" s="70"/>
      <c r="M257" s="70"/>
      <c r="N257" s="70"/>
      <c r="O257" s="70"/>
    </row>
    <row r="258" spans="1:15" hidden="1" x14ac:dyDescent="0.2">
      <c r="A258" s="70"/>
      <c r="B258" s="70"/>
      <c r="C258" s="70"/>
      <c r="D258" s="70"/>
      <c r="E258" s="70"/>
      <c r="F258" s="70"/>
      <c r="G258" s="70"/>
      <c r="H258" s="70"/>
      <c r="I258" s="70"/>
      <c r="J258" s="70"/>
      <c r="K258" s="70"/>
      <c r="L258" s="70"/>
      <c r="M258" s="70"/>
      <c r="N258" s="70"/>
      <c r="O258" s="70"/>
    </row>
    <row r="259" spans="1:15" hidden="1" x14ac:dyDescent="0.2">
      <c r="A259" s="70"/>
      <c r="B259" s="70"/>
      <c r="C259" s="70"/>
      <c r="D259" s="70"/>
      <c r="E259" s="70"/>
      <c r="F259" s="70"/>
      <c r="G259" s="70"/>
      <c r="H259" s="70"/>
      <c r="I259" s="70"/>
      <c r="J259" s="70"/>
      <c r="K259" s="70"/>
      <c r="L259" s="70"/>
      <c r="M259" s="70"/>
      <c r="N259" s="70"/>
      <c r="O259" s="70"/>
    </row>
    <row r="260" spans="1:15" hidden="1" x14ac:dyDescent="0.2">
      <c r="A260" s="70"/>
      <c r="B260" s="70"/>
      <c r="C260" s="70"/>
      <c r="D260" s="70"/>
      <c r="E260" s="70"/>
      <c r="F260" s="70"/>
      <c r="G260" s="70"/>
      <c r="H260" s="70"/>
      <c r="I260" s="70"/>
      <c r="J260" s="70"/>
      <c r="K260" s="70"/>
      <c r="L260" s="70"/>
      <c r="M260" s="70"/>
      <c r="N260" s="70"/>
      <c r="O260" s="70"/>
    </row>
    <row r="261" spans="1:15" hidden="1" x14ac:dyDescent="0.2">
      <c r="A261" s="70"/>
      <c r="B261" s="70"/>
      <c r="C261" s="70"/>
      <c r="D261" s="70"/>
      <c r="E261" s="70"/>
      <c r="F261" s="70"/>
      <c r="G261" s="70"/>
      <c r="H261" s="70"/>
      <c r="I261" s="70"/>
      <c r="J261" s="70"/>
      <c r="K261" s="70"/>
      <c r="L261" s="70"/>
      <c r="M261" s="70"/>
      <c r="N261" s="70"/>
      <c r="O261" s="70"/>
    </row>
    <row r="262" spans="1:15" hidden="1" x14ac:dyDescent="0.2">
      <c r="A262" s="70"/>
      <c r="B262" s="70"/>
      <c r="C262" s="70"/>
      <c r="D262" s="70"/>
      <c r="E262" s="70"/>
      <c r="F262" s="70"/>
      <c r="G262" s="70"/>
      <c r="H262" s="70"/>
      <c r="I262" s="70"/>
      <c r="J262" s="70"/>
      <c r="K262" s="70"/>
      <c r="L262" s="70"/>
      <c r="M262" s="70"/>
      <c r="N262" s="70"/>
      <c r="O262" s="70"/>
    </row>
    <row r="263" spans="1:15" hidden="1" x14ac:dyDescent="0.2">
      <c r="A263" s="70"/>
      <c r="B263" s="70"/>
      <c r="C263" s="70"/>
      <c r="D263" s="70"/>
      <c r="E263" s="70"/>
      <c r="F263" s="70"/>
      <c r="G263" s="70"/>
      <c r="H263" s="70"/>
      <c r="I263" s="70"/>
      <c r="J263" s="70"/>
      <c r="K263" s="70"/>
      <c r="L263" s="70"/>
      <c r="M263" s="70"/>
      <c r="N263" s="70"/>
      <c r="O263" s="70"/>
    </row>
    <row r="264" spans="1:15" hidden="1" x14ac:dyDescent="0.2">
      <c r="A264" s="70"/>
      <c r="B264" s="70"/>
      <c r="C264" s="70"/>
      <c r="D264" s="70"/>
      <c r="E264" s="70"/>
      <c r="F264" s="70"/>
      <c r="G264" s="70"/>
      <c r="H264" s="70"/>
      <c r="I264" s="70"/>
      <c r="J264" s="70"/>
      <c r="K264" s="70"/>
      <c r="L264" s="70"/>
      <c r="M264" s="70"/>
      <c r="N264" s="70"/>
      <c r="O264" s="70"/>
    </row>
    <row r="265" spans="1:15" hidden="1" x14ac:dyDescent="0.2">
      <c r="A265" s="70"/>
      <c r="B265" s="70"/>
      <c r="C265" s="70"/>
      <c r="D265" s="70"/>
      <c r="E265" s="70"/>
      <c r="F265" s="70"/>
      <c r="G265" s="70"/>
      <c r="H265" s="70"/>
      <c r="I265" s="70"/>
      <c r="J265" s="70"/>
      <c r="K265" s="70"/>
      <c r="L265" s="70"/>
      <c r="M265" s="70"/>
      <c r="N265" s="70"/>
      <c r="O265" s="70"/>
    </row>
    <row r="266" spans="1:15" hidden="1" x14ac:dyDescent="0.2">
      <c r="A266" s="70"/>
      <c r="B266" s="70"/>
      <c r="C266" s="70"/>
      <c r="D266" s="70"/>
      <c r="E266" s="70"/>
      <c r="F266" s="70"/>
      <c r="G266" s="70"/>
      <c r="H266" s="70"/>
      <c r="I266" s="70"/>
      <c r="J266" s="70"/>
      <c r="K266" s="70"/>
      <c r="L266" s="70"/>
      <c r="M266" s="70"/>
      <c r="N266" s="70"/>
      <c r="O266" s="70"/>
    </row>
    <row r="267" spans="1:15" hidden="1" x14ac:dyDescent="0.2">
      <c r="A267" s="70"/>
      <c r="B267" s="70"/>
      <c r="C267" s="70"/>
      <c r="D267" s="70"/>
      <c r="E267" s="70"/>
      <c r="F267" s="70"/>
      <c r="G267" s="70"/>
      <c r="H267" s="70"/>
      <c r="I267" s="70"/>
      <c r="J267" s="70"/>
      <c r="K267" s="70"/>
      <c r="L267" s="70"/>
      <c r="M267" s="70"/>
      <c r="N267" s="70"/>
      <c r="O267" s="70"/>
    </row>
    <row r="268" spans="1:15" hidden="1" x14ac:dyDescent="0.2">
      <c r="A268" s="70"/>
      <c r="B268" s="70"/>
      <c r="C268" s="70"/>
      <c r="D268" s="70"/>
      <c r="E268" s="70"/>
      <c r="F268" s="70"/>
      <c r="G268" s="70"/>
      <c r="H268" s="70"/>
      <c r="I268" s="70"/>
      <c r="J268" s="70"/>
      <c r="K268" s="70"/>
      <c r="L268" s="70"/>
      <c r="M268" s="70"/>
      <c r="N268" s="70"/>
      <c r="O268" s="70"/>
    </row>
    <row r="269" spans="1:15" hidden="1" x14ac:dyDescent="0.2"/>
    <row r="270" spans="1:15" hidden="1" x14ac:dyDescent="0.2"/>
    <row r="271" spans="1:15" hidden="1" x14ac:dyDescent="0.2"/>
    <row r="272" spans="1:15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  <row r="288" hidden="1" x14ac:dyDescent="0.2"/>
    <row r="289" hidden="1" x14ac:dyDescent="0.2"/>
    <row r="290" hidden="1" x14ac:dyDescent="0.2"/>
    <row r="291" hidden="1" x14ac:dyDescent="0.2"/>
    <row r="292" hidden="1" x14ac:dyDescent="0.2"/>
    <row r="293" hidden="1" x14ac:dyDescent="0.2"/>
    <row r="294" hidden="1" x14ac:dyDescent="0.2"/>
    <row r="295" hidden="1" x14ac:dyDescent="0.2"/>
    <row r="296" hidden="1" x14ac:dyDescent="0.2"/>
    <row r="297" hidden="1" x14ac:dyDescent="0.2"/>
    <row r="298" hidden="1" x14ac:dyDescent="0.2"/>
    <row r="299" hidden="1" x14ac:dyDescent="0.2"/>
    <row r="300" hidden="1" x14ac:dyDescent="0.2"/>
  </sheetData>
  <sortState xmlns:xlrd2="http://schemas.microsoft.com/office/spreadsheetml/2017/richdata2" ref="B8:L15">
    <sortCondition ref="B8"/>
  </sortState>
  <mergeCells count="7">
    <mergeCell ref="D6:N6"/>
    <mergeCell ref="D108:N108"/>
    <mergeCell ref="B208:B209"/>
    <mergeCell ref="B190:B207"/>
    <mergeCell ref="B161:B164"/>
    <mergeCell ref="B111:B113"/>
    <mergeCell ref="B138:B139"/>
  </mergeCells>
  <pageMargins left="0.7" right="0.7" top="0.75" bottom="0.75" header="0.3" footer="0.3"/>
  <pageSetup paperSize="9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1"/>
  </sheetPr>
  <dimension ref="A1:R280"/>
  <sheetViews>
    <sheetView zoomScale="70" zoomScaleNormal="70" workbookViewId="0">
      <pane ySplit="7" topLeftCell="A8" activePane="bottomLeft" state="frozen"/>
      <selection pane="bottomLeft" activeCell="L8" sqref="L8"/>
    </sheetView>
  </sheetViews>
  <sheetFormatPr defaultColWidth="0" defaultRowHeight="12.75" zeroHeight="1" x14ac:dyDescent="0.2"/>
  <cols>
    <col min="1" max="1" width="3.625" style="123" customWidth="1"/>
    <col min="2" max="2" width="7.625" style="123" customWidth="1"/>
    <col min="3" max="3" width="58.5" style="123" bestFit="1" customWidth="1"/>
    <col min="4" max="5" width="2.625" style="123" customWidth="1"/>
    <col min="6" max="12" width="10.625" style="123" customWidth="1"/>
    <col min="13" max="13" width="3.625" style="123" customWidth="1"/>
    <col min="14" max="15" width="9" style="123" hidden="1" customWidth="1"/>
    <col min="16" max="18" width="0" style="123" hidden="1" customWidth="1"/>
    <col min="19" max="16384" width="9" style="123" hidden="1"/>
  </cols>
  <sheetData>
    <row r="1" spans="1:15" ht="18" x14ac:dyDescent="0.25">
      <c r="A1" s="24" t="s">
        <v>481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7" t="s">
        <v>33</v>
      </c>
      <c r="M1" s="24"/>
      <c r="N1" s="24"/>
      <c r="O1" s="24"/>
    </row>
    <row r="2" spans="1:15" ht="15.75" x14ac:dyDescent="0.25">
      <c r="A2" s="26" t="str">
        <f ca="1">RIGHT(CELL("filename", $A$1), LEN(CELL("filename", $A$1)) - SEARCH("]", CELL("filename", $A$1)))</f>
        <v>Direct Capex</v>
      </c>
      <c r="B2" s="26"/>
      <c r="C2" s="26"/>
      <c r="D2" s="26"/>
      <c r="E2" s="26"/>
      <c r="F2" s="26"/>
      <c r="G2" s="26"/>
      <c r="H2" s="26"/>
      <c r="I2" s="26"/>
      <c r="J2" s="26"/>
      <c r="K2" s="28" t="s">
        <v>34</v>
      </c>
      <c r="L2" s="83" t="str">
        <f>IF(ROUND(SUM(F8:L191)*1000,2)=ROUND(SUM('Forecast Expenditure'!H100:N100),2),"OK","Check!")</f>
        <v>OK</v>
      </c>
      <c r="M2" s="26"/>
      <c r="N2" s="26"/>
      <c r="O2" s="26"/>
    </row>
    <row r="3" spans="1:15" x14ac:dyDescent="0.2">
      <c r="A3" s="82"/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</row>
    <row r="4" spans="1:15" x14ac:dyDescent="0.2">
      <c r="A4" s="82"/>
      <c r="B4" s="78" t="s">
        <v>46</v>
      </c>
      <c r="C4" s="80"/>
      <c r="D4" s="80"/>
      <c r="E4" s="80"/>
      <c r="F4" s="80"/>
      <c r="G4" s="80"/>
      <c r="H4" s="80"/>
      <c r="I4" s="80"/>
      <c r="J4" s="80"/>
      <c r="K4" s="80"/>
      <c r="L4" s="80"/>
      <c r="M4" s="82"/>
      <c r="N4" s="82"/>
      <c r="O4" s="82"/>
    </row>
    <row r="5" spans="1:15" x14ac:dyDescent="0.2">
      <c r="A5" s="82"/>
      <c r="B5" s="80"/>
      <c r="C5" s="80"/>
      <c r="D5" s="80"/>
      <c r="E5" s="80"/>
      <c r="F5" s="81" t="s">
        <v>568</v>
      </c>
      <c r="G5" s="81" t="s">
        <v>569</v>
      </c>
      <c r="H5" s="81" t="s">
        <v>570</v>
      </c>
      <c r="I5" s="81" t="s">
        <v>571</v>
      </c>
      <c r="J5" s="81" t="s">
        <v>572</v>
      </c>
      <c r="K5" s="81" t="s">
        <v>573</v>
      </c>
      <c r="L5" s="81" t="s">
        <v>574</v>
      </c>
      <c r="M5" s="82"/>
      <c r="N5" s="82"/>
      <c r="O5" s="82"/>
    </row>
    <row r="6" spans="1:15" x14ac:dyDescent="0.2">
      <c r="A6" s="82"/>
      <c r="B6" s="223" t="s">
        <v>521</v>
      </c>
      <c r="C6" s="223" t="s">
        <v>41</v>
      </c>
      <c r="D6" s="80"/>
      <c r="E6" s="80"/>
      <c r="F6" s="81" t="s">
        <v>602</v>
      </c>
      <c r="G6" s="81" t="s">
        <v>602</v>
      </c>
      <c r="H6" s="81" t="s">
        <v>602</v>
      </c>
      <c r="I6" s="81" t="s">
        <v>602</v>
      </c>
      <c r="J6" s="81" t="s">
        <v>602</v>
      </c>
      <c r="K6" s="81" t="s">
        <v>602</v>
      </c>
      <c r="L6" s="81" t="s">
        <v>602</v>
      </c>
      <c r="M6" s="80"/>
      <c r="N6" s="80"/>
      <c r="O6" s="80"/>
    </row>
    <row r="7" spans="1:15" x14ac:dyDescent="0.2">
      <c r="A7" s="82"/>
      <c r="B7" s="224"/>
      <c r="C7" s="224"/>
      <c r="D7" s="80"/>
      <c r="E7" s="80"/>
      <c r="F7" s="81" t="s">
        <v>47</v>
      </c>
      <c r="G7" s="81" t="s">
        <v>47</v>
      </c>
      <c r="H7" s="81" t="s">
        <v>47</v>
      </c>
      <c r="I7" s="81" t="s">
        <v>47</v>
      </c>
      <c r="J7" s="81" t="s">
        <v>47</v>
      </c>
      <c r="K7" s="81" t="s">
        <v>47</v>
      </c>
      <c r="L7" s="81" t="s">
        <v>47</v>
      </c>
      <c r="M7" s="80"/>
      <c r="N7" s="80"/>
      <c r="O7" s="80"/>
    </row>
    <row r="8" spans="1:15" x14ac:dyDescent="0.2">
      <c r="A8" s="82"/>
      <c r="B8" s="41" t="s">
        <v>145</v>
      </c>
      <c r="C8" s="42" t="s">
        <v>146</v>
      </c>
      <c r="D8" s="80"/>
      <c r="E8" s="80"/>
      <c r="F8" s="100">
        <f>SUMIF('Forecast Expenditure'!$B$8:$B$97,$B8,'Forecast Expenditure'!H$8:H$97)/1000</f>
        <v>0</v>
      </c>
      <c r="G8" s="100">
        <f>SUMIF('Forecast Expenditure'!$B$8:$B$97,$B8,'Forecast Expenditure'!I$8:I$97)/1000</f>
        <v>0</v>
      </c>
      <c r="H8" s="194">
        <f>SUMIF('Forecast Expenditure'!$B$8:$B$97,$B8,'Forecast Expenditure'!J$8:J$97)/1000</f>
        <v>0</v>
      </c>
      <c r="I8" s="100">
        <f>SUMIF('Forecast Expenditure'!$B$8:$B$97,$B8,'Forecast Expenditure'!K$8:K$97)/1000</f>
        <v>0</v>
      </c>
      <c r="J8" s="100">
        <f>SUMIF('Forecast Expenditure'!$B$8:$B$97,$B8,'Forecast Expenditure'!L$8:L$97)/1000</f>
        <v>0</v>
      </c>
      <c r="K8" s="100">
        <f>SUMIF('Forecast Expenditure'!$B$8:$B$97,$B8,'Forecast Expenditure'!M$8:M$97)/1000</f>
        <v>0</v>
      </c>
      <c r="L8" s="100">
        <f>SUMIF('Forecast Expenditure'!$B$8:$B$97,$B8,'Forecast Expenditure'!N$8:N$97)/1000</f>
        <v>0</v>
      </c>
      <c r="M8" s="80"/>
      <c r="N8" s="80"/>
      <c r="O8" s="80"/>
    </row>
    <row r="9" spans="1:15" x14ac:dyDescent="0.2">
      <c r="A9" s="82"/>
      <c r="B9" s="43" t="s">
        <v>147</v>
      </c>
      <c r="C9" s="44" t="s">
        <v>148</v>
      </c>
      <c r="D9" s="80"/>
      <c r="E9" s="80"/>
      <c r="F9" s="100">
        <f>SUMIF('Forecast Expenditure'!$B$8:$B$97,$B9,'Forecast Expenditure'!H$8:H$97)/1000</f>
        <v>0</v>
      </c>
      <c r="G9" s="100">
        <f>SUMIF('Forecast Expenditure'!$B$8:$B$97,$B9,'Forecast Expenditure'!I$8:I$97)/1000</f>
        <v>0</v>
      </c>
      <c r="H9" s="194">
        <f>SUMIF('Forecast Expenditure'!$B$8:$B$97,$B9,'Forecast Expenditure'!J$8:J$97)/1000</f>
        <v>0</v>
      </c>
      <c r="I9" s="100">
        <f>SUMIF('Forecast Expenditure'!$B$8:$B$97,$B9,'Forecast Expenditure'!K$8:K$97)/1000</f>
        <v>0</v>
      </c>
      <c r="J9" s="100">
        <f>SUMIF('Forecast Expenditure'!$B$8:$B$97,$B9,'Forecast Expenditure'!L$8:L$97)/1000</f>
        <v>0</v>
      </c>
      <c r="K9" s="100">
        <f>SUMIF('Forecast Expenditure'!$B$8:$B$97,$B9,'Forecast Expenditure'!M$8:M$97)/1000</f>
        <v>0</v>
      </c>
      <c r="L9" s="100">
        <f>SUMIF('Forecast Expenditure'!$B$8:$B$97,$B9,'Forecast Expenditure'!N$8:N$97)/1000</f>
        <v>0</v>
      </c>
      <c r="M9" s="80"/>
      <c r="N9" s="80"/>
      <c r="O9" s="80"/>
    </row>
    <row r="10" spans="1:15" x14ac:dyDescent="0.2">
      <c r="A10" s="82"/>
      <c r="B10" s="43" t="s">
        <v>149</v>
      </c>
      <c r="C10" s="44" t="s">
        <v>150</v>
      </c>
      <c r="D10" s="80"/>
      <c r="E10" s="80"/>
      <c r="F10" s="100">
        <f>SUMIF('Forecast Expenditure'!$B$8:$B$97,$B10,'Forecast Expenditure'!H$8:H$97)/1000</f>
        <v>0</v>
      </c>
      <c r="G10" s="100">
        <f>SUMIF('Forecast Expenditure'!$B$8:$B$97,$B10,'Forecast Expenditure'!I$8:I$97)/1000</f>
        <v>0</v>
      </c>
      <c r="H10" s="194">
        <f>SUMIF('Forecast Expenditure'!$B$8:$B$97,$B10,'Forecast Expenditure'!J$8:J$97)/1000</f>
        <v>0</v>
      </c>
      <c r="I10" s="100">
        <f>SUMIF('Forecast Expenditure'!$B$8:$B$97,$B10,'Forecast Expenditure'!K$8:K$97)/1000</f>
        <v>0</v>
      </c>
      <c r="J10" s="100">
        <f>SUMIF('Forecast Expenditure'!$B$8:$B$97,$B10,'Forecast Expenditure'!L$8:L$97)/1000</f>
        <v>0</v>
      </c>
      <c r="K10" s="100">
        <f>SUMIF('Forecast Expenditure'!$B$8:$B$97,$B10,'Forecast Expenditure'!M$8:M$97)/1000</f>
        <v>0</v>
      </c>
      <c r="L10" s="100">
        <f>SUMIF('Forecast Expenditure'!$B$8:$B$97,$B10,'Forecast Expenditure'!N$8:N$97)/1000</f>
        <v>0</v>
      </c>
      <c r="M10" s="80"/>
      <c r="N10" s="80"/>
      <c r="O10" s="80"/>
    </row>
    <row r="11" spans="1:15" x14ac:dyDescent="0.2">
      <c r="A11" s="82"/>
      <c r="B11" s="43" t="s">
        <v>151</v>
      </c>
      <c r="C11" s="44" t="s">
        <v>152</v>
      </c>
      <c r="D11" s="80"/>
      <c r="E11" s="80"/>
      <c r="F11" s="100">
        <f>SUMIF('Forecast Expenditure'!$B$8:$B$97,$B11,'Forecast Expenditure'!H$8:H$97)/1000</f>
        <v>0</v>
      </c>
      <c r="G11" s="100">
        <f>SUMIF('Forecast Expenditure'!$B$8:$B$97,$B11,'Forecast Expenditure'!I$8:I$97)/1000</f>
        <v>0</v>
      </c>
      <c r="H11" s="194">
        <f>SUMIF('Forecast Expenditure'!$B$8:$B$97,$B11,'Forecast Expenditure'!J$8:J$97)/1000</f>
        <v>0</v>
      </c>
      <c r="I11" s="100">
        <f>SUMIF('Forecast Expenditure'!$B$8:$B$97,$B11,'Forecast Expenditure'!K$8:K$97)/1000</f>
        <v>0</v>
      </c>
      <c r="J11" s="100">
        <f>SUMIF('Forecast Expenditure'!$B$8:$B$97,$B11,'Forecast Expenditure'!L$8:L$97)/1000</f>
        <v>0</v>
      </c>
      <c r="K11" s="100">
        <f>SUMIF('Forecast Expenditure'!$B$8:$B$97,$B11,'Forecast Expenditure'!M$8:M$97)/1000</f>
        <v>0</v>
      </c>
      <c r="L11" s="100">
        <f>SUMIF('Forecast Expenditure'!$B$8:$B$97,$B11,'Forecast Expenditure'!N$8:N$97)/1000</f>
        <v>0</v>
      </c>
      <c r="M11" s="80"/>
      <c r="N11" s="80"/>
      <c r="O11" s="80"/>
    </row>
    <row r="12" spans="1:15" x14ac:dyDescent="0.2">
      <c r="A12" s="82"/>
      <c r="B12" s="43" t="s">
        <v>153</v>
      </c>
      <c r="C12" s="44" t="s">
        <v>154</v>
      </c>
      <c r="D12" s="80"/>
      <c r="E12" s="80"/>
      <c r="F12" s="100">
        <f>SUMIF('Forecast Expenditure'!$B$8:$B$97,$B12,'Forecast Expenditure'!H$8:H$97)/1000</f>
        <v>0</v>
      </c>
      <c r="G12" s="100">
        <f>SUMIF('Forecast Expenditure'!$B$8:$B$97,$B12,'Forecast Expenditure'!I$8:I$97)/1000</f>
        <v>0</v>
      </c>
      <c r="H12" s="194">
        <f>SUMIF('Forecast Expenditure'!$B$8:$B$97,$B12,'Forecast Expenditure'!J$8:J$97)/1000</f>
        <v>0</v>
      </c>
      <c r="I12" s="100">
        <f>SUMIF('Forecast Expenditure'!$B$8:$B$97,$B12,'Forecast Expenditure'!K$8:K$97)/1000</f>
        <v>0</v>
      </c>
      <c r="J12" s="100">
        <f>SUMIF('Forecast Expenditure'!$B$8:$B$97,$B12,'Forecast Expenditure'!L$8:L$97)/1000</f>
        <v>0</v>
      </c>
      <c r="K12" s="100">
        <f>SUMIF('Forecast Expenditure'!$B$8:$B$97,$B12,'Forecast Expenditure'!M$8:M$97)/1000</f>
        <v>0</v>
      </c>
      <c r="L12" s="100">
        <f>SUMIF('Forecast Expenditure'!$B$8:$B$97,$B12,'Forecast Expenditure'!N$8:N$97)/1000</f>
        <v>0</v>
      </c>
      <c r="M12" s="80"/>
      <c r="N12" s="80"/>
      <c r="O12" s="80"/>
    </row>
    <row r="13" spans="1:15" x14ac:dyDescent="0.2">
      <c r="A13" s="82"/>
      <c r="B13" s="43" t="s">
        <v>155</v>
      </c>
      <c r="C13" s="44" t="s">
        <v>156</v>
      </c>
      <c r="D13" s="80"/>
      <c r="E13" s="80"/>
      <c r="F13" s="100">
        <f>SUMIF('Forecast Expenditure'!$B$8:$B$97,$B13,'Forecast Expenditure'!H$8:H$97)/1000</f>
        <v>0</v>
      </c>
      <c r="G13" s="100">
        <f>SUMIF('Forecast Expenditure'!$B$8:$B$97,$B13,'Forecast Expenditure'!I$8:I$97)/1000</f>
        <v>0</v>
      </c>
      <c r="H13" s="194">
        <f>SUMIF('Forecast Expenditure'!$B$8:$B$97,$B13,'Forecast Expenditure'!J$8:J$97)/1000</f>
        <v>0</v>
      </c>
      <c r="I13" s="100">
        <f>SUMIF('Forecast Expenditure'!$B$8:$B$97,$B13,'Forecast Expenditure'!K$8:K$97)/1000</f>
        <v>0</v>
      </c>
      <c r="J13" s="100">
        <f>SUMIF('Forecast Expenditure'!$B$8:$B$97,$B13,'Forecast Expenditure'!L$8:L$97)/1000</f>
        <v>0</v>
      </c>
      <c r="K13" s="100">
        <f>SUMIF('Forecast Expenditure'!$B$8:$B$97,$B13,'Forecast Expenditure'!M$8:M$97)/1000</f>
        <v>0</v>
      </c>
      <c r="L13" s="100">
        <f>SUMIF('Forecast Expenditure'!$B$8:$B$97,$B13,'Forecast Expenditure'!N$8:N$97)/1000</f>
        <v>0</v>
      </c>
      <c r="M13" s="80"/>
      <c r="N13" s="80"/>
      <c r="O13" s="80"/>
    </row>
    <row r="14" spans="1:15" x14ac:dyDescent="0.2">
      <c r="A14" s="82"/>
      <c r="B14" s="43" t="s">
        <v>157</v>
      </c>
      <c r="C14" s="44" t="s">
        <v>158</v>
      </c>
      <c r="D14" s="80"/>
      <c r="E14" s="80"/>
      <c r="F14" s="100">
        <f>SUMIF('Forecast Expenditure'!$B$8:$B$97,$B14,'Forecast Expenditure'!H$8:H$97)/1000</f>
        <v>0</v>
      </c>
      <c r="G14" s="100">
        <f>SUMIF('Forecast Expenditure'!$B$8:$B$97,$B14,'Forecast Expenditure'!I$8:I$97)/1000</f>
        <v>0</v>
      </c>
      <c r="H14" s="194">
        <f>SUMIF('Forecast Expenditure'!$B$8:$B$97,$B14,'Forecast Expenditure'!J$8:J$97)/1000</f>
        <v>0</v>
      </c>
      <c r="I14" s="100">
        <f>SUMIF('Forecast Expenditure'!$B$8:$B$97,$B14,'Forecast Expenditure'!K$8:K$97)/1000</f>
        <v>0</v>
      </c>
      <c r="J14" s="100">
        <f>SUMIF('Forecast Expenditure'!$B$8:$B$97,$B14,'Forecast Expenditure'!L$8:L$97)/1000</f>
        <v>0</v>
      </c>
      <c r="K14" s="100">
        <f>SUMIF('Forecast Expenditure'!$B$8:$B$97,$B14,'Forecast Expenditure'!M$8:M$97)/1000</f>
        <v>0</v>
      </c>
      <c r="L14" s="100">
        <f>SUMIF('Forecast Expenditure'!$B$8:$B$97,$B14,'Forecast Expenditure'!N$8:N$97)/1000</f>
        <v>0</v>
      </c>
      <c r="M14" s="80"/>
      <c r="N14" s="80"/>
      <c r="O14" s="80"/>
    </row>
    <row r="15" spans="1:15" x14ac:dyDescent="0.2">
      <c r="A15" s="82"/>
      <c r="B15" s="43" t="s">
        <v>159</v>
      </c>
      <c r="C15" s="44" t="s">
        <v>160</v>
      </c>
      <c r="D15" s="80"/>
      <c r="E15" s="80"/>
      <c r="F15" s="100">
        <f>SUMIF('Forecast Expenditure'!$B$8:$B$97,$B15,'Forecast Expenditure'!H$8:H$97)/1000</f>
        <v>0</v>
      </c>
      <c r="G15" s="100">
        <f>SUMIF('Forecast Expenditure'!$B$8:$B$97,$B15,'Forecast Expenditure'!I$8:I$97)/1000</f>
        <v>0</v>
      </c>
      <c r="H15" s="194">
        <f>SUMIF('Forecast Expenditure'!$B$8:$B$97,$B15,'Forecast Expenditure'!J$8:J$97)/1000</f>
        <v>0</v>
      </c>
      <c r="I15" s="100">
        <f>SUMIF('Forecast Expenditure'!$B$8:$B$97,$B15,'Forecast Expenditure'!K$8:K$97)/1000</f>
        <v>0</v>
      </c>
      <c r="J15" s="100">
        <f>SUMIF('Forecast Expenditure'!$B$8:$B$97,$B15,'Forecast Expenditure'!L$8:L$97)/1000</f>
        <v>0</v>
      </c>
      <c r="K15" s="100">
        <f>SUMIF('Forecast Expenditure'!$B$8:$B$97,$B15,'Forecast Expenditure'!M$8:M$97)/1000</f>
        <v>0</v>
      </c>
      <c r="L15" s="100">
        <f>SUMIF('Forecast Expenditure'!$B$8:$B$97,$B15,'Forecast Expenditure'!N$8:N$97)/1000</f>
        <v>0</v>
      </c>
      <c r="M15" s="80"/>
      <c r="N15" s="80"/>
      <c r="O15" s="80"/>
    </row>
    <row r="16" spans="1:15" x14ac:dyDescent="0.2">
      <c r="A16" s="82"/>
      <c r="B16" s="43" t="s">
        <v>161</v>
      </c>
      <c r="C16" s="44" t="s">
        <v>162</v>
      </c>
      <c r="D16" s="80"/>
      <c r="E16" s="80"/>
      <c r="F16" s="100">
        <f>SUMIF('Forecast Expenditure'!$B$8:$B$97,$B16,'Forecast Expenditure'!H$8:H$97)/1000</f>
        <v>0</v>
      </c>
      <c r="G16" s="100">
        <f>SUMIF('Forecast Expenditure'!$B$8:$B$97,$B16,'Forecast Expenditure'!I$8:I$97)/1000</f>
        <v>0</v>
      </c>
      <c r="H16" s="194">
        <f>SUMIF('Forecast Expenditure'!$B$8:$B$97,$B16,'Forecast Expenditure'!J$8:J$97)/1000</f>
        <v>0</v>
      </c>
      <c r="I16" s="100">
        <f>SUMIF('Forecast Expenditure'!$B$8:$B$97,$B16,'Forecast Expenditure'!K$8:K$97)/1000</f>
        <v>0</v>
      </c>
      <c r="J16" s="100">
        <f>SUMIF('Forecast Expenditure'!$B$8:$B$97,$B16,'Forecast Expenditure'!L$8:L$97)/1000</f>
        <v>0</v>
      </c>
      <c r="K16" s="100">
        <f>SUMIF('Forecast Expenditure'!$B$8:$B$97,$B16,'Forecast Expenditure'!M$8:M$97)/1000</f>
        <v>0</v>
      </c>
      <c r="L16" s="100">
        <f>SUMIF('Forecast Expenditure'!$B$8:$B$97,$B16,'Forecast Expenditure'!N$8:N$97)/1000</f>
        <v>0</v>
      </c>
      <c r="M16" s="80"/>
      <c r="N16" s="80"/>
      <c r="O16" s="80"/>
    </row>
    <row r="17" spans="1:15" x14ac:dyDescent="0.2">
      <c r="A17" s="82"/>
      <c r="B17" s="43" t="s">
        <v>163</v>
      </c>
      <c r="C17" s="44" t="s">
        <v>164</v>
      </c>
      <c r="D17" s="80"/>
      <c r="E17" s="80"/>
      <c r="F17" s="100">
        <f>SUMIF('Forecast Expenditure'!$B$8:$B$97,$B17,'Forecast Expenditure'!H$8:H$97)/1000</f>
        <v>0</v>
      </c>
      <c r="G17" s="100">
        <f>SUMIF('Forecast Expenditure'!$B$8:$B$97,$B17,'Forecast Expenditure'!I$8:I$97)/1000</f>
        <v>0</v>
      </c>
      <c r="H17" s="194">
        <f>SUMIF('Forecast Expenditure'!$B$8:$B$97,$B17,'Forecast Expenditure'!J$8:J$97)/1000</f>
        <v>0</v>
      </c>
      <c r="I17" s="100">
        <f>SUMIF('Forecast Expenditure'!$B$8:$B$97,$B17,'Forecast Expenditure'!K$8:K$97)/1000</f>
        <v>0</v>
      </c>
      <c r="J17" s="100">
        <f>SUMIF('Forecast Expenditure'!$B$8:$B$97,$B17,'Forecast Expenditure'!L$8:L$97)/1000</f>
        <v>0</v>
      </c>
      <c r="K17" s="100">
        <f>SUMIF('Forecast Expenditure'!$B$8:$B$97,$B17,'Forecast Expenditure'!M$8:M$97)/1000</f>
        <v>0</v>
      </c>
      <c r="L17" s="100">
        <f>SUMIF('Forecast Expenditure'!$B$8:$B$97,$B17,'Forecast Expenditure'!N$8:N$97)/1000</f>
        <v>0</v>
      </c>
      <c r="M17" s="82"/>
      <c r="N17" s="82"/>
      <c r="O17" s="82"/>
    </row>
    <row r="18" spans="1:15" x14ac:dyDescent="0.2">
      <c r="A18" s="82"/>
      <c r="B18" s="43" t="s">
        <v>165</v>
      </c>
      <c r="C18" s="44" t="s">
        <v>166</v>
      </c>
      <c r="D18" s="80"/>
      <c r="E18" s="80"/>
      <c r="F18" s="100">
        <f>SUMIF('Forecast Expenditure'!$B$8:$B$97,$B18,'Forecast Expenditure'!H$8:H$97)/1000</f>
        <v>0</v>
      </c>
      <c r="G18" s="100">
        <f>SUMIF('Forecast Expenditure'!$B$8:$B$97,$B18,'Forecast Expenditure'!I$8:I$97)/1000</f>
        <v>0</v>
      </c>
      <c r="H18" s="194">
        <f>SUMIF('Forecast Expenditure'!$B$8:$B$97,$B18,'Forecast Expenditure'!J$8:J$97)/1000</f>
        <v>0</v>
      </c>
      <c r="I18" s="100">
        <f>SUMIF('Forecast Expenditure'!$B$8:$B$97,$B18,'Forecast Expenditure'!K$8:K$97)/1000</f>
        <v>0</v>
      </c>
      <c r="J18" s="100">
        <f>SUMIF('Forecast Expenditure'!$B$8:$B$97,$B18,'Forecast Expenditure'!L$8:L$97)/1000</f>
        <v>0</v>
      </c>
      <c r="K18" s="100">
        <f>SUMIF('Forecast Expenditure'!$B$8:$B$97,$B18,'Forecast Expenditure'!M$8:M$97)/1000</f>
        <v>0</v>
      </c>
      <c r="L18" s="100">
        <f>SUMIF('Forecast Expenditure'!$B$8:$B$97,$B18,'Forecast Expenditure'!N$8:N$97)/1000</f>
        <v>0</v>
      </c>
      <c r="M18" s="82"/>
      <c r="N18" s="82"/>
      <c r="O18" s="82"/>
    </row>
    <row r="19" spans="1:15" x14ac:dyDescent="0.2">
      <c r="A19" s="82"/>
      <c r="B19" s="43" t="s">
        <v>167</v>
      </c>
      <c r="C19" s="44" t="s">
        <v>168</v>
      </c>
      <c r="D19" s="80"/>
      <c r="E19" s="80"/>
      <c r="F19" s="100">
        <f>SUMIF('Forecast Expenditure'!$B$8:$B$97,$B19,'Forecast Expenditure'!H$8:H$97)/1000</f>
        <v>0</v>
      </c>
      <c r="G19" s="100">
        <f>SUMIF('Forecast Expenditure'!$B$8:$B$97,$B19,'Forecast Expenditure'!I$8:I$97)/1000</f>
        <v>0</v>
      </c>
      <c r="H19" s="194">
        <f>SUMIF('Forecast Expenditure'!$B$8:$B$97,$B19,'Forecast Expenditure'!J$8:J$97)/1000</f>
        <v>0</v>
      </c>
      <c r="I19" s="100">
        <f>SUMIF('Forecast Expenditure'!$B$8:$B$97,$B19,'Forecast Expenditure'!K$8:K$97)/1000</f>
        <v>0</v>
      </c>
      <c r="J19" s="100">
        <f>SUMIF('Forecast Expenditure'!$B$8:$B$97,$B19,'Forecast Expenditure'!L$8:L$97)/1000</f>
        <v>0</v>
      </c>
      <c r="K19" s="100">
        <f>SUMIF('Forecast Expenditure'!$B$8:$B$97,$B19,'Forecast Expenditure'!M$8:M$97)/1000</f>
        <v>0</v>
      </c>
      <c r="L19" s="100">
        <f>SUMIF('Forecast Expenditure'!$B$8:$B$97,$B19,'Forecast Expenditure'!N$8:N$97)/1000</f>
        <v>0</v>
      </c>
      <c r="M19" s="82"/>
      <c r="N19" s="82"/>
      <c r="O19" s="82"/>
    </row>
    <row r="20" spans="1:15" x14ac:dyDescent="0.2">
      <c r="A20" s="82"/>
      <c r="B20" s="43" t="s">
        <v>169</v>
      </c>
      <c r="C20" s="44" t="s">
        <v>170</v>
      </c>
      <c r="D20" s="80"/>
      <c r="E20" s="80"/>
      <c r="F20" s="100">
        <f>SUMIF('Forecast Expenditure'!$B$8:$B$97,$B20,'Forecast Expenditure'!H$8:H$97)/1000</f>
        <v>0</v>
      </c>
      <c r="G20" s="100">
        <f>SUMIF('Forecast Expenditure'!$B$8:$B$97,$B20,'Forecast Expenditure'!I$8:I$97)/1000</f>
        <v>0</v>
      </c>
      <c r="H20" s="194">
        <f>SUMIF('Forecast Expenditure'!$B$8:$B$97,$B20,'Forecast Expenditure'!J$8:J$97)/1000</f>
        <v>0</v>
      </c>
      <c r="I20" s="100">
        <f>SUMIF('Forecast Expenditure'!$B$8:$B$97,$B20,'Forecast Expenditure'!K$8:K$97)/1000</f>
        <v>0</v>
      </c>
      <c r="J20" s="100">
        <f>SUMIF('Forecast Expenditure'!$B$8:$B$97,$B20,'Forecast Expenditure'!L$8:L$97)/1000</f>
        <v>0</v>
      </c>
      <c r="K20" s="100">
        <f>SUMIF('Forecast Expenditure'!$B$8:$B$97,$B20,'Forecast Expenditure'!M$8:M$97)/1000</f>
        <v>0</v>
      </c>
      <c r="L20" s="100">
        <f>SUMIF('Forecast Expenditure'!$B$8:$B$97,$B20,'Forecast Expenditure'!N$8:N$97)/1000</f>
        <v>0</v>
      </c>
      <c r="M20" s="82"/>
      <c r="N20" s="82"/>
      <c r="O20" s="82"/>
    </row>
    <row r="21" spans="1:15" x14ac:dyDescent="0.2">
      <c r="A21" s="82"/>
      <c r="B21" s="43" t="s">
        <v>171</v>
      </c>
      <c r="C21" s="44" t="s">
        <v>172</v>
      </c>
      <c r="D21" s="80"/>
      <c r="E21" s="80"/>
      <c r="F21" s="100">
        <f>SUMIF('Forecast Expenditure'!$B$8:$B$97,$B21,'Forecast Expenditure'!H$8:H$97)/1000</f>
        <v>0</v>
      </c>
      <c r="G21" s="100">
        <f>SUMIF('Forecast Expenditure'!$B$8:$B$97,$B21,'Forecast Expenditure'!I$8:I$97)/1000</f>
        <v>0</v>
      </c>
      <c r="H21" s="194">
        <f>SUMIF('Forecast Expenditure'!$B$8:$B$97,$B21,'Forecast Expenditure'!J$8:J$97)/1000</f>
        <v>0</v>
      </c>
      <c r="I21" s="100">
        <f>SUMIF('Forecast Expenditure'!$B$8:$B$97,$B21,'Forecast Expenditure'!K$8:K$97)/1000</f>
        <v>0</v>
      </c>
      <c r="J21" s="100">
        <f>SUMIF('Forecast Expenditure'!$B$8:$B$97,$B21,'Forecast Expenditure'!L$8:L$97)/1000</f>
        <v>0</v>
      </c>
      <c r="K21" s="100">
        <f>SUMIF('Forecast Expenditure'!$B$8:$B$97,$B21,'Forecast Expenditure'!M$8:M$97)/1000</f>
        <v>0</v>
      </c>
      <c r="L21" s="100">
        <f>SUMIF('Forecast Expenditure'!$B$8:$B$97,$B21,'Forecast Expenditure'!N$8:N$97)/1000</f>
        <v>0</v>
      </c>
      <c r="M21" s="82"/>
      <c r="N21" s="82"/>
      <c r="O21" s="82"/>
    </row>
    <row r="22" spans="1:15" x14ac:dyDescent="0.2">
      <c r="A22" s="82"/>
      <c r="B22" s="43" t="s">
        <v>173</v>
      </c>
      <c r="C22" s="44" t="s">
        <v>174</v>
      </c>
      <c r="D22" s="80"/>
      <c r="E22" s="80"/>
      <c r="F22" s="100">
        <f>SUMIF('Forecast Expenditure'!$B$8:$B$97,$B22,'Forecast Expenditure'!H$8:H$97)/1000</f>
        <v>0</v>
      </c>
      <c r="G22" s="100">
        <f>SUMIF('Forecast Expenditure'!$B$8:$B$97,$B22,'Forecast Expenditure'!I$8:I$97)/1000</f>
        <v>0</v>
      </c>
      <c r="H22" s="194">
        <f>SUMIF('Forecast Expenditure'!$B$8:$B$97,$B22,'Forecast Expenditure'!J$8:J$97)/1000</f>
        <v>0</v>
      </c>
      <c r="I22" s="100">
        <f>SUMIF('Forecast Expenditure'!$B$8:$B$97,$B22,'Forecast Expenditure'!K$8:K$97)/1000</f>
        <v>0</v>
      </c>
      <c r="J22" s="100">
        <f>SUMIF('Forecast Expenditure'!$B$8:$B$97,$B22,'Forecast Expenditure'!L$8:L$97)/1000</f>
        <v>0</v>
      </c>
      <c r="K22" s="100">
        <f>SUMIF('Forecast Expenditure'!$B$8:$B$97,$B22,'Forecast Expenditure'!M$8:M$97)/1000</f>
        <v>0</v>
      </c>
      <c r="L22" s="100">
        <f>SUMIF('Forecast Expenditure'!$B$8:$B$97,$B22,'Forecast Expenditure'!N$8:N$97)/1000</f>
        <v>0</v>
      </c>
      <c r="M22" s="82"/>
      <c r="N22" s="82"/>
      <c r="O22" s="82"/>
    </row>
    <row r="23" spans="1:15" x14ac:dyDescent="0.2">
      <c r="A23" s="82"/>
      <c r="B23" s="43" t="s">
        <v>175</v>
      </c>
      <c r="C23" s="44" t="s">
        <v>176</v>
      </c>
      <c r="D23" s="80"/>
      <c r="E23" s="80"/>
      <c r="F23" s="100">
        <f>SUMIF('Forecast Expenditure'!$B$8:$B$97,$B23,'Forecast Expenditure'!H$8:H$97)/1000</f>
        <v>0</v>
      </c>
      <c r="G23" s="100">
        <f>SUMIF('Forecast Expenditure'!$B$8:$B$97,$B23,'Forecast Expenditure'!I$8:I$97)/1000</f>
        <v>0</v>
      </c>
      <c r="H23" s="194">
        <f>SUMIF('Forecast Expenditure'!$B$8:$B$97,$B23,'Forecast Expenditure'!J$8:J$97)/1000</f>
        <v>0</v>
      </c>
      <c r="I23" s="100">
        <f>SUMIF('Forecast Expenditure'!$B$8:$B$97,$B23,'Forecast Expenditure'!K$8:K$97)/1000</f>
        <v>0</v>
      </c>
      <c r="J23" s="100">
        <f>SUMIF('Forecast Expenditure'!$B$8:$B$97,$B23,'Forecast Expenditure'!L$8:L$97)/1000</f>
        <v>0</v>
      </c>
      <c r="K23" s="100">
        <f>SUMIF('Forecast Expenditure'!$B$8:$B$97,$B23,'Forecast Expenditure'!M$8:M$97)/1000</f>
        <v>0</v>
      </c>
      <c r="L23" s="100">
        <f>SUMIF('Forecast Expenditure'!$B$8:$B$97,$B23,'Forecast Expenditure'!N$8:N$97)/1000</f>
        <v>0</v>
      </c>
      <c r="M23" s="82"/>
      <c r="N23" s="82"/>
      <c r="O23" s="82"/>
    </row>
    <row r="24" spans="1:15" x14ac:dyDescent="0.2">
      <c r="A24" s="82"/>
      <c r="B24" s="43" t="s">
        <v>177</v>
      </c>
      <c r="C24" s="44" t="s">
        <v>178</v>
      </c>
      <c r="D24" s="80"/>
      <c r="E24" s="80"/>
      <c r="F24" s="100">
        <f>SUMIF('Forecast Expenditure'!$B$8:$B$97,$B24,'Forecast Expenditure'!H$8:H$97)/1000</f>
        <v>0</v>
      </c>
      <c r="G24" s="100">
        <f>SUMIF('Forecast Expenditure'!$B$8:$B$97,$B24,'Forecast Expenditure'!I$8:I$97)/1000</f>
        <v>0</v>
      </c>
      <c r="H24" s="194">
        <f>SUMIF('Forecast Expenditure'!$B$8:$B$97,$B24,'Forecast Expenditure'!J$8:J$97)/1000</f>
        <v>0</v>
      </c>
      <c r="I24" s="100">
        <f>SUMIF('Forecast Expenditure'!$B$8:$B$97,$B24,'Forecast Expenditure'!K$8:K$97)/1000</f>
        <v>0</v>
      </c>
      <c r="J24" s="100">
        <f>SUMIF('Forecast Expenditure'!$B$8:$B$97,$B24,'Forecast Expenditure'!L$8:L$97)/1000</f>
        <v>0</v>
      </c>
      <c r="K24" s="100">
        <f>SUMIF('Forecast Expenditure'!$B$8:$B$97,$B24,'Forecast Expenditure'!M$8:M$97)/1000</f>
        <v>0</v>
      </c>
      <c r="L24" s="100">
        <f>SUMIF('Forecast Expenditure'!$B$8:$B$97,$B24,'Forecast Expenditure'!N$8:N$97)/1000</f>
        <v>0</v>
      </c>
      <c r="M24" s="82"/>
      <c r="N24" s="82"/>
      <c r="O24" s="82"/>
    </row>
    <row r="25" spans="1:15" x14ac:dyDescent="0.2">
      <c r="A25" s="82"/>
      <c r="B25" s="43" t="s">
        <v>179</v>
      </c>
      <c r="C25" s="44" t="s">
        <v>180</v>
      </c>
      <c r="D25" s="80"/>
      <c r="E25" s="80"/>
      <c r="F25" s="100">
        <f>SUMIF('Forecast Expenditure'!$B$8:$B$97,$B25,'Forecast Expenditure'!H$8:H$97)/1000</f>
        <v>0</v>
      </c>
      <c r="G25" s="100">
        <f>SUMIF('Forecast Expenditure'!$B$8:$B$97,$B25,'Forecast Expenditure'!I$8:I$97)/1000</f>
        <v>0</v>
      </c>
      <c r="H25" s="194">
        <f>SUMIF('Forecast Expenditure'!$B$8:$B$97,$B25,'Forecast Expenditure'!J$8:J$97)/1000</f>
        <v>0</v>
      </c>
      <c r="I25" s="100">
        <f>SUMIF('Forecast Expenditure'!$B$8:$B$97,$B25,'Forecast Expenditure'!K$8:K$97)/1000</f>
        <v>0</v>
      </c>
      <c r="J25" s="100">
        <f>SUMIF('Forecast Expenditure'!$B$8:$B$97,$B25,'Forecast Expenditure'!L$8:L$97)/1000</f>
        <v>0</v>
      </c>
      <c r="K25" s="100">
        <f>SUMIF('Forecast Expenditure'!$B$8:$B$97,$B25,'Forecast Expenditure'!M$8:M$97)/1000</f>
        <v>0</v>
      </c>
      <c r="L25" s="100">
        <f>SUMIF('Forecast Expenditure'!$B$8:$B$97,$B25,'Forecast Expenditure'!N$8:N$97)/1000</f>
        <v>0</v>
      </c>
      <c r="M25" s="82"/>
      <c r="N25" s="82"/>
      <c r="O25" s="82"/>
    </row>
    <row r="26" spans="1:15" x14ac:dyDescent="0.2">
      <c r="A26" s="82"/>
      <c r="B26" s="43" t="s">
        <v>181</v>
      </c>
      <c r="C26" s="44" t="s">
        <v>182</v>
      </c>
      <c r="D26" s="80"/>
      <c r="E26" s="80"/>
      <c r="F26" s="100">
        <f>SUMIF('Forecast Expenditure'!$B$8:$B$97,$B26,'Forecast Expenditure'!H$8:H$97)/1000</f>
        <v>0</v>
      </c>
      <c r="G26" s="100">
        <f>SUMIF('Forecast Expenditure'!$B$8:$B$97,$B26,'Forecast Expenditure'!I$8:I$97)/1000</f>
        <v>0</v>
      </c>
      <c r="H26" s="194">
        <f>SUMIF('Forecast Expenditure'!$B$8:$B$97,$B26,'Forecast Expenditure'!J$8:J$97)/1000</f>
        <v>0</v>
      </c>
      <c r="I26" s="100">
        <f>SUMIF('Forecast Expenditure'!$B$8:$B$97,$B26,'Forecast Expenditure'!K$8:K$97)/1000</f>
        <v>0</v>
      </c>
      <c r="J26" s="100">
        <f>SUMIF('Forecast Expenditure'!$B$8:$B$97,$B26,'Forecast Expenditure'!L$8:L$97)/1000</f>
        <v>0</v>
      </c>
      <c r="K26" s="100">
        <f>SUMIF('Forecast Expenditure'!$B$8:$B$97,$B26,'Forecast Expenditure'!M$8:M$97)/1000</f>
        <v>0</v>
      </c>
      <c r="L26" s="100">
        <f>SUMIF('Forecast Expenditure'!$B$8:$B$97,$B26,'Forecast Expenditure'!N$8:N$97)/1000</f>
        <v>0</v>
      </c>
      <c r="M26" s="82"/>
      <c r="N26" s="82"/>
      <c r="O26" s="82"/>
    </row>
    <row r="27" spans="1:15" x14ac:dyDescent="0.2">
      <c r="A27" s="82"/>
      <c r="B27" s="43" t="s">
        <v>183</v>
      </c>
      <c r="C27" s="44" t="s">
        <v>184</v>
      </c>
      <c r="D27" s="80"/>
      <c r="E27" s="80"/>
      <c r="F27" s="100">
        <f>SUMIF('Forecast Expenditure'!$B$8:$B$97,$B27,'Forecast Expenditure'!H$8:H$97)/1000</f>
        <v>0</v>
      </c>
      <c r="G27" s="100">
        <f>SUMIF('Forecast Expenditure'!$B$8:$B$97,$B27,'Forecast Expenditure'!I$8:I$97)/1000</f>
        <v>0</v>
      </c>
      <c r="H27" s="194">
        <f>SUMIF('Forecast Expenditure'!$B$8:$B$97,$B27,'Forecast Expenditure'!J$8:J$97)/1000</f>
        <v>0</v>
      </c>
      <c r="I27" s="100">
        <f>SUMIF('Forecast Expenditure'!$B$8:$B$97,$B27,'Forecast Expenditure'!K$8:K$97)/1000</f>
        <v>0</v>
      </c>
      <c r="J27" s="100">
        <f>SUMIF('Forecast Expenditure'!$B$8:$B$97,$B27,'Forecast Expenditure'!L$8:L$97)/1000</f>
        <v>0</v>
      </c>
      <c r="K27" s="100">
        <f>SUMIF('Forecast Expenditure'!$B$8:$B$97,$B27,'Forecast Expenditure'!M$8:M$97)/1000</f>
        <v>0</v>
      </c>
      <c r="L27" s="100">
        <f>SUMIF('Forecast Expenditure'!$B$8:$B$97,$B27,'Forecast Expenditure'!N$8:N$97)/1000</f>
        <v>0</v>
      </c>
      <c r="M27" s="82"/>
      <c r="N27" s="82"/>
      <c r="O27" s="82"/>
    </row>
    <row r="28" spans="1:15" x14ac:dyDescent="0.2">
      <c r="A28" s="82"/>
      <c r="B28" s="43" t="s">
        <v>185</v>
      </c>
      <c r="C28" s="44" t="s">
        <v>186</v>
      </c>
      <c r="D28" s="80"/>
      <c r="E28" s="80"/>
      <c r="F28" s="100">
        <f>SUMIF('Forecast Expenditure'!$B$8:$B$97,$B28,'Forecast Expenditure'!H$8:H$97)/1000</f>
        <v>0</v>
      </c>
      <c r="G28" s="100">
        <f>SUMIF('Forecast Expenditure'!$B$8:$B$97,$B28,'Forecast Expenditure'!I$8:I$97)/1000</f>
        <v>0</v>
      </c>
      <c r="H28" s="194">
        <f>SUMIF('Forecast Expenditure'!$B$8:$B$97,$B28,'Forecast Expenditure'!J$8:J$97)/1000</f>
        <v>0</v>
      </c>
      <c r="I28" s="100">
        <f>SUMIF('Forecast Expenditure'!$B$8:$B$97,$B28,'Forecast Expenditure'!K$8:K$97)/1000</f>
        <v>0</v>
      </c>
      <c r="J28" s="100">
        <f>SUMIF('Forecast Expenditure'!$B$8:$B$97,$B28,'Forecast Expenditure'!L$8:L$97)/1000</f>
        <v>0</v>
      </c>
      <c r="K28" s="100">
        <f>SUMIF('Forecast Expenditure'!$B$8:$B$97,$B28,'Forecast Expenditure'!M$8:M$97)/1000</f>
        <v>0</v>
      </c>
      <c r="L28" s="100">
        <f>SUMIF('Forecast Expenditure'!$B$8:$B$97,$B28,'Forecast Expenditure'!N$8:N$97)/1000</f>
        <v>0</v>
      </c>
      <c r="M28" s="82"/>
      <c r="N28" s="82"/>
      <c r="O28" s="82"/>
    </row>
    <row r="29" spans="1:15" x14ac:dyDescent="0.2">
      <c r="A29" s="82"/>
      <c r="B29" s="43" t="s">
        <v>187</v>
      </c>
      <c r="C29" s="44" t="s">
        <v>188</v>
      </c>
      <c r="D29" s="80"/>
      <c r="E29" s="80"/>
      <c r="F29" s="100">
        <f>SUMIF('Forecast Expenditure'!$B$8:$B$97,$B29,'Forecast Expenditure'!H$8:H$97)/1000</f>
        <v>0</v>
      </c>
      <c r="G29" s="100">
        <f>SUMIF('Forecast Expenditure'!$B$8:$B$97,$B29,'Forecast Expenditure'!I$8:I$97)/1000</f>
        <v>0</v>
      </c>
      <c r="H29" s="194">
        <f>SUMIF('Forecast Expenditure'!$B$8:$B$97,$B29,'Forecast Expenditure'!J$8:J$97)/1000</f>
        <v>0</v>
      </c>
      <c r="I29" s="100">
        <f>SUMIF('Forecast Expenditure'!$B$8:$B$97,$B29,'Forecast Expenditure'!K$8:K$97)/1000</f>
        <v>0</v>
      </c>
      <c r="J29" s="100">
        <f>SUMIF('Forecast Expenditure'!$B$8:$B$97,$B29,'Forecast Expenditure'!L$8:L$97)/1000</f>
        <v>0</v>
      </c>
      <c r="K29" s="100">
        <f>SUMIF('Forecast Expenditure'!$B$8:$B$97,$B29,'Forecast Expenditure'!M$8:M$97)/1000</f>
        <v>0</v>
      </c>
      <c r="L29" s="100">
        <f>SUMIF('Forecast Expenditure'!$B$8:$B$97,$B29,'Forecast Expenditure'!N$8:N$97)/1000</f>
        <v>0</v>
      </c>
      <c r="M29" s="82"/>
      <c r="N29" s="82"/>
      <c r="O29" s="82"/>
    </row>
    <row r="30" spans="1:15" x14ac:dyDescent="0.2">
      <c r="A30" s="82"/>
      <c r="B30" s="43" t="s">
        <v>189</v>
      </c>
      <c r="C30" s="44" t="s">
        <v>190</v>
      </c>
      <c r="D30" s="80"/>
      <c r="E30" s="80"/>
      <c r="F30" s="100">
        <f>SUMIF('Forecast Expenditure'!$B$8:$B$97,$B30,'Forecast Expenditure'!H$8:H$97)/1000</f>
        <v>0</v>
      </c>
      <c r="G30" s="100">
        <f>SUMIF('Forecast Expenditure'!$B$8:$B$97,$B30,'Forecast Expenditure'!I$8:I$97)/1000</f>
        <v>0</v>
      </c>
      <c r="H30" s="194">
        <f>SUMIF('Forecast Expenditure'!$B$8:$B$97,$B30,'Forecast Expenditure'!J$8:J$97)/1000</f>
        <v>0</v>
      </c>
      <c r="I30" s="100">
        <f>SUMIF('Forecast Expenditure'!$B$8:$B$97,$B30,'Forecast Expenditure'!K$8:K$97)/1000</f>
        <v>0</v>
      </c>
      <c r="J30" s="100">
        <f>SUMIF('Forecast Expenditure'!$B$8:$B$97,$B30,'Forecast Expenditure'!L$8:L$97)/1000</f>
        <v>0</v>
      </c>
      <c r="K30" s="100">
        <f>SUMIF('Forecast Expenditure'!$B$8:$B$97,$B30,'Forecast Expenditure'!M$8:M$97)/1000</f>
        <v>0</v>
      </c>
      <c r="L30" s="100">
        <f>SUMIF('Forecast Expenditure'!$B$8:$B$97,$B30,'Forecast Expenditure'!N$8:N$97)/1000</f>
        <v>0</v>
      </c>
      <c r="M30" s="82"/>
      <c r="N30" s="82"/>
      <c r="O30" s="82"/>
    </row>
    <row r="31" spans="1:15" x14ac:dyDescent="0.2">
      <c r="A31" s="82"/>
      <c r="B31" s="43" t="s">
        <v>191</v>
      </c>
      <c r="C31" s="44" t="s">
        <v>192</v>
      </c>
      <c r="D31" s="80"/>
      <c r="E31" s="80"/>
      <c r="F31" s="100">
        <f>SUMIF('Forecast Expenditure'!$B$8:$B$97,$B31,'Forecast Expenditure'!H$8:H$97)/1000</f>
        <v>0</v>
      </c>
      <c r="G31" s="100">
        <f>SUMIF('Forecast Expenditure'!$B$8:$B$97,$B31,'Forecast Expenditure'!I$8:I$97)/1000</f>
        <v>0</v>
      </c>
      <c r="H31" s="194">
        <f>SUMIF('Forecast Expenditure'!$B$8:$B$97,$B31,'Forecast Expenditure'!J$8:J$97)/1000</f>
        <v>0</v>
      </c>
      <c r="I31" s="100">
        <f>SUMIF('Forecast Expenditure'!$B$8:$B$97,$B31,'Forecast Expenditure'!K$8:K$97)/1000</f>
        <v>0</v>
      </c>
      <c r="J31" s="100">
        <f>SUMIF('Forecast Expenditure'!$B$8:$B$97,$B31,'Forecast Expenditure'!L$8:L$97)/1000</f>
        <v>0</v>
      </c>
      <c r="K31" s="100">
        <f>SUMIF('Forecast Expenditure'!$B$8:$B$97,$B31,'Forecast Expenditure'!M$8:M$97)/1000</f>
        <v>0</v>
      </c>
      <c r="L31" s="100">
        <f>SUMIF('Forecast Expenditure'!$B$8:$B$97,$B31,'Forecast Expenditure'!N$8:N$97)/1000</f>
        <v>0</v>
      </c>
      <c r="M31" s="82"/>
      <c r="N31" s="82"/>
      <c r="O31" s="82"/>
    </row>
    <row r="32" spans="1:15" x14ac:dyDescent="0.2">
      <c r="A32" s="82"/>
      <c r="B32" s="43" t="s">
        <v>193</v>
      </c>
      <c r="C32" s="44" t="s">
        <v>194</v>
      </c>
      <c r="D32" s="80"/>
      <c r="E32" s="80"/>
      <c r="F32" s="100">
        <f>SUMIF('Forecast Expenditure'!$B$8:$B$97,$B32,'Forecast Expenditure'!H$8:H$97)/1000</f>
        <v>0</v>
      </c>
      <c r="G32" s="100">
        <f>SUMIF('Forecast Expenditure'!$B$8:$B$97,$B32,'Forecast Expenditure'!I$8:I$97)/1000</f>
        <v>0</v>
      </c>
      <c r="H32" s="194">
        <f>SUMIF('Forecast Expenditure'!$B$8:$B$97,$B32,'Forecast Expenditure'!J$8:J$97)/1000</f>
        <v>0</v>
      </c>
      <c r="I32" s="100">
        <f>SUMIF('Forecast Expenditure'!$B$8:$B$97,$B32,'Forecast Expenditure'!K$8:K$97)/1000</f>
        <v>0</v>
      </c>
      <c r="J32" s="100">
        <f>SUMIF('Forecast Expenditure'!$B$8:$B$97,$B32,'Forecast Expenditure'!L$8:L$97)/1000</f>
        <v>0</v>
      </c>
      <c r="K32" s="100">
        <f>SUMIF('Forecast Expenditure'!$B$8:$B$97,$B32,'Forecast Expenditure'!M$8:M$97)/1000</f>
        <v>0</v>
      </c>
      <c r="L32" s="100">
        <f>SUMIF('Forecast Expenditure'!$B$8:$B$97,$B32,'Forecast Expenditure'!N$8:N$97)/1000</f>
        <v>0</v>
      </c>
      <c r="M32" s="82"/>
      <c r="N32" s="82"/>
      <c r="O32" s="82"/>
    </row>
    <row r="33" spans="1:15" x14ac:dyDescent="0.2">
      <c r="A33" s="82"/>
      <c r="B33" s="43" t="s">
        <v>195</v>
      </c>
      <c r="C33" s="44" t="s">
        <v>196</v>
      </c>
      <c r="D33" s="80"/>
      <c r="E33" s="80"/>
      <c r="F33" s="100">
        <f>SUMIF('Forecast Expenditure'!$B$8:$B$97,$B33,'Forecast Expenditure'!H$8:H$97)/1000</f>
        <v>0</v>
      </c>
      <c r="G33" s="100">
        <f>SUMIF('Forecast Expenditure'!$B$8:$B$97,$B33,'Forecast Expenditure'!I$8:I$97)/1000</f>
        <v>0</v>
      </c>
      <c r="H33" s="194">
        <f>SUMIF('Forecast Expenditure'!$B$8:$B$97,$B33,'Forecast Expenditure'!J$8:J$97)/1000</f>
        <v>0</v>
      </c>
      <c r="I33" s="100">
        <f>SUMIF('Forecast Expenditure'!$B$8:$B$97,$B33,'Forecast Expenditure'!K$8:K$97)/1000</f>
        <v>0</v>
      </c>
      <c r="J33" s="100">
        <f>SUMIF('Forecast Expenditure'!$B$8:$B$97,$B33,'Forecast Expenditure'!L$8:L$97)/1000</f>
        <v>0</v>
      </c>
      <c r="K33" s="100">
        <f>SUMIF('Forecast Expenditure'!$B$8:$B$97,$B33,'Forecast Expenditure'!M$8:M$97)/1000</f>
        <v>0</v>
      </c>
      <c r="L33" s="100">
        <f>SUMIF('Forecast Expenditure'!$B$8:$B$97,$B33,'Forecast Expenditure'!N$8:N$97)/1000</f>
        <v>0</v>
      </c>
      <c r="M33" s="82"/>
      <c r="N33" s="82"/>
      <c r="O33" s="82"/>
    </row>
    <row r="34" spans="1:15" x14ac:dyDescent="0.2">
      <c r="A34" s="82"/>
      <c r="B34" s="43" t="s">
        <v>197</v>
      </c>
      <c r="C34" s="44" t="s">
        <v>198</v>
      </c>
      <c r="D34" s="80"/>
      <c r="E34" s="80"/>
      <c r="F34" s="100">
        <f>SUMIF('Forecast Expenditure'!$B$8:$B$97,$B34,'Forecast Expenditure'!H$8:H$97)/1000</f>
        <v>0</v>
      </c>
      <c r="G34" s="100">
        <f>SUMIF('Forecast Expenditure'!$B$8:$B$97,$B34,'Forecast Expenditure'!I$8:I$97)/1000</f>
        <v>0</v>
      </c>
      <c r="H34" s="194">
        <f>SUMIF('Forecast Expenditure'!$B$8:$B$97,$B34,'Forecast Expenditure'!J$8:J$97)/1000</f>
        <v>0</v>
      </c>
      <c r="I34" s="100">
        <f>SUMIF('Forecast Expenditure'!$B$8:$B$97,$B34,'Forecast Expenditure'!K$8:K$97)/1000</f>
        <v>0</v>
      </c>
      <c r="J34" s="100">
        <f>SUMIF('Forecast Expenditure'!$B$8:$B$97,$B34,'Forecast Expenditure'!L$8:L$97)/1000</f>
        <v>0</v>
      </c>
      <c r="K34" s="100">
        <f>SUMIF('Forecast Expenditure'!$B$8:$B$97,$B34,'Forecast Expenditure'!M$8:M$97)/1000</f>
        <v>0</v>
      </c>
      <c r="L34" s="100">
        <f>SUMIF('Forecast Expenditure'!$B$8:$B$97,$B34,'Forecast Expenditure'!N$8:N$97)/1000</f>
        <v>0</v>
      </c>
      <c r="M34" s="82"/>
      <c r="N34" s="82"/>
      <c r="O34" s="82"/>
    </row>
    <row r="35" spans="1:15" x14ac:dyDescent="0.2">
      <c r="A35" s="82"/>
      <c r="B35" s="43" t="s">
        <v>199</v>
      </c>
      <c r="C35" s="44" t="s">
        <v>200</v>
      </c>
      <c r="D35" s="80"/>
      <c r="E35" s="80"/>
      <c r="F35" s="100">
        <f>SUMIF('Forecast Expenditure'!$B$8:$B$97,$B35,'Forecast Expenditure'!H$8:H$97)/1000</f>
        <v>0</v>
      </c>
      <c r="G35" s="100">
        <f>SUMIF('Forecast Expenditure'!$B$8:$B$97,$B35,'Forecast Expenditure'!I$8:I$97)/1000</f>
        <v>0</v>
      </c>
      <c r="H35" s="194">
        <f>SUMIF('Forecast Expenditure'!$B$8:$B$97,$B35,'Forecast Expenditure'!J$8:J$97)/1000</f>
        <v>0</v>
      </c>
      <c r="I35" s="100">
        <f>SUMIF('Forecast Expenditure'!$B$8:$B$97,$B35,'Forecast Expenditure'!K$8:K$97)/1000</f>
        <v>0</v>
      </c>
      <c r="J35" s="100">
        <f>SUMIF('Forecast Expenditure'!$B$8:$B$97,$B35,'Forecast Expenditure'!L$8:L$97)/1000</f>
        <v>0</v>
      </c>
      <c r="K35" s="100">
        <f>SUMIF('Forecast Expenditure'!$B$8:$B$97,$B35,'Forecast Expenditure'!M$8:M$97)/1000</f>
        <v>0</v>
      </c>
      <c r="L35" s="100">
        <f>SUMIF('Forecast Expenditure'!$B$8:$B$97,$B35,'Forecast Expenditure'!N$8:N$97)/1000</f>
        <v>0</v>
      </c>
      <c r="M35" s="82"/>
      <c r="N35" s="82"/>
      <c r="O35" s="82"/>
    </row>
    <row r="36" spans="1:15" x14ac:dyDescent="0.2">
      <c r="A36" s="82"/>
      <c r="B36" s="43" t="s">
        <v>201</v>
      </c>
      <c r="C36" s="44" t="s">
        <v>202</v>
      </c>
      <c r="D36" s="80"/>
      <c r="E36" s="80"/>
      <c r="F36" s="100">
        <f>SUMIF('Forecast Expenditure'!$B$8:$B$97,$B36,'Forecast Expenditure'!H$8:H$97)/1000</f>
        <v>0</v>
      </c>
      <c r="G36" s="100">
        <f>SUMIF('Forecast Expenditure'!$B$8:$B$97,$B36,'Forecast Expenditure'!I$8:I$97)/1000</f>
        <v>0</v>
      </c>
      <c r="H36" s="194">
        <f>SUMIF('Forecast Expenditure'!$B$8:$B$97,$B36,'Forecast Expenditure'!J$8:J$97)/1000</f>
        <v>0</v>
      </c>
      <c r="I36" s="100">
        <f>SUMIF('Forecast Expenditure'!$B$8:$B$97,$B36,'Forecast Expenditure'!K$8:K$97)/1000</f>
        <v>0</v>
      </c>
      <c r="J36" s="100">
        <f>SUMIF('Forecast Expenditure'!$B$8:$B$97,$B36,'Forecast Expenditure'!L$8:L$97)/1000</f>
        <v>0</v>
      </c>
      <c r="K36" s="100">
        <f>SUMIF('Forecast Expenditure'!$B$8:$B$97,$B36,'Forecast Expenditure'!M$8:M$97)/1000</f>
        <v>0</v>
      </c>
      <c r="L36" s="100">
        <f>SUMIF('Forecast Expenditure'!$B$8:$B$97,$B36,'Forecast Expenditure'!N$8:N$97)/1000</f>
        <v>0</v>
      </c>
      <c r="M36" s="82"/>
      <c r="N36" s="82"/>
      <c r="O36" s="82"/>
    </row>
    <row r="37" spans="1:15" x14ac:dyDescent="0.2">
      <c r="A37" s="82"/>
      <c r="B37" s="43" t="s">
        <v>203</v>
      </c>
      <c r="C37" s="44" t="s">
        <v>204</v>
      </c>
      <c r="D37" s="80"/>
      <c r="E37" s="80"/>
      <c r="F37" s="100">
        <f>SUMIF('Forecast Expenditure'!$B$8:$B$97,$B37,'Forecast Expenditure'!H$8:H$97)/1000</f>
        <v>0</v>
      </c>
      <c r="G37" s="100">
        <f>SUMIF('Forecast Expenditure'!$B$8:$B$97,$B37,'Forecast Expenditure'!I$8:I$97)/1000</f>
        <v>0</v>
      </c>
      <c r="H37" s="194">
        <f>SUMIF('Forecast Expenditure'!$B$8:$B$97,$B37,'Forecast Expenditure'!J$8:J$97)/1000</f>
        <v>0</v>
      </c>
      <c r="I37" s="100">
        <f>SUMIF('Forecast Expenditure'!$B$8:$B$97,$B37,'Forecast Expenditure'!K$8:K$97)/1000</f>
        <v>0</v>
      </c>
      <c r="J37" s="100">
        <f>SUMIF('Forecast Expenditure'!$B$8:$B$97,$B37,'Forecast Expenditure'!L$8:L$97)/1000</f>
        <v>0</v>
      </c>
      <c r="K37" s="100">
        <f>SUMIF('Forecast Expenditure'!$B$8:$B$97,$B37,'Forecast Expenditure'!M$8:M$97)/1000</f>
        <v>0</v>
      </c>
      <c r="L37" s="100">
        <f>SUMIF('Forecast Expenditure'!$B$8:$B$97,$B37,'Forecast Expenditure'!N$8:N$97)/1000</f>
        <v>0</v>
      </c>
      <c r="M37" s="82"/>
      <c r="N37" s="82"/>
      <c r="O37" s="82"/>
    </row>
    <row r="38" spans="1:15" x14ac:dyDescent="0.2">
      <c r="A38" s="82"/>
      <c r="B38" s="43" t="s">
        <v>205</v>
      </c>
      <c r="C38" s="44" t="s">
        <v>206</v>
      </c>
      <c r="D38" s="80"/>
      <c r="E38" s="80"/>
      <c r="F38" s="100">
        <f>SUMIF('Forecast Expenditure'!$B$8:$B$97,$B38,'Forecast Expenditure'!H$8:H$97)/1000</f>
        <v>0</v>
      </c>
      <c r="G38" s="100">
        <f>SUMIF('Forecast Expenditure'!$B$8:$B$97,$B38,'Forecast Expenditure'!I$8:I$97)/1000</f>
        <v>0</v>
      </c>
      <c r="H38" s="194">
        <f>SUMIF('Forecast Expenditure'!$B$8:$B$97,$B38,'Forecast Expenditure'!J$8:J$97)/1000</f>
        <v>0</v>
      </c>
      <c r="I38" s="100">
        <f>SUMIF('Forecast Expenditure'!$B$8:$B$97,$B38,'Forecast Expenditure'!K$8:K$97)/1000</f>
        <v>0</v>
      </c>
      <c r="J38" s="100">
        <f>SUMIF('Forecast Expenditure'!$B$8:$B$97,$B38,'Forecast Expenditure'!L$8:L$97)/1000</f>
        <v>0</v>
      </c>
      <c r="K38" s="100">
        <f>SUMIF('Forecast Expenditure'!$B$8:$B$97,$B38,'Forecast Expenditure'!M$8:M$97)/1000</f>
        <v>0</v>
      </c>
      <c r="L38" s="100">
        <f>SUMIF('Forecast Expenditure'!$B$8:$B$97,$B38,'Forecast Expenditure'!N$8:N$97)/1000</f>
        <v>0</v>
      </c>
      <c r="M38" s="82"/>
      <c r="N38" s="82"/>
      <c r="O38" s="82"/>
    </row>
    <row r="39" spans="1:15" x14ac:dyDescent="0.2">
      <c r="A39" s="82"/>
      <c r="B39" s="43" t="s">
        <v>207</v>
      </c>
      <c r="C39" s="44" t="s">
        <v>208</v>
      </c>
      <c r="D39" s="80"/>
      <c r="E39" s="80"/>
      <c r="F39" s="100">
        <f>SUMIF('Forecast Expenditure'!$B$8:$B$97,$B39,'Forecast Expenditure'!H$8:H$97)/1000</f>
        <v>0</v>
      </c>
      <c r="G39" s="100">
        <f>SUMIF('Forecast Expenditure'!$B$8:$B$97,$B39,'Forecast Expenditure'!I$8:I$97)/1000</f>
        <v>0</v>
      </c>
      <c r="H39" s="194">
        <f>SUMIF('Forecast Expenditure'!$B$8:$B$97,$B39,'Forecast Expenditure'!J$8:J$97)/1000</f>
        <v>0</v>
      </c>
      <c r="I39" s="100">
        <f>SUMIF('Forecast Expenditure'!$B$8:$B$97,$B39,'Forecast Expenditure'!K$8:K$97)/1000</f>
        <v>0</v>
      </c>
      <c r="J39" s="100">
        <f>SUMIF('Forecast Expenditure'!$B$8:$B$97,$B39,'Forecast Expenditure'!L$8:L$97)/1000</f>
        <v>0</v>
      </c>
      <c r="K39" s="100">
        <f>SUMIF('Forecast Expenditure'!$B$8:$B$97,$B39,'Forecast Expenditure'!M$8:M$97)/1000</f>
        <v>0</v>
      </c>
      <c r="L39" s="100">
        <f>SUMIF('Forecast Expenditure'!$B$8:$B$97,$B39,'Forecast Expenditure'!N$8:N$97)/1000</f>
        <v>0</v>
      </c>
      <c r="M39" s="82"/>
      <c r="N39" s="82"/>
      <c r="O39" s="82"/>
    </row>
    <row r="40" spans="1:15" x14ac:dyDescent="0.2">
      <c r="A40" s="82"/>
      <c r="B40" s="43" t="s">
        <v>209</v>
      </c>
      <c r="C40" s="44" t="s">
        <v>210</v>
      </c>
      <c r="D40" s="80"/>
      <c r="E40" s="80"/>
      <c r="F40" s="100">
        <f>SUMIF('Forecast Expenditure'!$B$8:$B$97,$B40,'Forecast Expenditure'!H$8:H$97)/1000</f>
        <v>0</v>
      </c>
      <c r="G40" s="100">
        <f>SUMIF('Forecast Expenditure'!$B$8:$B$97,$B40,'Forecast Expenditure'!I$8:I$97)/1000</f>
        <v>0</v>
      </c>
      <c r="H40" s="194">
        <f>SUMIF('Forecast Expenditure'!$B$8:$B$97,$B40,'Forecast Expenditure'!J$8:J$97)/1000</f>
        <v>0</v>
      </c>
      <c r="I40" s="100">
        <f>SUMIF('Forecast Expenditure'!$B$8:$B$97,$B40,'Forecast Expenditure'!K$8:K$97)/1000</f>
        <v>0</v>
      </c>
      <c r="J40" s="100">
        <f>SUMIF('Forecast Expenditure'!$B$8:$B$97,$B40,'Forecast Expenditure'!L$8:L$97)/1000</f>
        <v>0</v>
      </c>
      <c r="K40" s="100">
        <f>SUMIF('Forecast Expenditure'!$B$8:$B$97,$B40,'Forecast Expenditure'!M$8:M$97)/1000</f>
        <v>0</v>
      </c>
      <c r="L40" s="100">
        <f>SUMIF('Forecast Expenditure'!$B$8:$B$97,$B40,'Forecast Expenditure'!N$8:N$97)/1000</f>
        <v>0</v>
      </c>
      <c r="M40" s="82"/>
      <c r="N40" s="82"/>
      <c r="O40" s="82"/>
    </row>
    <row r="41" spans="1:15" x14ac:dyDescent="0.2">
      <c r="A41" s="82"/>
      <c r="B41" s="43" t="s">
        <v>211</v>
      </c>
      <c r="C41" s="44" t="s">
        <v>212</v>
      </c>
      <c r="D41" s="80"/>
      <c r="E41" s="80"/>
      <c r="F41" s="100">
        <f>SUMIF('Forecast Expenditure'!$B$8:$B$97,$B41,'Forecast Expenditure'!H$8:H$97)/1000</f>
        <v>0</v>
      </c>
      <c r="G41" s="100">
        <f>SUMIF('Forecast Expenditure'!$B$8:$B$97,$B41,'Forecast Expenditure'!I$8:I$97)/1000</f>
        <v>0</v>
      </c>
      <c r="H41" s="194">
        <f>SUMIF('Forecast Expenditure'!$B$8:$B$97,$B41,'Forecast Expenditure'!J$8:J$97)/1000</f>
        <v>0</v>
      </c>
      <c r="I41" s="100">
        <f>SUMIF('Forecast Expenditure'!$B$8:$B$97,$B41,'Forecast Expenditure'!K$8:K$97)/1000</f>
        <v>0</v>
      </c>
      <c r="J41" s="100">
        <f>SUMIF('Forecast Expenditure'!$B$8:$B$97,$B41,'Forecast Expenditure'!L$8:L$97)/1000</f>
        <v>0</v>
      </c>
      <c r="K41" s="100">
        <f>SUMIF('Forecast Expenditure'!$B$8:$B$97,$B41,'Forecast Expenditure'!M$8:M$97)/1000</f>
        <v>0</v>
      </c>
      <c r="L41" s="100">
        <f>SUMIF('Forecast Expenditure'!$B$8:$B$97,$B41,'Forecast Expenditure'!N$8:N$97)/1000</f>
        <v>0</v>
      </c>
      <c r="M41" s="82"/>
      <c r="N41" s="82"/>
      <c r="O41" s="82"/>
    </row>
    <row r="42" spans="1:15" x14ac:dyDescent="0.2">
      <c r="A42" s="82"/>
      <c r="B42" s="43" t="s">
        <v>213</v>
      </c>
      <c r="C42" s="44" t="s">
        <v>214</v>
      </c>
      <c r="D42" s="80"/>
      <c r="E42" s="80"/>
      <c r="F42" s="100">
        <f>SUMIF('Forecast Expenditure'!$B$8:$B$97,$B42,'Forecast Expenditure'!H$8:H$97)/1000</f>
        <v>0</v>
      </c>
      <c r="G42" s="100">
        <f>SUMIF('Forecast Expenditure'!$B$8:$B$97,$B42,'Forecast Expenditure'!I$8:I$97)/1000</f>
        <v>0</v>
      </c>
      <c r="H42" s="194">
        <f>SUMIF('Forecast Expenditure'!$B$8:$B$97,$B42,'Forecast Expenditure'!J$8:J$97)/1000</f>
        <v>0</v>
      </c>
      <c r="I42" s="100">
        <f>SUMIF('Forecast Expenditure'!$B$8:$B$97,$B42,'Forecast Expenditure'!K$8:K$97)/1000</f>
        <v>0</v>
      </c>
      <c r="J42" s="100">
        <f>SUMIF('Forecast Expenditure'!$B$8:$B$97,$B42,'Forecast Expenditure'!L$8:L$97)/1000</f>
        <v>0</v>
      </c>
      <c r="K42" s="100">
        <f>SUMIF('Forecast Expenditure'!$B$8:$B$97,$B42,'Forecast Expenditure'!M$8:M$97)/1000</f>
        <v>0</v>
      </c>
      <c r="L42" s="100">
        <f>SUMIF('Forecast Expenditure'!$B$8:$B$97,$B42,'Forecast Expenditure'!N$8:N$97)/1000</f>
        <v>0</v>
      </c>
      <c r="M42" s="82"/>
      <c r="N42" s="82"/>
      <c r="O42" s="82"/>
    </row>
    <row r="43" spans="1:15" x14ac:dyDescent="0.2">
      <c r="A43" s="82"/>
      <c r="B43" s="43" t="s">
        <v>215</v>
      </c>
      <c r="C43" s="44" t="s">
        <v>216</v>
      </c>
      <c r="D43" s="80"/>
      <c r="E43" s="80"/>
      <c r="F43" s="100">
        <f>SUMIF('Forecast Expenditure'!$B$8:$B$97,$B43,'Forecast Expenditure'!H$8:H$97)/1000</f>
        <v>0</v>
      </c>
      <c r="G43" s="100">
        <f>SUMIF('Forecast Expenditure'!$B$8:$B$97,$B43,'Forecast Expenditure'!I$8:I$97)/1000</f>
        <v>0</v>
      </c>
      <c r="H43" s="194">
        <f>SUMIF('Forecast Expenditure'!$B$8:$B$97,$B43,'Forecast Expenditure'!J$8:J$97)/1000</f>
        <v>0</v>
      </c>
      <c r="I43" s="100">
        <f>SUMIF('Forecast Expenditure'!$B$8:$B$97,$B43,'Forecast Expenditure'!K$8:K$97)/1000</f>
        <v>0</v>
      </c>
      <c r="J43" s="100">
        <f>SUMIF('Forecast Expenditure'!$B$8:$B$97,$B43,'Forecast Expenditure'!L$8:L$97)/1000</f>
        <v>0</v>
      </c>
      <c r="K43" s="100">
        <f>SUMIF('Forecast Expenditure'!$B$8:$B$97,$B43,'Forecast Expenditure'!M$8:M$97)/1000</f>
        <v>0</v>
      </c>
      <c r="L43" s="100">
        <f>SUMIF('Forecast Expenditure'!$B$8:$B$97,$B43,'Forecast Expenditure'!N$8:N$97)/1000</f>
        <v>0</v>
      </c>
      <c r="M43" s="82"/>
      <c r="N43" s="82"/>
      <c r="O43" s="82"/>
    </row>
    <row r="44" spans="1:15" x14ac:dyDescent="0.2">
      <c r="A44" s="82"/>
      <c r="B44" s="43" t="s">
        <v>217</v>
      </c>
      <c r="C44" s="44" t="s">
        <v>218</v>
      </c>
      <c r="D44" s="80"/>
      <c r="E44" s="80"/>
      <c r="F44" s="100">
        <f>SUMIF('Forecast Expenditure'!$B$8:$B$97,$B44,'Forecast Expenditure'!H$8:H$97)/1000</f>
        <v>0</v>
      </c>
      <c r="G44" s="100">
        <f>SUMIF('Forecast Expenditure'!$B$8:$B$97,$B44,'Forecast Expenditure'!I$8:I$97)/1000</f>
        <v>0</v>
      </c>
      <c r="H44" s="194">
        <f>SUMIF('Forecast Expenditure'!$B$8:$B$97,$B44,'Forecast Expenditure'!J$8:J$97)/1000</f>
        <v>0</v>
      </c>
      <c r="I44" s="100">
        <f>SUMIF('Forecast Expenditure'!$B$8:$B$97,$B44,'Forecast Expenditure'!K$8:K$97)/1000</f>
        <v>0</v>
      </c>
      <c r="J44" s="100">
        <f>SUMIF('Forecast Expenditure'!$B$8:$B$97,$B44,'Forecast Expenditure'!L$8:L$97)/1000</f>
        <v>0</v>
      </c>
      <c r="K44" s="100">
        <f>SUMIF('Forecast Expenditure'!$B$8:$B$97,$B44,'Forecast Expenditure'!M$8:M$97)/1000</f>
        <v>0</v>
      </c>
      <c r="L44" s="100">
        <f>SUMIF('Forecast Expenditure'!$B$8:$B$97,$B44,'Forecast Expenditure'!N$8:N$97)/1000</f>
        <v>0</v>
      </c>
      <c r="M44" s="82"/>
      <c r="N44" s="82"/>
      <c r="O44" s="82"/>
    </row>
    <row r="45" spans="1:15" x14ac:dyDescent="0.2">
      <c r="A45" s="82"/>
      <c r="B45" s="43" t="s">
        <v>219</v>
      </c>
      <c r="C45" s="44" t="s">
        <v>220</v>
      </c>
      <c r="D45" s="80"/>
      <c r="E45" s="80"/>
      <c r="F45" s="100">
        <f>SUMIF('Forecast Expenditure'!$B$8:$B$97,$B45,'Forecast Expenditure'!H$8:H$97)/1000</f>
        <v>0</v>
      </c>
      <c r="G45" s="100">
        <f>SUMIF('Forecast Expenditure'!$B$8:$B$97,$B45,'Forecast Expenditure'!I$8:I$97)/1000</f>
        <v>0</v>
      </c>
      <c r="H45" s="194">
        <f>SUMIF('Forecast Expenditure'!$B$8:$B$97,$B45,'Forecast Expenditure'!J$8:J$97)/1000</f>
        <v>0</v>
      </c>
      <c r="I45" s="100">
        <f>SUMIF('Forecast Expenditure'!$B$8:$B$97,$B45,'Forecast Expenditure'!K$8:K$97)/1000</f>
        <v>0</v>
      </c>
      <c r="J45" s="100">
        <f>SUMIF('Forecast Expenditure'!$B$8:$B$97,$B45,'Forecast Expenditure'!L$8:L$97)/1000</f>
        <v>0</v>
      </c>
      <c r="K45" s="100">
        <f>SUMIF('Forecast Expenditure'!$B$8:$B$97,$B45,'Forecast Expenditure'!M$8:M$97)/1000</f>
        <v>0</v>
      </c>
      <c r="L45" s="100">
        <f>SUMIF('Forecast Expenditure'!$B$8:$B$97,$B45,'Forecast Expenditure'!N$8:N$97)/1000</f>
        <v>0</v>
      </c>
      <c r="M45" s="82"/>
      <c r="N45" s="82"/>
      <c r="O45" s="82"/>
    </row>
    <row r="46" spans="1:15" x14ac:dyDescent="0.2">
      <c r="A46" s="82"/>
      <c r="B46" s="43" t="s">
        <v>221</v>
      </c>
      <c r="C46" s="44" t="s">
        <v>222</v>
      </c>
      <c r="D46" s="80"/>
      <c r="E46" s="80"/>
      <c r="F46" s="100">
        <f>SUMIF('Forecast Expenditure'!$B$8:$B$97,$B46,'Forecast Expenditure'!H$8:H$97)/1000</f>
        <v>0</v>
      </c>
      <c r="G46" s="100">
        <f>SUMIF('Forecast Expenditure'!$B$8:$B$97,$B46,'Forecast Expenditure'!I$8:I$97)/1000</f>
        <v>0</v>
      </c>
      <c r="H46" s="194">
        <f>SUMIF('Forecast Expenditure'!$B$8:$B$97,$B46,'Forecast Expenditure'!J$8:J$97)/1000</f>
        <v>0</v>
      </c>
      <c r="I46" s="100">
        <f>SUMIF('Forecast Expenditure'!$B$8:$B$97,$B46,'Forecast Expenditure'!K$8:K$97)/1000</f>
        <v>0</v>
      </c>
      <c r="J46" s="100">
        <f>SUMIF('Forecast Expenditure'!$B$8:$B$97,$B46,'Forecast Expenditure'!L$8:L$97)/1000</f>
        <v>0</v>
      </c>
      <c r="K46" s="100">
        <f>SUMIF('Forecast Expenditure'!$B$8:$B$97,$B46,'Forecast Expenditure'!M$8:M$97)/1000</f>
        <v>0</v>
      </c>
      <c r="L46" s="100">
        <f>SUMIF('Forecast Expenditure'!$B$8:$B$97,$B46,'Forecast Expenditure'!N$8:N$97)/1000</f>
        <v>0</v>
      </c>
      <c r="M46" s="82"/>
      <c r="N46" s="82"/>
      <c r="O46" s="82"/>
    </row>
    <row r="47" spans="1:15" x14ac:dyDescent="0.2">
      <c r="A47" s="82"/>
      <c r="B47" s="43" t="s">
        <v>223</v>
      </c>
      <c r="C47" s="44" t="s">
        <v>224</v>
      </c>
      <c r="D47" s="80"/>
      <c r="E47" s="80"/>
      <c r="F47" s="100">
        <f>SUMIF('Forecast Expenditure'!$B$8:$B$97,$B47,'Forecast Expenditure'!H$8:H$97)/1000</f>
        <v>0</v>
      </c>
      <c r="G47" s="100">
        <f>SUMIF('Forecast Expenditure'!$B$8:$B$97,$B47,'Forecast Expenditure'!I$8:I$97)/1000</f>
        <v>0</v>
      </c>
      <c r="H47" s="194">
        <f>SUMIF('Forecast Expenditure'!$B$8:$B$97,$B47,'Forecast Expenditure'!J$8:J$97)/1000</f>
        <v>0</v>
      </c>
      <c r="I47" s="100">
        <f>SUMIF('Forecast Expenditure'!$B$8:$B$97,$B47,'Forecast Expenditure'!K$8:K$97)/1000</f>
        <v>0</v>
      </c>
      <c r="J47" s="100">
        <f>SUMIF('Forecast Expenditure'!$B$8:$B$97,$B47,'Forecast Expenditure'!L$8:L$97)/1000</f>
        <v>0</v>
      </c>
      <c r="K47" s="100">
        <f>SUMIF('Forecast Expenditure'!$B$8:$B$97,$B47,'Forecast Expenditure'!M$8:M$97)/1000</f>
        <v>0</v>
      </c>
      <c r="L47" s="100">
        <f>SUMIF('Forecast Expenditure'!$B$8:$B$97,$B47,'Forecast Expenditure'!N$8:N$97)/1000</f>
        <v>0</v>
      </c>
      <c r="M47" s="82"/>
      <c r="N47" s="82"/>
      <c r="O47" s="82"/>
    </row>
    <row r="48" spans="1:15" x14ac:dyDescent="0.2">
      <c r="A48" s="80"/>
      <c r="B48" s="43" t="s">
        <v>225</v>
      </c>
      <c r="C48" s="44" t="s">
        <v>226</v>
      </c>
      <c r="D48" s="80"/>
      <c r="E48" s="80"/>
      <c r="F48" s="100">
        <f>SUMIF('Forecast Expenditure'!$B$8:$B$97,$B48,'Forecast Expenditure'!H$8:H$97)/1000</f>
        <v>0</v>
      </c>
      <c r="G48" s="100">
        <f>SUMIF('Forecast Expenditure'!$B$8:$B$97,$B48,'Forecast Expenditure'!I$8:I$97)/1000</f>
        <v>0</v>
      </c>
      <c r="H48" s="194">
        <f>SUMIF('Forecast Expenditure'!$B$8:$B$97,$B48,'Forecast Expenditure'!J$8:J$97)/1000</f>
        <v>0</v>
      </c>
      <c r="I48" s="100">
        <f>SUMIF('Forecast Expenditure'!$B$8:$B$97,$B48,'Forecast Expenditure'!K$8:K$97)/1000</f>
        <v>0</v>
      </c>
      <c r="J48" s="100">
        <f>SUMIF('Forecast Expenditure'!$B$8:$B$97,$B48,'Forecast Expenditure'!L$8:L$97)/1000</f>
        <v>0</v>
      </c>
      <c r="K48" s="100">
        <f>SUMIF('Forecast Expenditure'!$B$8:$B$97,$B48,'Forecast Expenditure'!M$8:M$97)/1000</f>
        <v>0</v>
      </c>
      <c r="L48" s="100">
        <f>SUMIF('Forecast Expenditure'!$B$8:$B$97,$B48,'Forecast Expenditure'!N$8:N$97)/1000</f>
        <v>0</v>
      </c>
      <c r="M48" s="80"/>
      <c r="N48" s="80"/>
      <c r="O48" s="80"/>
    </row>
    <row r="49" spans="1:15" x14ac:dyDescent="0.2">
      <c r="A49" s="80"/>
      <c r="B49" s="43" t="s">
        <v>227</v>
      </c>
      <c r="C49" s="44" t="s">
        <v>228</v>
      </c>
      <c r="D49" s="80"/>
      <c r="E49" s="80"/>
      <c r="F49" s="100">
        <f>SUMIF('Forecast Expenditure'!$B$8:$B$97,$B49,'Forecast Expenditure'!H$8:H$97)/1000</f>
        <v>0</v>
      </c>
      <c r="G49" s="100">
        <f>SUMIF('Forecast Expenditure'!$B$8:$B$97,$B49,'Forecast Expenditure'!I$8:I$97)/1000</f>
        <v>0</v>
      </c>
      <c r="H49" s="194">
        <f>SUMIF('Forecast Expenditure'!$B$8:$B$97,$B49,'Forecast Expenditure'!J$8:J$97)/1000</f>
        <v>0</v>
      </c>
      <c r="I49" s="100">
        <f>SUMIF('Forecast Expenditure'!$B$8:$B$97,$B49,'Forecast Expenditure'!K$8:K$97)/1000</f>
        <v>0</v>
      </c>
      <c r="J49" s="100">
        <f>SUMIF('Forecast Expenditure'!$B$8:$B$97,$B49,'Forecast Expenditure'!L$8:L$97)/1000</f>
        <v>0</v>
      </c>
      <c r="K49" s="100">
        <f>SUMIF('Forecast Expenditure'!$B$8:$B$97,$B49,'Forecast Expenditure'!M$8:M$97)/1000</f>
        <v>0</v>
      </c>
      <c r="L49" s="100">
        <f>SUMIF('Forecast Expenditure'!$B$8:$B$97,$B49,'Forecast Expenditure'!N$8:N$97)/1000</f>
        <v>0</v>
      </c>
      <c r="M49" s="80"/>
      <c r="N49" s="80"/>
      <c r="O49" s="80"/>
    </row>
    <row r="50" spans="1:15" x14ac:dyDescent="0.2">
      <c r="A50" s="80"/>
      <c r="B50" s="43" t="s">
        <v>229</v>
      </c>
      <c r="C50" s="44" t="s">
        <v>230</v>
      </c>
      <c r="D50" s="80"/>
      <c r="E50" s="80"/>
      <c r="F50" s="100">
        <f>SUMIF('Forecast Expenditure'!$B$8:$B$97,$B50,'Forecast Expenditure'!H$8:H$97)/1000</f>
        <v>0</v>
      </c>
      <c r="G50" s="100">
        <f>SUMIF('Forecast Expenditure'!$B$8:$B$97,$B50,'Forecast Expenditure'!I$8:I$97)/1000</f>
        <v>0</v>
      </c>
      <c r="H50" s="194">
        <f>SUMIF('Forecast Expenditure'!$B$8:$B$97,$B50,'Forecast Expenditure'!J$8:J$97)/1000</f>
        <v>0</v>
      </c>
      <c r="I50" s="100">
        <f>SUMIF('Forecast Expenditure'!$B$8:$B$97,$B50,'Forecast Expenditure'!K$8:K$97)/1000</f>
        <v>0</v>
      </c>
      <c r="J50" s="100">
        <f>SUMIF('Forecast Expenditure'!$B$8:$B$97,$B50,'Forecast Expenditure'!L$8:L$97)/1000</f>
        <v>0</v>
      </c>
      <c r="K50" s="100">
        <f>SUMIF('Forecast Expenditure'!$B$8:$B$97,$B50,'Forecast Expenditure'!M$8:M$97)/1000</f>
        <v>0</v>
      </c>
      <c r="L50" s="100">
        <f>SUMIF('Forecast Expenditure'!$B$8:$B$97,$B50,'Forecast Expenditure'!N$8:N$97)/1000</f>
        <v>0</v>
      </c>
      <c r="M50" s="80"/>
      <c r="N50" s="80"/>
      <c r="O50" s="80"/>
    </row>
    <row r="51" spans="1:15" x14ac:dyDescent="0.2">
      <c r="A51" s="80"/>
      <c r="B51" s="43" t="s">
        <v>231</v>
      </c>
      <c r="C51" s="44" t="s">
        <v>232</v>
      </c>
      <c r="D51" s="80"/>
      <c r="E51" s="80"/>
      <c r="F51" s="100">
        <f>SUMIF('Forecast Expenditure'!$B$8:$B$97,$B51,'Forecast Expenditure'!H$8:H$97)/1000</f>
        <v>0</v>
      </c>
      <c r="G51" s="100">
        <f>SUMIF('Forecast Expenditure'!$B$8:$B$97,$B51,'Forecast Expenditure'!I$8:I$97)/1000</f>
        <v>0</v>
      </c>
      <c r="H51" s="194">
        <f>SUMIF('Forecast Expenditure'!$B$8:$B$97,$B51,'Forecast Expenditure'!J$8:J$97)/1000</f>
        <v>0</v>
      </c>
      <c r="I51" s="100">
        <f>SUMIF('Forecast Expenditure'!$B$8:$B$97,$B51,'Forecast Expenditure'!K$8:K$97)/1000</f>
        <v>0</v>
      </c>
      <c r="J51" s="100">
        <f>SUMIF('Forecast Expenditure'!$B$8:$B$97,$B51,'Forecast Expenditure'!L$8:L$97)/1000</f>
        <v>0</v>
      </c>
      <c r="K51" s="100">
        <f>SUMIF('Forecast Expenditure'!$B$8:$B$97,$B51,'Forecast Expenditure'!M$8:M$97)/1000</f>
        <v>0</v>
      </c>
      <c r="L51" s="100">
        <f>SUMIF('Forecast Expenditure'!$B$8:$B$97,$B51,'Forecast Expenditure'!N$8:N$97)/1000</f>
        <v>0</v>
      </c>
      <c r="M51" s="80"/>
      <c r="N51" s="80"/>
      <c r="O51" s="80"/>
    </row>
    <row r="52" spans="1:15" x14ac:dyDescent="0.2">
      <c r="A52" s="80"/>
      <c r="B52" s="43" t="s">
        <v>233</v>
      </c>
      <c r="C52" s="44" t="s">
        <v>234</v>
      </c>
      <c r="D52" s="80"/>
      <c r="E52" s="80"/>
      <c r="F52" s="100">
        <f>SUMIF('Forecast Expenditure'!$B$8:$B$97,$B52,'Forecast Expenditure'!H$8:H$97)/1000</f>
        <v>0</v>
      </c>
      <c r="G52" s="100">
        <f>SUMIF('Forecast Expenditure'!$B$8:$B$97,$B52,'Forecast Expenditure'!I$8:I$97)/1000</f>
        <v>0</v>
      </c>
      <c r="H52" s="194">
        <f>SUMIF('Forecast Expenditure'!$B$8:$B$97,$B52,'Forecast Expenditure'!J$8:J$97)/1000</f>
        <v>0</v>
      </c>
      <c r="I52" s="100">
        <f>SUMIF('Forecast Expenditure'!$B$8:$B$97,$B52,'Forecast Expenditure'!K$8:K$97)/1000</f>
        <v>0</v>
      </c>
      <c r="J52" s="100">
        <f>SUMIF('Forecast Expenditure'!$B$8:$B$97,$B52,'Forecast Expenditure'!L$8:L$97)/1000</f>
        <v>0</v>
      </c>
      <c r="K52" s="100">
        <f>SUMIF('Forecast Expenditure'!$B$8:$B$97,$B52,'Forecast Expenditure'!M$8:M$97)/1000</f>
        <v>0</v>
      </c>
      <c r="L52" s="100">
        <f>SUMIF('Forecast Expenditure'!$B$8:$B$97,$B52,'Forecast Expenditure'!N$8:N$97)/1000</f>
        <v>0</v>
      </c>
      <c r="M52" s="80"/>
      <c r="N52" s="80"/>
      <c r="O52" s="80"/>
    </row>
    <row r="53" spans="1:15" x14ac:dyDescent="0.2">
      <c r="A53" s="80"/>
      <c r="B53" s="43" t="s">
        <v>235</v>
      </c>
      <c r="C53" s="44" t="s">
        <v>236</v>
      </c>
      <c r="D53" s="80"/>
      <c r="E53" s="80"/>
      <c r="F53" s="100">
        <f>SUMIF('Forecast Expenditure'!$B$8:$B$97,$B53,'Forecast Expenditure'!H$8:H$97)/1000</f>
        <v>0</v>
      </c>
      <c r="G53" s="100">
        <f>SUMIF('Forecast Expenditure'!$B$8:$B$97,$B53,'Forecast Expenditure'!I$8:I$97)/1000</f>
        <v>0</v>
      </c>
      <c r="H53" s="194">
        <f>SUMIF('Forecast Expenditure'!$B$8:$B$97,$B53,'Forecast Expenditure'!J$8:J$97)/1000</f>
        <v>0</v>
      </c>
      <c r="I53" s="100">
        <f>SUMIF('Forecast Expenditure'!$B$8:$B$97,$B53,'Forecast Expenditure'!K$8:K$97)/1000</f>
        <v>0</v>
      </c>
      <c r="J53" s="100">
        <f>SUMIF('Forecast Expenditure'!$B$8:$B$97,$B53,'Forecast Expenditure'!L$8:L$97)/1000</f>
        <v>0</v>
      </c>
      <c r="K53" s="100">
        <f>SUMIF('Forecast Expenditure'!$B$8:$B$97,$B53,'Forecast Expenditure'!M$8:M$97)/1000</f>
        <v>0</v>
      </c>
      <c r="L53" s="100">
        <f>SUMIF('Forecast Expenditure'!$B$8:$B$97,$B53,'Forecast Expenditure'!N$8:N$97)/1000</f>
        <v>0</v>
      </c>
      <c r="M53" s="80"/>
      <c r="N53" s="80"/>
      <c r="O53" s="80"/>
    </row>
    <row r="54" spans="1:15" x14ac:dyDescent="0.2">
      <c r="A54" s="80"/>
      <c r="B54" s="43" t="s">
        <v>237</v>
      </c>
      <c r="C54" s="44" t="s">
        <v>238</v>
      </c>
      <c r="D54" s="80"/>
      <c r="E54" s="80"/>
      <c r="F54" s="100">
        <f>SUMIF('Forecast Expenditure'!$B$8:$B$97,$B54,'Forecast Expenditure'!H$8:H$97)/1000</f>
        <v>0</v>
      </c>
      <c r="G54" s="100">
        <f>SUMIF('Forecast Expenditure'!$B$8:$B$97,$B54,'Forecast Expenditure'!I$8:I$97)/1000</f>
        <v>0</v>
      </c>
      <c r="H54" s="194">
        <f>SUMIF('Forecast Expenditure'!$B$8:$B$97,$B54,'Forecast Expenditure'!J$8:J$97)/1000</f>
        <v>0</v>
      </c>
      <c r="I54" s="100">
        <f>SUMIF('Forecast Expenditure'!$B$8:$B$97,$B54,'Forecast Expenditure'!K$8:K$97)/1000</f>
        <v>0</v>
      </c>
      <c r="J54" s="100">
        <f>SUMIF('Forecast Expenditure'!$B$8:$B$97,$B54,'Forecast Expenditure'!L$8:L$97)/1000</f>
        <v>0</v>
      </c>
      <c r="K54" s="100">
        <f>SUMIF('Forecast Expenditure'!$B$8:$B$97,$B54,'Forecast Expenditure'!M$8:M$97)/1000</f>
        <v>0</v>
      </c>
      <c r="L54" s="100">
        <f>SUMIF('Forecast Expenditure'!$B$8:$B$97,$B54,'Forecast Expenditure'!N$8:N$97)/1000</f>
        <v>0</v>
      </c>
      <c r="M54" s="80"/>
      <c r="N54" s="80"/>
      <c r="O54" s="80"/>
    </row>
    <row r="55" spans="1:15" x14ac:dyDescent="0.2">
      <c r="A55" s="80"/>
      <c r="B55" s="43" t="s">
        <v>239</v>
      </c>
      <c r="C55" s="44" t="s">
        <v>240</v>
      </c>
      <c r="D55" s="80"/>
      <c r="E55" s="80"/>
      <c r="F55" s="100">
        <f>SUMIF('Forecast Expenditure'!$B$8:$B$97,$B55,'Forecast Expenditure'!H$8:H$97)/1000</f>
        <v>0</v>
      </c>
      <c r="G55" s="100">
        <f>SUMIF('Forecast Expenditure'!$B$8:$B$97,$B55,'Forecast Expenditure'!I$8:I$97)/1000</f>
        <v>0</v>
      </c>
      <c r="H55" s="194">
        <f>SUMIF('Forecast Expenditure'!$B$8:$B$97,$B55,'Forecast Expenditure'!J$8:J$97)/1000</f>
        <v>0</v>
      </c>
      <c r="I55" s="100">
        <f>SUMIF('Forecast Expenditure'!$B$8:$B$97,$B55,'Forecast Expenditure'!K$8:K$97)/1000</f>
        <v>0</v>
      </c>
      <c r="J55" s="100">
        <f>SUMIF('Forecast Expenditure'!$B$8:$B$97,$B55,'Forecast Expenditure'!L$8:L$97)/1000</f>
        <v>0</v>
      </c>
      <c r="K55" s="100">
        <f>SUMIF('Forecast Expenditure'!$B$8:$B$97,$B55,'Forecast Expenditure'!M$8:M$97)/1000</f>
        <v>0</v>
      </c>
      <c r="L55" s="100">
        <f>SUMIF('Forecast Expenditure'!$B$8:$B$97,$B55,'Forecast Expenditure'!N$8:N$97)/1000</f>
        <v>0</v>
      </c>
      <c r="M55" s="80"/>
      <c r="N55" s="80"/>
      <c r="O55" s="80"/>
    </row>
    <row r="56" spans="1:15" x14ac:dyDescent="0.2">
      <c r="A56" s="80"/>
      <c r="B56" s="43" t="s">
        <v>241</v>
      </c>
      <c r="C56" s="44" t="s">
        <v>242</v>
      </c>
      <c r="D56" s="80"/>
      <c r="E56" s="80"/>
      <c r="F56" s="100">
        <f>SUMIF('Forecast Expenditure'!$B$8:$B$97,$B56,'Forecast Expenditure'!H$8:H$97)/1000</f>
        <v>0</v>
      </c>
      <c r="G56" s="100">
        <f>SUMIF('Forecast Expenditure'!$B$8:$B$97,$B56,'Forecast Expenditure'!I$8:I$97)/1000</f>
        <v>0</v>
      </c>
      <c r="H56" s="194">
        <f>SUMIF('Forecast Expenditure'!$B$8:$B$97,$B56,'Forecast Expenditure'!J$8:J$97)/1000</f>
        <v>0</v>
      </c>
      <c r="I56" s="100">
        <f>SUMIF('Forecast Expenditure'!$B$8:$B$97,$B56,'Forecast Expenditure'!K$8:K$97)/1000</f>
        <v>0</v>
      </c>
      <c r="J56" s="100">
        <f>SUMIF('Forecast Expenditure'!$B$8:$B$97,$B56,'Forecast Expenditure'!L$8:L$97)/1000</f>
        <v>0</v>
      </c>
      <c r="K56" s="100">
        <f>SUMIF('Forecast Expenditure'!$B$8:$B$97,$B56,'Forecast Expenditure'!M$8:M$97)/1000</f>
        <v>0</v>
      </c>
      <c r="L56" s="100">
        <f>SUMIF('Forecast Expenditure'!$B$8:$B$97,$B56,'Forecast Expenditure'!N$8:N$97)/1000</f>
        <v>0</v>
      </c>
      <c r="M56" s="80"/>
      <c r="N56" s="80"/>
      <c r="O56" s="80"/>
    </row>
    <row r="57" spans="1:15" x14ac:dyDescent="0.2">
      <c r="A57" s="80"/>
      <c r="B57" s="43" t="s">
        <v>243</v>
      </c>
      <c r="C57" s="44" t="s">
        <v>244</v>
      </c>
      <c r="D57" s="80"/>
      <c r="E57" s="80"/>
      <c r="F57" s="100">
        <f>SUMIF('Forecast Expenditure'!$B$8:$B$97,$B57,'Forecast Expenditure'!H$8:H$97)/1000</f>
        <v>0</v>
      </c>
      <c r="G57" s="100">
        <f>SUMIF('Forecast Expenditure'!$B$8:$B$97,$B57,'Forecast Expenditure'!I$8:I$97)/1000</f>
        <v>0</v>
      </c>
      <c r="H57" s="194">
        <f>SUMIF('Forecast Expenditure'!$B$8:$B$97,$B57,'Forecast Expenditure'!J$8:J$97)/1000</f>
        <v>0</v>
      </c>
      <c r="I57" s="100">
        <f>SUMIF('Forecast Expenditure'!$B$8:$B$97,$B57,'Forecast Expenditure'!K$8:K$97)/1000</f>
        <v>0</v>
      </c>
      <c r="J57" s="100">
        <f>SUMIF('Forecast Expenditure'!$B$8:$B$97,$B57,'Forecast Expenditure'!L$8:L$97)/1000</f>
        <v>0</v>
      </c>
      <c r="K57" s="100">
        <f>SUMIF('Forecast Expenditure'!$B$8:$B$97,$B57,'Forecast Expenditure'!M$8:M$97)/1000</f>
        <v>0</v>
      </c>
      <c r="L57" s="100">
        <f>SUMIF('Forecast Expenditure'!$B$8:$B$97,$B57,'Forecast Expenditure'!N$8:N$97)/1000</f>
        <v>0</v>
      </c>
      <c r="M57" s="80"/>
      <c r="N57" s="80"/>
      <c r="O57" s="80"/>
    </row>
    <row r="58" spans="1:15" x14ac:dyDescent="0.2">
      <c r="A58" s="80"/>
      <c r="B58" s="43" t="s">
        <v>245</v>
      </c>
      <c r="C58" s="44" t="s">
        <v>246</v>
      </c>
      <c r="D58" s="80"/>
      <c r="E58" s="80"/>
      <c r="F58" s="100">
        <f>SUMIF('Forecast Expenditure'!$B$8:$B$97,$B58,'Forecast Expenditure'!H$8:H$97)/1000</f>
        <v>0</v>
      </c>
      <c r="G58" s="100">
        <f>SUMIF('Forecast Expenditure'!$B$8:$B$97,$B58,'Forecast Expenditure'!I$8:I$97)/1000</f>
        <v>0</v>
      </c>
      <c r="H58" s="194">
        <f>SUMIF('Forecast Expenditure'!$B$8:$B$97,$B58,'Forecast Expenditure'!J$8:J$97)/1000</f>
        <v>0</v>
      </c>
      <c r="I58" s="100">
        <f>SUMIF('Forecast Expenditure'!$B$8:$B$97,$B58,'Forecast Expenditure'!K$8:K$97)/1000</f>
        <v>0</v>
      </c>
      <c r="J58" s="100">
        <f>SUMIF('Forecast Expenditure'!$B$8:$B$97,$B58,'Forecast Expenditure'!L$8:L$97)/1000</f>
        <v>0</v>
      </c>
      <c r="K58" s="100">
        <f>SUMIF('Forecast Expenditure'!$B$8:$B$97,$B58,'Forecast Expenditure'!M$8:M$97)/1000</f>
        <v>0</v>
      </c>
      <c r="L58" s="100">
        <f>SUMIF('Forecast Expenditure'!$B$8:$B$97,$B58,'Forecast Expenditure'!N$8:N$97)/1000</f>
        <v>0</v>
      </c>
      <c r="M58" s="80"/>
      <c r="N58" s="80"/>
      <c r="O58" s="80"/>
    </row>
    <row r="59" spans="1:15" x14ac:dyDescent="0.2">
      <c r="A59" s="80"/>
      <c r="B59" s="43" t="s">
        <v>247</v>
      </c>
      <c r="C59" s="44" t="s">
        <v>248</v>
      </c>
      <c r="D59" s="80"/>
      <c r="E59" s="80"/>
      <c r="F59" s="100">
        <f>SUMIF('Forecast Expenditure'!$B$8:$B$97,$B59,'Forecast Expenditure'!H$8:H$97)/1000</f>
        <v>0</v>
      </c>
      <c r="G59" s="100">
        <f>SUMIF('Forecast Expenditure'!$B$8:$B$97,$B59,'Forecast Expenditure'!I$8:I$97)/1000</f>
        <v>0</v>
      </c>
      <c r="H59" s="194">
        <f>SUMIF('Forecast Expenditure'!$B$8:$B$97,$B59,'Forecast Expenditure'!J$8:J$97)/1000</f>
        <v>0</v>
      </c>
      <c r="I59" s="100">
        <f>SUMIF('Forecast Expenditure'!$B$8:$B$97,$B59,'Forecast Expenditure'!K$8:K$97)/1000</f>
        <v>0</v>
      </c>
      <c r="J59" s="100">
        <f>SUMIF('Forecast Expenditure'!$B$8:$B$97,$B59,'Forecast Expenditure'!L$8:L$97)/1000</f>
        <v>0</v>
      </c>
      <c r="K59" s="100">
        <f>SUMIF('Forecast Expenditure'!$B$8:$B$97,$B59,'Forecast Expenditure'!M$8:M$97)/1000</f>
        <v>0</v>
      </c>
      <c r="L59" s="100">
        <f>SUMIF('Forecast Expenditure'!$B$8:$B$97,$B59,'Forecast Expenditure'!N$8:N$97)/1000</f>
        <v>0</v>
      </c>
      <c r="M59" s="80"/>
      <c r="N59" s="80"/>
      <c r="O59" s="80"/>
    </row>
    <row r="60" spans="1:15" x14ac:dyDescent="0.2">
      <c r="A60" s="80"/>
      <c r="B60" s="43" t="s">
        <v>249</v>
      </c>
      <c r="C60" s="44" t="s">
        <v>250</v>
      </c>
      <c r="D60" s="80"/>
      <c r="E60" s="80"/>
      <c r="F60" s="100">
        <f>SUMIF('Forecast Expenditure'!$B$8:$B$97,$B60,'Forecast Expenditure'!H$8:H$97)/1000</f>
        <v>0</v>
      </c>
      <c r="G60" s="100">
        <f>SUMIF('Forecast Expenditure'!$B$8:$B$97,$B60,'Forecast Expenditure'!I$8:I$97)/1000</f>
        <v>0</v>
      </c>
      <c r="H60" s="194">
        <f>SUMIF('Forecast Expenditure'!$B$8:$B$97,$B60,'Forecast Expenditure'!J$8:J$97)/1000</f>
        <v>0</v>
      </c>
      <c r="I60" s="100">
        <f>SUMIF('Forecast Expenditure'!$B$8:$B$97,$B60,'Forecast Expenditure'!K$8:K$97)/1000</f>
        <v>0</v>
      </c>
      <c r="J60" s="100">
        <f>SUMIF('Forecast Expenditure'!$B$8:$B$97,$B60,'Forecast Expenditure'!L$8:L$97)/1000</f>
        <v>0</v>
      </c>
      <c r="K60" s="100">
        <f>SUMIF('Forecast Expenditure'!$B$8:$B$97,$B60,'Forecast Expenditure'!M$8:M$97)/1000</f>
        <v>0</v>
      </c>
      <c r="L60" s="100">
        <f>SUMIF('Forecast Expenditure'!$B$8:$B$97,$B60,'Forecast Expenditure'!N$8:N$97)/1000</f>
        <v>0</v>
      </c>
      <c r="M60" s="80"/>
      <c r="N60" s="80"/>
      <c r="O60" s="80"/>
    </row>
    <row r="61" spans="1:15" x14ac:dyDescent="0.2">
      <c r="A61" s="80"/>
      <c r="B61" s="43" t="s">
        <v>251</v>
      </c>
      <c r="C61" s="44" t="s">
        <v>252</v>
      </c>
      <c r="D61" s="80"/>
      <c r="E61" s="80"/>
      <c r="F61" s="100">
        <f>SUMIF('Forecast Expenditure'!$B$8:$B$97,$B61,'Forecast Expenditure'!H$8:H$97)/1000</f>
        <v>0</v>
      </c>
      <c r="G61" s="100">
        <f>SUMIF('Forecast Expenditure'!$B$8:$B$97,$B61,'Forecast Expenditure'!I$8:I$97)/1000</f>
        <v>0</v>
      </c>
      <c r="H61" s="194">
        <f>SUMIF('Forecast Expenditure'!$B$8:$B$97,$B61,'Forecast Expenditure'!J$8:J$97)/1000</f>
        <v>0</v>
      </c>
      <c r="I61" s="100">
        <f>SUMIF('Forecast Expenditure'!$B$8:$B$97,$B61,'Forecast Expenditure'!K$8:K$97)/1000</f>
        <v>0</v>
      </c>
      <c r="J61" s="100">
        <f>SUMIF('Forecast Expenditure'!$B$8:$B$97,$B61,'Forecast Expenditure'!L$8:L$97)/1000</f>
        <v>0</v>
      </c>
      <c r="K61" s="100">
        <f>SUMIF('Forecast Expenditure'!$B$8:$B$97,$B61,'Forecast Expenditure'!M$8:M$97)/1000</f>
        <v>0</v>
      </c>
      <c r="L61" s="100">
        <f>SUMIF('Forecast Expenditure'!$B$8:$B$97,$B61,'Forecast Expenditure'!N$8:N$97)/1000</f>
        <v>0</v>
      </c>
      <c r="M61" s="80"/>
      <c r="N61" s="80"/>
      <c r="O61" s="80"/>
    </row>
    <row r="62" spans="1:15" x14ac:dyDescent="0.2">
      <c r="A62" s="80"/>
      <c r="B62" s="43" t="s">
        <v>253</v>
      </c>
      <c r="C62" s="44" t="s">
        <v>254</v>
      </c>
      <c r="D62" s="80"/>
      <c r="E62" s="80"/>
      <c r="F62" s="100">
        <f>SUMIF('Forecast Expenditure'!$B$8:$B$97,$B62,'Forecast Expenditure'!H$8:H$97)/1000</f>
        <v>0</v>
      </c>
      <c r="G62" s="100">
        <f>SUMIF('Forecast Expenditure'!$B$8:$B$97,$B62,'Forecast Expenditure'!I$8:I$97)/1000</f>
        <v>0</v>
      </c>
      <c r="H62" s="194">
        <f>SUMIF('Forecast Expenditure'!$B$8:$B$97,$B62,'Forecast Expenditure'!J$8:J$97)/1000</f>
        <v>0</v>
      </c>
      <c r="I62" s="100">
        <f>SUMIF('Forecast Expenditure'!$B$8:$B$97,$B62,'Forecast Expenditure'!K$8:K$97)/1000</f>
        <v>0</v>
      </c>
      <c r="J62" s="100">
        <f>SUMIF('Forecast Expenditure'!$B$8:$B$97,$B62,'Forecast Expenditure'!L$8:L$97)/1000</f>
        <v>0</v>
      </c>
      <c r="K62" s="100">
        <f>SUMIF('Forecast Expenditure'!$B$8:$B$97,$B62,'Forecast Expenditure'!M$8:M$97)/1000</f>
        <v>0</v>
      </c>
      <c r="L62" s="100">
        <f>SUMIF('Forecast Expenditure'!$B$8:$B$97,$B62,'Forecast Expenditure'!N$8:N$97)/1000</f>
        <v>0</v>
      </c>
      <c r="M62" s="80"/>
      <c r="N62" s="80"/>
      <c r="O62" s="80"/>
    </row>
    <row r="63" spans="1:15" x14ac:dyDescent="0.2">
      <c r="A63" s="80"/>
      <c r="B63" s="43" t="s">
        <v>255</v>
      </c>
      <c r="C63" s="44" t="s">
        <v>256</v>
      </c>
      <c r="D63" s="80"/>
      <c r="E63" s="80"/>
      <c r="F63" s="100">
        <f>SUMIF('Forecast Expenditure'!$B$8:$B$97,$B63,'Forecast Expenditure'!H$8:H$97)/1000</f>
        <v>0</v>
      </c>
      <c r="G63" s="100">
        <f>SUMIF('Forecast Expenditure'!$B$8:$B$97,$B63,'Forecast Expenditure'!I$8:I$97)/1000</f>
        <v>0</v>
      </c>
      <c r="H63" s="194">
        <f>SUMIF('Forecast Expenditure'!$B$8:$B$97,$B63,'Forecast Expenditure'!J$8:J$97)/1000</f>
        <v>0</v>
      </c>
      <c r="I63" s="100">
        <f>SUMIF('Forecast Expenditure'!$B$8:$B$97,$B63,'Forecast Expenditure'!K$8:K$97)/1000</f>
        <v>0</v>
      </c>
      <c r="J63" s="100">
        <f>SUMIF('Forecast Expenditure'!$B$8:$B$97,$B63,'Forecast Expenditure'!L$8:L$97)/1000</f>
        <v>0</v>
      </c>
      <c r="K63" s="100">
        <f>SUMIF('Forecast Expenditure'!$B$8:$B$97,$B63,'Forecast Expenditure'!M$8:M$97)/1000</f>
        <v>0</v>
      </c>
      <c r="L63" s="100">
        <f>SUMIF('Forecast Expenditure'!$B$8:$B$97,$B63,'Forecast Expenditure'!N$8:N$97)/1000</f>
        <v>0</v>
      </c>
      <c r="M63" s="80"/>
      <c r="N63" s="80"/>
      <c r="O63" s="80"/>
    </row>
    <row r="64" spans="1:15" x14ac:dyDescent="0.2">
      <c r="A64" s="80"/>
      <c r="B64" s="43" t="s">
        <v>257</v>
      </c>
      <c r="C64" s="44" t="s">
        <v>258</v>
      </c>
      <c r="D64" s="80"/>
      <c r="E64" s="80"/>
      <c r="F64" s="100">
        <f>SUMIF('Forecast Expenditure'!$B$8:$B$97,$B64,'Forecast Expenditure'!H$8:H$97)/1000</f>
        <v>0</v>
      </c>
      <c r="G64" s="100">
        <f>SUMIF('Forecast Expenditure'!$B$8:$B$97,$B64,'Forecast Expenditure'!I$8:I$97)/1000</f>
        <v>0</v>
      </c>
      <c r="H64" s="194">
        <f>SUMIF('Forecast Expenditure'!$B$8:$B$97,$B64,'Forecast Expenditure'!J$8:J$97)/1000</f>
        <v>0</v>
      </c>
      <c r="I64" s="100">
        <f>SUMIF('Forecast Expenditure'!$B$8:$B$97,$B64,'Forecast Expenditure'!K$8:K$97)/1000</f>
        <v>0</v>
      </c>
      <c r="J64" s="100">
        <f>SUMIF('Forecast Expenditure'!$B$8:$B$97,$B64,'Forecast Expenditure'!L$8:L$97)/1000</f>
        <v>0</v>
      </c>
      <c r="K64" s="100">
        <f>SUMIF('Forecast Expenditure'!$B$8:$B$97,$B64,'Forecast Expenditure'!M$8:M$97)/1000</f>
        <v>0</v>
      </c>
      <c r="L64" s="100">
        <f>SUMIF('Forecast Expenditure'!$B$8:$B$97,$B64,'Forecast Expenditure'!N$8:N$97)/1000</f>
        <v>0</v>
      </c>
      <c r="M64" s="80"/>
      <c r="N64" s="80"/>
      <c r="O64" s="80"/>
    </row>
    <row r="65" spans="1:15" x14ac:dyDescent="0.2">
      <c r="A65" s="80"/>
      <c r="B65" s="43" t="s">
        <v>259</v>
      </c>
      <c r="C65" s="44" t="s">
        <v>260</v>
      </c>
      <c r="D65" s="80"/>
      <c r="E65" s="80"/>
      <c r="F65" s="100">
        <f>SUMIF('Forecast Expenditure'!$B$8:$B$97,$B65,'Forecast Expenditure'!H$8:H$97)/1000</f>
        <v>0</v>
      </c>
      <c r="G65" s="100">
        <f>SUMIF('Forecast Expenditure'!$B$8:$B$97,$B65,'Forecast Expenditure'!I$8:I$97)/1000</f>
        <v>0</v>
      </c>
      <c r="H65" s="194">
        <f>SUMIF('Forecast Expenditure'!$B$8:$B$97,$B65,'Forecast Expenditure'!J$8:J$97)/1000</f>
        <v>0</v>
      </c>
      <c r="I65" s="100">
        <f>SUMIF('Forecast Expenditure'!$B$8:$B$97,$B65,'Forecast Expenditure'!K$8:K$97)/1000</f>
        <v>0</v>
      </c>
      <c r="J65" s="100">
        <f>SUMIF('Forecast Expenditure'!$B$8:$B$97,$B65,'Forecast Expenditure'!L$8:L$97)/1000</f>
        <v>0</v>
      </c>
      <c r="K65" s="100">
        <f>SUMIF('Forecast Expenditure'!$B$8:$B$97,$B65,'Forecast Expenditure'!M$8:M$97)/1000</f>
        <v>0</v>
      </c>
      <c r="L65" s="100">
        <f>SUMIF('Forecast Expenditure'!$B$8:$B$97,$B65,'Forecast Expenditure'!N$8:N$97)/1000</f>
        <v>0</v>
      </c>
      <c r="M65" s="80"/>
      <c r="N65" s="80"/>
      <c r="O65" s="80"/>
    </row>
    <row r="66" spans="1:15" x14ac:dyDescent="0.2">
      <c r="A66" s="80"/>
      <c r="B66" s="43" t="s">
        <v>261</v>
      </c>
      <c r="C66" s="44" t="s">
        <v>262</v>
      </c>
      <c r="D66" s="80"/>
      <c r="E66" s="80"/>
      <c r="F66" s="100">
        <f>SUMIF('Forecast Expenditure'!$B$8:$B$97,$B66,'Forecast Expenditure'!H$8:H$97)/1000</f>
        <v>0</v>
      </c>
      <c r="G66" s="100">
        <f>SUMIF('Forecast Expenditure'!$B$8:$B$97,$B66,'Forecast Expenditure'!I$8:I$97)/1000</f>
        <v>0</v>
      </c>
      <c r="H66" s="194">
        <f>SUMIF('Forecast Expenditure'!$B$8:$B$97,$B66,'Forecast Expenditure'!J$8:J$97)/1000</f>
        <v>0</v>
      </c>
      <c r="I66" s="100">
        <f>SUMIF('Forecast Expenditure'!$B$8:$B$97,$B66,'Forecast Expenditure'!K$8:K$97)/1000</f>
        <v>0</v>
      </c>
      <c r="J66" s="100">
        <f>SUMIF('Forecast Expenditure'!$B$8:$B$97,$B66,'Forecast Expenditure'!L$8:L$97)/1000</f>
        <v>0</v>
      </c>
      <c r="K66" s="100">
        <f>SUMIF('Forecast Expenditure'!$B$8:$B$97,$B66,'Forecast Expenditure'!M$8:M$97)/1000</f>
        <v>0</v>
      </c>
      <c r="L66" s="100">
        <f>SUMIF('Forecast Expenditure'!$B$8:$B$97,$B66,'Forecast Expenditure'!N$8:N$97)/1000</f>
        <v>0</v>
      </c>
      <c r="M66" s="80"/>
      <c r="N66" s="80"/>
      <c r="O66" s="80"/>
    </row>
    <row r="67" spans="1:15" x14ac:dyDescent="0.2">
      <c r="A67" s="80"/>
      <c r="B67" s="43" t="s">
        <v>263</v>
      </c>
      <c r="C67" s="44" t="s">
        <v>264</v>
      </c>
      <c r="D67" s="80"/>
      <c r="E67" s="80"/>
      <c r="F67" s="100">
        <f>SUMIF('Forecast Expenditure'!$B$8:$B$97,$B67,'Forecast Expenditure'!H$8:H$97)/1000</f>
        <v>0</v>
      </c>
      <c r="G67" s="100">
        <f>SUMIF('Forecast Expenditure'!$B$8:$B$97,$B67,'Forecast Expenditure'!I$8:I$97)/1000</f>
        <v>0</v>
      </c>
      <c r="H67" s="194">
        <f>SUMIF('Forecast Expenditure'!$B$8:$B$97,$B67,'Forecast Expenditure'!J$8:J$97)/1000</f>
        <v>0</v>
      </c>
      <c r="I67" s="100">
        <f>SUMIF('Forecast Expenditure'!$B$8:$B$97,$B67,'Forecast Expenditure'!K$8:K$97)/1000</f>
        <v>0</v>
      </c>
      <c r="J67" s="100">
        <f>SUMIF('Forecast Expenditure'!$B$8:$B$97,$B67,'Forecast Expenditure'!L$8:L$97)/1000</f>
        <v>0</v>
      </c>
      <c r="K67" s="100">
        <f>SUMIF('Forecast Expenditure'!$B$8:$B$97,$B67,'Forecast Expenditure'!M$8:M$97)/1000</f>
        <v>0</v>
      </c>
      <c r="L67" s="100">
        <f>SUMIF('Forecast Expenditure'!$B$8:$B$97,$B67,'Forecast Expenditure'!N$8:N$97)/1000</f>
        <v>0</v>
      </c>
      <c r="M67" s="80"/>
      <c r="N67" s="80"/>
      <c r="O67" s="80"/>
    </row>
    <row r="68" spans="1:15" x14ac:dyDescent="0.2">
      <c r="A68" s="80"/>
      <c r="B68" s="43" t="s">
        <v>265</v>
      </c>
      <c r="C68" s="44" t="s">
        <v>266</v>
      </c>
      <c r="D68" s="80"/>
      <c r="E68" s="80"/>
      <c r="F68" s="100">
        <f>SUMIF('Forecast Expenditure'!$B$8:$B$97,$B68,'Forecast Expenditure'!H$8:H$97)/1000</f>
        <v>0</v>
      </c>
      <c r="G68" s="100">
        <f>SUMIF('Forecast Expenditure'!$B$8:$B$97,$B68,'Forecast Expenditure'!I$8:I$97)/1000</f>
        <v>0</v>
      </c>
      <c r="H68" s="194">
        <f>SUMIF('Forecast Expenditure'!$B$8:$B$97,$B68,'Forecast Expenditure'!J$8:J$97)/1000</f>
        <v>0</v>
      </c>
      <c r="I68" s="100">
        <f>SUMIF('Forecast Expenditure'!$B$8:$B$97,$B68,'Forecast Expenditure'!K$8:K$97)/1000</f>
        <v>0</v>
      </c>
      <c r="J68" s="100">
        <f>SUMIF('Forecast Expenditure'!$B$8:$B$97,$B68,'Forecast Expenditure'!L$8:L$97)/1000</f>
        <v>0</v>
      </c>
      <c r="K68" s="100">
        <f>SUMIF('Forecast Expenditure'!$B$8:$B$97,$B68,'Forecast Expenditure'!M$8:M$97)/1000</f>
        <v>0</v>
      </c>
      <c r="L68" s="100">
        <f>SUMIF('Forecast Expenditure'!$B$8:$B$97,$B68,'Forecast Expenditure'!N$8:N$97)/1000</f>
        <v>0</v>
      </c>
      <c r="M68" s="80"/>
      <c r="N68" s="80"/>
      <c r="O68" s="80"/>
    </row>
    <row r="69" spans="1:15" x14ac:dyDescent="0.2">
      <c r="A69" s="80"/>
      <c r="B69" s="43" t="s">
        <v>267</v>
      </c>
      <c r="C69" s="44" t="s">
        <v>268</v>
      </c>
      <c r="D69" s="80"/>
      <c r="E69" s="80"/>
      <c r="F69" s="100">
        <f>SUMIF('Forecast Expenditure'!$B$8:$B$97,$B69,'Forecast Expenditure'!H$8:H$97)/1000</f>
        <v>0</v>
      </c>
      <c r="G69" s="100">
        <f>SUMIF('Forecast Expenditure'!$B$8:$B$97,$B69,'Forecast Expenditure'!I$8:I$97)/1000</f>
        <v>0</v>
      </c>
      <c r="H69" s="194">
        <f>SUMIF('Forecast Expenditure'!$B$8:$B$97,$B69,'Forecast Expenditure'!J$8:J$97)/1000</f>
        <v>0</v>
      </c>
      <c r="I69" s="100">
        <f>SUMIF('Forecast Expenditure'!$B$8:$B$97,$B69,'Forecast Expenditure'!K$8:K$97)/1000</f>
        <v>0</v>
      </c>
      <c r="J69" s="100">
        <f>SUMIF('Forecast Expenditure'!$B$8:$B$97,$B69,'Forecast Expenditure'!L$8:L$97)/1000</f>
        <v>0</v>
      </c>
      <c r="K69" s="100">
        <f>SUMIF('Forecast Expenditure'!$B$8:$B$97,$B69,'Forecast Expenditure'!M$8:M$97)/1000</f>
        <v>0</v>
      </c>
      <c r="L69" s="100">
        <f>SUMIF('Forecast Expenditure'!$B$8:$B$97,$B69,'Forecast Expenditure'!N$8:N$97)/1000</f>
        <v>0</v>
      </c>
      <c r="M69" s="80"/>
      <c r="N69" s="80"/>
      <c r="O69" s="80"/>
    </row>
    <row r="70" spans="1:15" x14ac:dyDescent="0.2">
      <c r="A70" s="80"/>
      <c r="B70" s="43" t="s">
        <v>269</v>
      </c>
      <c r="C70" s="44" t="s">
        <v>270</v>
      </c>
      <c r="D70" s="80"/>
      <c r="E70" s="80"/>
      <c r="F70" s="100">
        <f>SUMIF('Forecast Expenditure'!$B$8:$B$97,$B70,'Forecast Expenditure'!H$8:H$97)/1000</f>
        <v>0</v>
      </c>
      <c r="G70" s="100">
        <f>SUMIF('Forecast Expenditure'!$B$8:$B$97,$B70,'Forecast Expenditure'!I$8:I$97)/1000</f>
        <v>0</v>
      </c>
      <c r="H70" s="194">
        <f>SUMIF('Forecast Expenditure'!$B$8:$B$97,$B70,'Forecast Expenditure'!J$8:J$97)/1000</f>
        <v>0</v>
      </c>
      <c r="I70" s="100">
        <f>SUMIF('Forecast Expenditure'!$B$8:$B$97,$B70,'Forecast Expenditure'!K$8:K$97)/1000</f>
        <v>0</v>
      </c>
      <c r="J70" s="100">
        <f>SUMIF('Forecast Expenditure'!$B$8:$B$97,$B70,'Forecast Expenditure'!L$8:L$97)/1000</f>
        <v>0</v>
      </c>
      <c r="K70" s="100">
        <f>SUMIF('Forecast Expenditure'!$B$8:$B$97,$B70,'Forecast Expenditure'!M$8:M$97)/1000</f>
        <v>0</v>
      </c>
      <c r="L70" s="100">
        <f>SUMIF('Forecast Expenditure'!$B$8:$B$97,$B70,'Forecast Expenditure'!N$8:N$97)/1000</f>
        <v>0</v>
      </c>
      <c r="M70" s="80"/>
      <c r="N70" s="80"/>
      <c r="O70" s="80"/>
    </row>
    <row r="71" spans="1:15" x14ac:dyDescent="0.2">
      <c r="A71" s="80"/>
      <c r="B71" s="192" t="s">
        <v>271</v>
      </c>
      <c r="C71" s="44" t="s">
        <v>272</v>
      </c>
      <c r="D71" s="80"/>
      <c r="E71" s="80"/>
      <c r="F71" s="100">
        <f>SUMIF('Forecast Expenditure'!$B$8:$B$97,$B71,'Forecast Expenditure'!H$8:H$97)/1000</f>
        <v>108.02452408442575</v>
      </c>
      <c r="G71" s="100">
        <f>SUMIF('Forecast Expenditure'!$B$8:$B$97,$B71,'Forecast Expenditure'!I$8:I$97)/1000</f>
        <v>108.02452408442575</v>
      </c>
      <c r="H71" s="194">
        <f>SUMIF('Forecast Expenditure'!$B$8:$B$97,$B71,'Forecast Expenditure'!J$8:J$97)/1000</f>
        <v>108.02452408442575</v>
      </c>
      <c r="I71" s="100">
        <f>SUMIF('Forecast Expenditure'!$B$8:$B$97,$B71,'Forecast Expenditure'!K$8:K$97)/1000</f>
        <v>108.02452408442575</v>
      </c>
      <c r="J71" s="100">
        <f>SUMIF('Forecast Expenditure'!$B$8:$B$97,$B71,'Forecast Expenditure'!L$8:L$97)/1000</f>
        <v>108.02452408442575</v>
      </c>
      <c r="K71" s="100">
        <f>SUMIF('Forecast Expenditure'!$B$8:$B$97,$B71,'Forecast Expenditure'!M$8:M$97)/1000</f>
        <v>108.02452408442575</v>
      </c>
      <c r="L71" s="100">
        <f>SUMIF('Forecast Expenditure'!$B$8:$B$97,$B71,'Forecast Expenditure'!N$8:N$97)/1000</f>
        <v>108.02452408442575</v>
      </c>
      <c r="M71" s="80"/>
      <c r="N71" s="80"/>
      <c r="O71" s="80"/>
    </row>
    <row r="72" spans="1:15" x14ac:dyDescent="0.2">
      <c r="A72" s="80"/>
      <c r="B72" s="43" t="s">
        <v>273</v>
      </c>
      <c r="C72" s="44" t="s">
        <v>274</v>
      </c>
      <c r="D72" s="80"/>
      <c r="E72" s="80"/>
      <c r="F72" s="100">
        <f>SUMIF('Forecast Expenditure'!$B$8:$B$97,$B72,'Forecast Expenditure'!H$8:H$97)/1000</f>
        <v>22.869052090212243</v>
      </c>
      <c r="G72" s="100">
        <f>SUMIF('Forecast Expenditure'!$B$8:$B$97,$B72,'Forecast Expenditure'!I$8:I$97)/1000</f>
        <v>22.869052090212243</v>
      </c>
      <c r="H72" s="194">
        <f>SUMIF('Forecast Expenditure'!$B$8:$B$97,$B72,'Forecast Expenditure'!J$8:J$97)/1000</f>
        <v>22.869052090212243</v>
      </c>
      <c r="I72" s="100">
        <f>SUMIF('Forecast Expenditure'!$B$8:$B$97,$B72,'Forecast Expenditure'!K$8:K$97)/1000</f>
        <v>22.869052090212243</v>
      </c>
      <c r="J72" s="100">
        <f>SUMIF('Forecast Expenditure'!$B$8:$B$97,$B72,'Forecast Expenditure'!L$8:L$97)/1000</f>
        <v>22.869052090212243</v>
      </c>
      <c r="K72" s="100">
        <f>SUMIF('Forecast Expenditure'!$B$8:$B$97,$B72,'Forecast Expenditure'!M$8:M$97)/1000</f>
        <v>22.869052090212243</v>
      </c>
      <c r="L72" s="100">
        <f>SUMIF('Forecast Expenditure'!$B$8:$B$97,$B72,'Forecast Expenditure'!N$8:N$97)/1000</f>
        <v>22.869052090212243</v>
      </c>
      <c r="M72" s="80"/>
      <c r="N72" s="80"/>
      <c r="O72" s="80"/>
    </row>
    <row r="73" spans="1:15" x14ac:dyDescent="0.2">
      <c r="A73" s="80"/>
      <c r="B73" s="43" t="s">
        <v>275</v>
      </c>
      <c r="C73" s="44" t="s">
        <v>276</v>
      </c>
      <c r="D73" s="80"/>
      <c r="E73" s="80"/>
      <c r="F73" s="100">
        <f>SUMIF('Forecast Expenditure'!$B$8:$B$97,$B73,'Forecast Expenditure'!H$8:H$97)/1000</f>
        <v>585.21794474893261</v>
      </c>
      <c r="G73" s="100">
        <f>SUMIF('Forecast Expenditure'!$B$8:$B$97,$B73,'Forecast Expenditure'!I$8:I$97)/1000</f>
        <v>585.21794474893261</v>
      </c>
      <c r="H73" s="194">
        <f>SUMIF('Forecast Expenditure'!$B$8:$B$97,$B73,'Forecast Expenditure'!J$8:J$97)/1000</f>
        <v>585.21794474893261</v>
      </c>
      <c r="I73" s="100">
        <f>SUMIF('Forecast Expenditure'!$B$8:$B$97,$B73,'Forecast Expenditure'!K$8:K$97)/1000</f>
        <v>585.21794474893261</v>
      </c>
      <c r="J73" s="100">
        <f>SUMIF('Forecast Expenditure'!$B$8:$B$97,$B73,'Forecast Expenditure'!L$8:L$97)/1000</f>
        <v>585.21794474893261</v>
      </c>
      <c r="K73" s="100">
        <f>SUMIF('Forecast Expenditure'!$B$8:$B$97,$B73,'Forecast Expenditure'!M$8:M$97)/1000</f>
        <v>585.21794474893261</v>
      </c>
      <c r="L73" s="100">
        <f>SUMIF('Forecast Expenditure'!$B$8:$B$97,$B73,'Forecast Expenditure'!N$8:N$97)/1000</f>
        <v>585.21794474893261</v>
      </c>
      <c r="M73" s="80"/>
      <c r="N73" s="80"/>
      <c r="O73" s="80"/>
    </row>
    <row r="74" spans="1:15" x14ac:dyDescent="0.2">
      <c r="A74" s="80"/>
      <c r="B74" s="43" t="s">
        <v>277</v>
      </c>
      <c r="C74" s="44" t="s">
        <v>278</v>
      </c>
      <c r="D74" s="80"/>
      <c r="E74" s="80"/>
      <c r="F74" s="100">
        <f>SUMIF('Forecast Expenditure'!$B$8:$B$97,$B74,'Forecast Expenditure'!H$8:H$97)/1000</f>
        <v>2.0048430670907393</v>
      </c>
      <c r="G74" s="100">
        <f>SUMIF('Forecast Expenditure'!$B$8:$B$97,$B74,'Forecast Expenditure'!I$8:I$97)/1000</f>
        <v>2.0048430670907393</v>
      </c>
      <c r="H74" s="194">
        <f>SUMIF('Forecast Expenditure'!$B$8:$B$97,$B74,'Forecast Expenditure'!J$8:J$97)/1000</f>
        <v>2.0048430670907393</v>
      </c>
      <c r="I74" s="100">
        <f>SUMIF('Forecast Expenditure'!$B$8:$B$97,$B74,'Forecast Expenditure'!K$8:K$97)/1000</f>
        <v>2.0048430670907393</v>
      </c>
      <c r="J74" s="100">
        <f>SUMIF('Forecast Expenditure'!$B$8:$B$97,$B74,'Forecast Expenditure'!L$8:L$97)/1000</f>
        <v>2.0048430670907393</v>
      </c>
      <c r="K74" s="100">
        <f>SUMIF('Forecast Expenditure'!$B$8:$B$97,$B74,'Forecast Expenditure'!M$8:M$97)/1000</f>
        <v>2.0048430670907393</v>
      </c>
      <c r="L74" s="100">
        <f>SUMIF('Forecast Expenditure'!$B$8:$B$97,$B74,'Forecast Expenditure'!N$8:N$97)/1000</f>
        <v>2.0048430670907393</v>
      </c>
      <c r="M74" s="80"/>
      <c r="N74" s="80"/>
      <c r="O74" s="80"/>
    </row>
    <row r="75" spans="1:15" x14ac:dyDescent="0.2">
      <c r="A75" s="80"/>
      <c r="B75" s="43" t="s">
        <v>279</v>
      </c>
      <c r="C75" s="44" t="s">
        <v>280</v>
      </c>
      <c r="D75" s="80"/>
      <c r="E75" s="80"/>
      <c r="F75" s="100">
        <f>SUMIF('Forecast Expenditure'!$B$8:$B$97,$B75,'Forecast Expenditure'!H$8:H$97)/1000</f>
        <v>0</v>
      </c>
      <c r="G75" s="100">
        <f>SUMIF('Forecast Expenditure'!$B$8:$B$97,$B75,'Forecast Expenditure'!I$8:I$97)/1000</f>
        <v>0</v>
      </c>
      <c r="H75" s="194">
        <f>SUMIF('Forecast Expenditure'!$B$8:$B$97,$B75,'Forecast Expenditure'!J$8:J$97)/1000</f>
        <v>0</v>
      </c>
      <c r="I75" s="100">
        <f>SUMIF('Forecast Expenditure'!$B$8:$B$97,$B75,'Forecast Expenditure'!K$8:K$97)/1000</f>
        <v>0</v>
      </c>
      <c r="J75" s="100">
        <f>SUMIF('Forecast Expenditure'!$B$8:$B$97,$B75,'Forecast Expenditure'!L$8:L$97)/1000</f>
        <v>0</v>
      </c>
      <c r="K75" s="100">
        <f>SUMIF('Forecast Expenditure'!$B$8:$B$97,$B75,'Forecast Expenditure'!M$8:M$97)/1000</f>
        <v>0</v>
      </c>
      <c r="L75" s="100">
        <f>SUMIF('Forecast Expenditure'!$B$8:$B$97,$B75,'Forecast Expenditure'!N$8:N$97)/1000</f>
        <v>0</v>
      </c>
      <c r="M75" s="80"/>
      <c r="N75" s="80"/>
      <c r="O75" s="80"/>
    </row>
    <row r="76" spans="1:15" x14ac:dyDescent="0.2">
      <c r="A76" s="80"/>
      <c r="B76" s="43" t="s">
        <v>281</v>
      </c>
      <c r="C76" s="44" t="s">
        <v>282</v>
      </c>
      <c r="D76" s="80"/>
      <c r="E76" s="80"/>
      <c r="F76" s="100">
        <f>SUMIF('Forecast Expenditure'!$B$8:$B$97,$B76,'Forecast Expenditure'!H$8:H$97)/1000</f>
        <v>497.46533753930282</v>
      </c>
      <c r="G76" s="100">
        <f>SUMIF('Forecast Expenditure'!$B$8:$B$97,$B76,'Forecast Expenditure'!I$8:I$97)/1000</f>
        <v>552.09651206350884</v>
      </c>
      <c r="H76" s="194">
        <f>SUMIF('Forecast Expenditure'!$B$8:$B$97,$B76,'Forecast Expenditure'!J$8:J$97)/1000</f>
        <v>606.72768658772566</v>
      </c>
      <c r="I76" s="100">
        <f>SUMIF('Forecast Expenditure'!$B$8:$B$97,$B76,'Forecast Expenditure'!K$8:K$97)/1000</f>
        <v>661.35886111194247</v>
      </c>
      <c r="J76" s="100">
        <f>SUMIF('Forecast Expenditure'!$B$8:$B$97,$B76,'Forecast Expenditure'!L$8:L$97)/1000</f>
        <v>715.99003563614838</v>
      </c>
      <c r="K76" s="100">
        <f>SUMIF('Forecast Expenditure'!$B$8:$B$97,$B76,'Forecast Expenditure'!M$8:M$97)/1000</f>
        <v>770.62121016035439</v>
      </c>
      <c r="L76" s="100">
        <f>SUMIF('Forecast Expenditure'!$B$8:$B$97,$B76,'Forecast Expenditure'!N$8:N$97)/1000</f>
        <v>825.25238468457121</v>
      </c>
      <c r="M76" s="80"/>
      <c r="N76" s="80"/>
      <c r="O76" s="80"/>
    </row>
    <row r="77" spans="1:15" x14ac:dyDescent="0.2">
      <c r="A77" s="80"/>
      <c r="B77" s="43" t="s">
        <v>283</v>
      </c>
      <c r="C77" s="44" t="s">
        <v>284</v>
      </c>
      <c r="D77" s="80"/>
      <c r="E77" s="80"/>
      <c r="F77" s="100">
        <f>SUMIF('Forecast Expenditure'!$B$8:$B$97,$B77,'Forecast Expenditure'!H$8:H$97)/1000</f>
        <v>0</v>
      </c>
      <c r="G77" s="100">
        <f>SUMIF('Forecast Expenditure'!$B$8:$B$97,$B77,'Forecast Expenditure'!I$8:I$97)/1000</f>
        <v>0</v>
      </c>
      <c r="H77" s="194">
        <f>SUMIF('Forecast Expenditure'!$B$8:$B$97,$B77,'Forecast Expenditure'!J$8:J$97)/1000</f>
        <v>0</v>
      </c>
      <c r="I77" s="100">
        <f>SUMIF('Forecast Expenditure'!$B$8:$B$97,$B77,'Forecast Expenditure'!K$8:K$97)/1000</f>
        <v>0</v>
      </c>
      <c r="J77" s="100">
        <f>SUMIF('Forecast Expenditure'!$B$8:$B$97,$B77,'Forecast Expenditure'!L$8:L$97)/1000</f>
        <v>0</v>
      </c>
      <c r="K77" s="100">
        <f>SUMIF('Forecast Expenditure'!$B$8:$B$97,$B77,'Forecast Expenditure'!M$8:M$97)/1000</f>
        <v>0</v>
      </c>
      <c r="L77" s="100">
        <f>SUMIF('Forecast Expenditure'!$B$8:$B$97,$B77,'Forecast Expenditure'!N$8:N$97)/1000</f>
        <v>0</v>
      </c>
      <c r="M77" s="80"/>
      <c r="N77" s="80"/>
      <c r="O77" s="80"/>
    </row>
    <row r="78" spans="1:15" x14ac:dyDescent="0.2">
      <c r="A78" s="80"/>
      <c r="B78" s="43" t="s">
        <v>285</v>
      </c>
      <c r="C78" s="44" t="s">
        <v>286</v>
      </c>
      <c r="D78" s="80"/>
      <c r="E78" s="80"/>
      <c r="F78" s="100">
        <f>SUMIF('Forecast Expenditure'!$B$8:$B$97,$B78,'Forecast Expenditure'!H$8:H$97)/1000</f>
        <v>398.85234011665614</v>
      </c>
      <c r="G78" s="100">
        <f>SUMIF('Forecast Expenditure'!$B$8:$B$97,$B78,'Forecast Expenditure'!I$8:I$97)/1000</f>
        <v>798.36428001484171</v>
      </c>
      <c r="H78" s="194">
        <f>SUMIF('Forecast Expenditure'!$B$8:$B$97,$B78,'Forecast Expenditure'!J$8:J$97)/1000</f>
        <v>11535.701684464922</v>
      </c>
      <c r="I78" s="100">
        <f>SUMIF('Forecast Expenditure'!$B$8:$B$97,$B78,'Forecast Expenditure'!K$8:K$97)/1000</f>
        <v>22127.045543877994</v>
      </c>
      <c r="J78" s="100">
        <f>SUMIF('Forecast Expenditure'!$B$8:$B$97,$B78,'Forecast Expenditure'!L$8:L$97)/1000</f>
        <v>21498.819453488682</v>
      </c>
      <c r="K78" s="100">
        <f>SUMIF('Forecast Expenditure'!$B$8:$B$97,$B78,'Forecast Expenditure'!M$8:M$97)/1000</f>
        <v>17907.413697074619</v>
      </c>
      <c r="L78" s="100">
        <f>SUMIF('Forecast Expenditure'!$B$8:$B$97,$B78,'Forecast Expenditure'!N$8:N$97)/1000</f>
        <v>9652.3636907306045</v>
      </c>
      <c r="M78" s="80"/>
      <c r="N78" s="80"/>
      <c r="O78" s="80"/>
    </row>
    <row r="79" spans="1:15" x14ac:dyDescent="0.2">
      <c r="A79" s="80"/>
      <c r="B79" s="43" t="s">
        <v>287</v>
      </c>
      <c r="C79" s="44" t="s">
        <v>288</v>
      </c>
      <c r="D79" s="80"/>
      <c r="E79" s="80"/>
      <c r="F79" s="100">
        <f>SUMIF('Forecast Expenditure'!$B$8:$B$97,$B79,'Forecast Expenditure'!H$8:H$97)/1000</f>
        <v>80.167566287860737</v>
      </c>
      <c r="G79" s="100">
        <f>SUMIF('Forecast Expenditure'!$B$8:$B$97,$B79,'Forecast Expenditure'!I$8:I$97)/1000</f>
        <v>80.167566287860737</v>
      </c>
      <c r="H79" s="194">
        <f>SUMIF('Forecast Expenditure'!$B$8:$B$97,$B79,'Forecast Expenditure'!J$8:J$97)/1000</f>
        <v>80.167566287860737</v>
      </c>
      <c r="I79" s="100">
        <f>SUMIF('Forecast Expenditure'!$B$8:$B$97,$B79,'Forecast Expenditure'!K$8:K$97)/1000</f>
        <v>80.167566287860737</v>
      </c>
      <c r="J79" s="100">
        <f>SUMIF('Forecast Expenditure'!$B$8:$B$97,$B79,'Forecast Expenditure'!L$8:L$97)/1000</f>
        <v>80.167566287860737</v>
      </c>
      <c r="K79" s="100">
        <f>SUMIF('Forecast Expenditure'!$B$8:$B$97,$B79,'Forecast Expenditure'!M$8:M$97)/1000</f>
        <v>80.167566287860737</v>
      </c>
      <c r="L79" s="100">
        <f>SUMIF('Forecast Expenditure'!$B$8:$B$97,$B79,'Forecast Expenditure'!N$8:N$97)/1000</f>
        <v>80.167566287860737</v>
      </c>
      <c r="M79" s="80"/>
      <c r="N79" s="80"/>
      <c r="O79" s="80"/>
    </row>
    <row r="80" spans="1:15" x14ac:dyDescent="0.2">
      <c r="A80" s="80"/>
      <c r="B80" s="43" t="s">
        <v>289</v>
      </c>
      <c r="C80" s="44" t="s">
        <v>290</v>
      </c>
      <c r="D80" s="80"/>
      <c r="E80" s="80"/>
      <c r="F80" s="100">
        <f>SUMIF('Forecast Expenditure'!$B$8:$B$97,$B80,'Forecast Expenditure'!H$8:H$97)/1000</f>
        <v>0</v>
      </c>
      <c r="G80" s="100">
        <f>SUMIF('Forecast Expenditure'!$B$8:$B$97,$B80,'Forecast Expenditure'!I$8:I$97)/1000</f>
        <v>0</v>
      </c>
      <c r="H80" s="194">
        <f>SUMIF('Forecast Expenditure'!$B$8:$B$97,$B80,'Forecast Expenditure'!J$8:J$97)/1000</f>
        <v>0</v>
      </c>
      <c r="I80" s="100">
        <f>SUMIF('Forecast Expenditure'!$B$8:$B$97,$B80,'Forecast Expenditure'!K$8:K$97)/1000</f>
        <v>0</v>
      </c>
      <c r="J80" s="100">
        <f>SUMIF('Forecast Expenditure'!$B$8:$B$97,$B80,'Forecast Expenditure'!L$8:L$97)/1000</f>
        <v>0</v>
      </c>
      <c r="K80" s="100">
        <f>SUMIF('Forecast Expenditure'!$B$8:$B$97,$B80,'Forecast Expenditure'!M$8:M$97)/1000</f>
        <v>0</v>
      </c>
      <c r="L80" s="100">
        <f>SUMIF('Forecast Expenditure'!$B$8:$B$97,$B80,'Forecast Expenditure'!N$8:N$97)/1000</f>
        <v>0</v>
      </c>
      <c r="M80" s="80"/>
      <c r="N80" s="80"/>
      <c r="O80" s="80"/>
    </row>
    <row r="81" spans="1:15" x14ac:dyDescent="0.2">
      <c r="A81" s="80"/>
      <c r="B81" s="43" t="s">
        <v>291</v>
      </c>
      <c r="C81" s="44" t="s">
        <v>292</v>
      </c>
      <c r="D81" s="80"/>
      <c r="E81" s="80"/>
      <c r="F81" s="100">
        <f>SUMIF('Forecast Expenditure'!$B$8:$B$97,$B81,'Forecast Expenditure'!H$8:H$97)/1000</f>
        <v>0</v>
      </c>
      <c r="G81" s="100">
        <f>SUMIF('Forecast Expenditure'!$B$8:$B$97,$B81,'Forecast Expenditure'!I$8:I$97)/1000</f>
        <v>0</v>
      </c>
      <c r="H81" s="194">
        <f>SUMIF('Forecast Expenditure'!$B$8:$B$97,$B81,'Forecast Expenditure'!J$8:J$97)/1000</f>
        <v>0</v>
      </c>
      <c r="I81" s="100">
        <f>SUMIF('Forecast Expenditure'!$B$8:$B$97,$B81,'Forecast Expenditure'!K$8:K$97)/1000</f>
        <v>0</v>
      </c>
      <c r="J81" s="100">
        <f>SUMIF('Forecast Expenditure'!$B$8:$B$97,$B81,'Forecast Expenditure'!L$8:L$97)/1000</f>
        <v>0</v>
      </c>
      <c r="K81" s="100">
        <f>SUMIF('Forecast Expenditure'!$B$8:$B$97,$B81,'Forecast Expenditure'!M$8:M$97)/1000</f>
        <v>0</v>
      </c>
      <c r="L81" s="100">
        <f>SUMIF('Forecast Expenditure'!$B$8:$B$97,$B81,'Forecast Expenditure'!N$8:N$97)/1000</f>
        <v>0</v>
      </c>
      <c r="M81" s="80"/>
      <c r="N81" s="80"/>
      <c r="O81" s="80"/>
    </row>
    <row r="82" spans="1:15" x14ac:dyDescent="0.2">
      <c r="A82" s="80"/>
      <c r="B82" s="43" t="s">
        <v>293</v>
      </c>
      <c r="C82" s="44" t="s">
        <v>294</v>
      </c>
      <c r="D82" s="80"/>
      <c r="E82" s="80"/>
      <c r="F82" s="100">
        <f>SUMIF('Forecast Expenditure'!$B$8:$B$97,$B82,'Forecast Expenditure'!H$8:H$97)/1000</f>
        <v>0</v>
      </c>
      <c r="G82" s="100">
        <f>SUMIF('Forecast Expenditure'!$B$8:$B$97,$B82,'Forecast Expenditure'!I$8:I$97)/1000</f>
        <v>0</v>
      </c>
      <c r="H82" s="194">
        <f>SUMIF('Forecast Expenditure'!$B$8:$B$97,$B82,'Forecast Expenditure'!J$8:J$97)/1000</f>
        <v>0</v>
      </c>
      <c r="I82" s="100">
        <f>SUMIF('Forecast Expenditure'!$B$8:$B$97,$B82,'Forecast Expenditure'!K$8:K$97)/1000</f>
        <v>0</v>
      </c>
      <c r="J82" s="100">
        <f>SUMIF('Forecast Expenditure'!$B$8:$B$97,$B82,'Forecast Expenditure'!L$8:L$97)/1000</f>
        <v>0</v>
      </c>
      <c r="K82" s="100">
        <f>SUMIF('Forecast Expenditure'!$B$8:$B$97,$B82,'Forecast Expenditure'!M$8:M$97)/1000</f>
        <v>0</v>
      </c>
      <c r="L82" s="100">
        <f>SUMIF('Forecast Expenditure'!$B$8:$B$97,$B82,'Forecast Expenditure'!N$8:N$97)/1000</f>
        <v>0</v>
      </c>
      <c r="M82" s="80"/>
      <c r="N82" s="80"/>
      <c r="O82" s="80"/>
    </row>
    <row r="83" spans="1:15" x14ac:dyDescent="0.2">
      <c r="A83" s="80"/>
      <c r="B83" s="43" t="s">
        <v>295</v>
      </c>
      <c r="C83" s="44" t="s">
        <v>296</v>
      </c>
      <c r="D83" s="80"/>
      <c r="E83" s="80"/>
      <c r="F83" s="100">
        <f>SUMIF('Forecast Expenditure'!$B$8:$B$97,$B83,'Forecast Expenditure'!H$8:H$97)/1000</f>
        <v>4627.6287414884664</v>
      </c>
      <c r="G83" s="100">
        <f>SUMIF('Forecast Expenditure'!$B$8:$B$97,$B83,'Forecast Expenditure'!I$8:I$97)/1000</f>
        <v>5224.6081717375091</v>
      </c>
      <c r="H83" s="194">
        <f>SUMIF('Forecast Expenditure'!$B$8:$B$97,$B83,'Forecast Expenditure'!J$8:J$97)/1000</f>
        <v>6977.3308396909251</v>
      </c>
      <c r="I83" s="100">
        <f>SUMIF('Forecast Expenditure'!$B$8:$B$97,$B83,'Forecast Expenditure'!K$8:K$97)/1000</f>
        <v>10269.526582496552</v>
      </c>
      <c r="J83" s="100">
        <f>SUMIF('Forecast Expenditure'!$B$8:$B$97,$B83,'Forecast Expenditure'!L$8:L$97)/1000</f>
        <v>6274.5645460529158</v>
      </c>
      <c r="K83" s="100">
        <f>SUMIF('Forecast Expenditure'!$B$8:$B$97,$B83,'Forecast Expenditure'!M$8:M$97)/1000</f>
        <v>8582.9958211315861</v>
      </c>
      <c r="L83" s="100">
        <f>SUMIF('Forecast Expenditure'!$B$8:$B$97,$B83,'Forecast Expenditure'!N$8:N$97)/1000</f>
        <v>5136.3396034515117</v>
      </c>
      <c r="M83" s="80"/>
      <c r="N83" s="80"/>
      <c r="O83" s="80"/>
    </row>
    <row r="84" spans="1:15" x14ac:dyDescent="0.2">
      <c r="A84" s="80"/>
      <c r="B84" s="43" t="s">
        <v>297</v>
      </c>
      <c r="C84" s="44" t="s">
        <v>298</v>
      </c>
      <c r="D84" s="80"/>
      <c r="E84" s="80"/>
      <c r="F84" s="100">
        <f>SUMIF('Forecast Expenditure'!$B$8:$B$97,$B84,'Forecast Expenditure'!H$8:H$97)/1000</f>
        <v>697.75401051756319</v>
      </c>
      <c r="G84" s="100">
        <f>SUMIF('Forecast Expenditure'!$B$8:$B$97,$B84,'Forecast Expenditure'!I$8:I$97)/1000</f>
        <v>697.75401051756319</v>
      </c>
      <c r="H84" s="194">
        <f>SUMIF('Forecast Expenditure'!$B$8:$B$97,$B84,'Forecast Expenditure'!J$8:J$97)/1000</f>
        <v>697.75401051756319</v>
      </c>
      <c r="I84" s="100">
        <f>SUMIF('Forecast Expenditure'!$B$8:$B$97,$B84,'Forecast Expenditure'!K$8:K$97)/1000</f>
        <v>697.75401051756319</v>
      </c>
      <c r="J84" s="100">
        <f>SUMIF('Forecast Expenditure'!$B$8:$B$97,$B84,'Forecast Expenditure'!L$8:L$97)/1000</f>
        <v>697.75401051756319</v>
      </c>
      <c r="K84" s="100">
        <f>SUMIF('Forecast Expenditure'!$B$8:$B$97,$B84,'Forecast Expenditure'!M$8:M$97)/1000</f>
        <v>697.75401051756319</v>
      </c>
      <c r="L84" s="100">
        <f>SUMIF('Forecast Expenditure'!$B$8:$B$97,$B84,'Forecast Expenditure'!N$8:N$97)/1000</f>
        <v>697.75401051756319</v>
      </c>
      <c r="M84" s="80"/>
      <c r="N84" s="80"/>
      <c r="O84" s="80"/>
    </row>
    <row r="85" spans="1:15" x14ac:dyDescent="0.2">
      <c r="A85" s="80"/>
      <c r="B85" s="43" t="s">
        <v>299</v>
      </c>
      <c r="C85" s="44" t="s">
        <v>300</v>
      </c>
      <c r="D85" s="80"/>
      <c r="E85" s="80"/>
      <c r="F85" s="100">
        <f>SUMIF('Forecast Expenditure'!$B$8:$B$97,$B85,'Forecast Expenditure'!H$8:H$97)/1000</f>
        <v>389.65132450477188</v>
      </c>
      <c r="G85" s="100">
        <f>SUMIF('Forecast Expenditure'!$B$8:$B$97,$B85,'Forecast Expenditure'!I$8:I$97)/1000</f>
        <v>389.65132450477188</v>
      </c>
      <c r="H85" s="194">
        <f>SUMIF('Forecast Expenditure'!$B$8:$B$97,$B85,'Forecast Expenditure'!J$8:J$97)/1000</f>
        <v>389.65132450477188</v>
      </c>
      <c r="I85" s="100">
        <f>SUMIF('Forecast Expenditure'!$B$8:$B$97,$B85,'Forecast Expenditure'!K$8:K$97)/1000</f>
        <v>389.65132450477188</v>
      </c>
      <c r="J85" s="100">
        <f>SUMIF('Forecast Expenditure'!$B$8:$B$97,$B85,'Forecast Expenditure'!L$8:L$97)/1000</f>
        <v>389.65132450477188</v>
      </c>
      <c r="K85" s="100">
        <f>SUMIF('Forecast Expenditure'!$B$8:$B$97,$B85,'Forecast Expenditure'!M$8:M$97)/1000</f>
        <v>389.65132450477188</v>
      </c>
      <c r="L85" s="100">
        <f>SUMIF('Forecast Expenditure'!$B$8:$B$97,$B85,'Forecast Expenditure'!N$8:N$97)/1000</f>
        <v>389.65132450477188</v>
      </c>
      <c r="M85" s="80"/>
      <c r="N85" s="80"/>
      <c r="O85" s="80"/>
    </row>
    <row r="86" spans="1:15" x14ac:dyDescent="0.2">
      <c r="A86" s="80"/>
      <c r="B86" s="43" t="s">
        <v>577</v>
      </c>
      <c r="C86" s="44" t="s">
        <v>578</v>
      </c>
      <c r="D86" s="80"/>
      <c r="E86" s="80"/>
      <c r="F86" s="100">
        <f>SUMIF('Forecast Expenditure'!$B$8:$B$97,$B86,'Forecast Expenditure'!H$8:H$97)/1000</f>
        <v>0</v>
      </c>
      <c r="G86" s="100">
        <f>SUMIF('Forecast Expenditure'!$B$8:$B$97,$B86,'Forecast Expenditure'!I$8:I$97)/1000</f>
        <v>0</v>
      </c>
      <c r="H86" s="194">
        <f>SUMIF('Forecast Expenditure'!$B$8:$B$97,$B86,'Forecast Expenditure'!J$8:J$97)/1000</f>
        <v>0</v>
      </c>
      <c r="I86" s="100">
        <f>SUMIF('Forecast Expenditure'!$B$8:$B$97,$B86,'Forecast Expenditure'!K$8:K$97)/1000</f>
        <v>0</v>
      </c>
      <c r="J86" s="100">
        <f>SUMIF('Forecast Expenditure'!$B$8:$B$97,$B86,'Forecast Expenditure'!L$8:L$97)/1000</f>
        <v>0</v>
      </c>
      <c r="K86" s="100">
        <f>SUMIF('Forecast Expenditure'!$B$8:$B$97,$B86,'Forecast Expenditure'!M$8:M$97)/1000</f>
        <v>0</v>
      </c>
      <c r="L86" s="100">
        <f>SUMIF('Forecast Expenditure'!$B$8:$B$97,$B86,'Forecast Expenditure'!N$8:N$97)/1000</f>
        <v>0</v>
      </c>
      <c r="M86" s="80"/>
      <c r="N86" s="80"/>
      <c r="O86" s="80"/>
    </row>
    <row r="87" spans="1:15" x14ac:dyDescent="0.2">
      <c r="A87" s="80"/>
      <c r="B87" s="43" t="s">
        <v>301</v>
      </c>
      <c r="C87" s="44" t="s">
        <v>302</v>
      </c>
      <c r="D87" s="80"/>
      <c r="E87" s="80"/>
      <c r="F87" s="100">
        <f>SUMIF('Forecast Expenditure'!$B$8:$B$97,$B87,'Forecast Expenditure'!H$8:H$97)/1000</f>
        <v>548.06667767887063</v>
      </c>
      <c r="G87" s="100">
        <f>SUMIF('Forecast Expenditure'!$B$8:$B$97,$B87,'Forecast Expenditure'!I$8:I$97)/1000</f>
        <v>548.06667767887063</v>
      </c>
      <c r="H87" s="194">
        <f>SUMIF('Forecast Expenditure'!$B$8:$B$97,$B87,'Forecast Expenditure'!J$8:J$97)/1000</f>
        <v>548.06667767887063</v>
      </c>
      <c r="I87" s="100">
        <f>SUMIF('Forecast Expenditure'!$B$8:$B$97,$B87,'Forecast Expenditure'!K$8:K$97)/1000</f>
        <v>548.06667767887063</v>
      </c>
      <c r="J87" s="100">
        <f>SUMIF('Forecast Expenditure'!$B$8:$B$97,$B87,'Forecast Expenditure'!L$8:L$97)/1000</f>
        <v>548.06667767887063</v>
      </c>
      <c r="K87" s="100">
        <f>SUMIF('Forecast Expenditure'!$B$8:$B$97,$B87,'Forecast Expenditure'!M$8:M$97)/1000</f>
        <v>548.06667767887063</v>
      </c>
      <c r="L87" s="100">
        <f>SUMIF('Forecast Expenditure'!$B$8:$B$97,$B87,'Forecast Expenditure'!N$8:N$97)/1000</f>
        <v>548.06667767887063</v>
      </c>
      <c r="M87" s="80"/>
      <c r="N87" s="80"/>
      <c r="O87" s="80"/>
    </row>
    <row r="88" spans="1:15" x14ac:dyDescent="0.2">
      <c r="A88" s="80"/>
      <c r="B88" s="43" t="s">
        <v>303</v>
      </c>
      <c r="C88" s="44" t="s">
        <v>304</v>
      </c>
      <c r="D88" s="80"/>
      <c r="E88" s="80"/>
      <c r="F88" s="100">
        <f>SUMIF('Forecast Expenditure'!$B$8:$B$97,$B88,'Forecast Expenditure'!H$8:H$97)/1000</f>
        <v>1684.6797956778141</v>
      </c>
      <c r="G88" s="100">
        <f>SUMIF('Forecast Expenditure'!$B$8:$B$97,$B88,'Forecast Expenditure'!I$8:I$97)/1000</f>
        <v>1684.6797956778141</v>
      </c>
      <c r="H88" s="194">
        <f>SUMIF('Forecast Expenditure'!$B$8:$B$97,$B88,'Forecast Expenditure'!J$8:J$97)/1000</f>
        <v>1684.6797956778141</v>
      </c>
      <c r="I88" s="100">
        <f>SUMIF('Forecast Expenditure'!$B$8:$B$97,$B88,'Forecast Expenditure'!K$8:K$97)/1000</f>
        <v>1684.6797956778141</v>
      </c>
      <c r="J88" s="100">
        <f>SUMIF('Forecast Expenditure'!$B$8:$B$97,$B88,'Forecast Expenditure'!L$8:L$97)/1000</f>
        <v>1684.6797956778141</v>
      </c>
      <c r="K88" s="100">
        <f>SUMIF('Forecast Expenditure'!$B$8:$B$97,$B88,'Forecast Expenditure'!M$8:M$97)/1000</f>
        <v>1684.6797956778141</v>
      </c>
      <c r="L88" s="100">
        <f>SUMIF('Forecast Expenditure'!$B$8:$B$97,$B88,'Forecast Expenditure'!N$8:N$97)/1000</f>
        <v>1684.6797956778141</v>
      </c>
      <c r="M88" s="80"/>
      <c r="N88" s="80"/>
      <c r="O88" s="80"/>
    </row>
    <row r="89" spans="1:15" x14ac:dyDescent="0.2">
      <c r="A89" s="80"/>
      <c r="B89" s="43" t="s">
        <v>115</v>
      </c>
      <c r="C89" s="44" t="s">
        <v>130</v>
      </c>
      <c r="D89" s="80"/>
      <c r="E89" s="80"/>
      <c r="F89" s="100">
        <f>SUMIF('Forecast Expenditure'!$B$8:$B$97,$B89,'Forecast Expenditure'!H$8:H$97)/1000</f>
        <v>370.13171192751474</v>
      </c>
      <c r="G89" s="100">
        <f>SUMIF('Forecast Expenditure'!$B$8:$B$97,$B89,'Forecast Expenditure'!I$8:I$97)/1000</f>
        <v>370.13171192751474</v>
      </c>
      <c r="H89" s="194">
        <f>SUMIF('Forecast Expenditure'!$B$8:$B$97,$B89,'Forecast Expenditure'!J$8:J$97)/1000</f>
        <v>370.13171192751474</v>
      </c>
      <c r="I89" s="100">
        <f>SUMIF('Forecast Expenditure'!$B$8:$B$97,$B89,'Forecast Expenditure'!K$8:K$97)/1000</f>
        <v>370.13171192751474</v>
      </c>
      <c r="J89" s="100">
        <f>SUMIF('Forecast Expenditure'!$B$8:$B$97,$B89,'Forecast Expenditure'!L$8:L$97)/1000</f>
        <v>370.13171192751474</v>
      </c>
      <c r="K89" s="100">
        <f>SUMIF('Forecast Expenditure'!$B$8:$B$97,$B89,'Forecast Expenditure'!M$8:M$97)/1000</f>
        <v>370.13171192751474</v>
      </c>
      <c r="L89" s="100">
        <f>SUMIF('Forecast Expenditure'!$B$8:$B$97,$B89,'Forecast Expenditure'!N$8:N$97)/1000</f>
        <v>370.13171192751474</v>
      </c>
      <c r="M89" s="80"/>
      <c r="N89" s="80"/>
      <c r="O89" s="80"/>
    </row>
    <row r="90" spans="1:15" x14ac:dyDescent="0.2">
      <c r="A90" s="80"/>
      <c r="B90" s="43" t="s">
        <v>116</v>
      </c>
      <c r="C90" s="44" t="s">
        <v>131</v>
      </c>
      <c r="D90" s="80"/>
      <c r="E90" s="80"/>
      <c r="F90" s="100">
        <f>SUMIF('Forecast Expenditure'!$B$8:$B$97,$B90,'Forecast Expenditure'!H$8:H$97)/1000</f>
        <v>2368.0418465081652</v>
      </c>
      <c r="G90" s="100">
        <f>SUMIF('Forecast Expenditure'!$B$8:$B$97,$B90,'Forecast Expenditure'!I$8:I$97)/1000</f>
        <v>2576.8508046743514</v>
      </c>
      <c r="H90" s="194">
        <f>SUMIF('Forecast Expenditure'!$B$8:$B$97,$B90,'Forecast Expenditure'!J$8:J$97)/1000</f>
        <v>2785.6597628405384</v>
      </c>
      <c r="I90" s="100">
        <f>SUMIF('Forecast Expenditure'!$B$8:$B$97,$B90,'Forecast Expenditure'!K$8:K$97)/1000</f>
        <v>2994.4687210067245</v>
      </c>
      <c r="J90" s="100">
        <f>SUMIF('Forecast Expenditure'!$B$8:$B$97,$B90,'Forecast Expenditure'!L$8:L$97)/1000</f>
        <v>3203.2776791729111</v>
      </c>
      <c r="K90" s="100">
        <f>SUMIF('Forecast Expenditure'!$B$8:$B$97,$B90,'Forecast Expenditure'!M$8:M$97)/1000</f>
        <v>3412.0866373390973</v>
      </c>
      <c r="L90" s="100">
        <f>SUMIF('Forecast Expenditure'!$B$8:$B$97,$B90,'Forecast Expenditure'!N$8:N$97)/1000</f>
        <v>3620.8955955052843</v>
      </c>
      <c r="M90" s="80"/>
      <c r="N90" s="80"/>
      <c r="O90" s="80"/>
    </row>
    <row r="91" spans="1:15" x14ac:dyDescent="0.2">
      <c r="A91" s="80"/>
      <c r="B91" s="43" t="s">
        <v>117</v>
      </c>
      <c r="C91" s="44" t="s">
        <v>132</v>
      </c>
      <c r="D91" s="80"/>
      <c r="E91" s="80"/>
      <c r="F91" s="100">
        <f>SUMIF('Forecast Expenditure'!$B$8:$B$97,$B91,'Forecast Expenditure'!H$8:H$97)/1000</f>
        <v>120.66601376085497</v>
      </c>
      <c r="G91" s="100">
        <f>SUMIF('Forecast Expenditure'!$B$8:$B$97,$B91,'Forecast Expenditure'!I$8:I$97)/1000</f>
        <v>120.66601376085497</v>
      </c>
      <c r="H91" s="194">
        <f>SUMIF('Forecast Expenditure'!$B$8:$B$97,$B91,'Forecast Expenditure'!J$8:J$97)/1000</f>
        <v>120.66601376085497</v>
      </c>
      <c r="I91" s="100">
        <f>SUMIF('Forecast Expenditure'!$B$8:$B$97,$B91,'Forecast Expenditure'!K$8:K$97)/1000</f>
        <v>120.66601376085497</v>
      </c>
      <c r="J91" s="100">
        <f>SUMIF('Forecast Expenditure'!$B$8:$B$97,$B91,'Forecast Expenditure'!L$8:L$97)/1000</f>
        <v>120.66601376085497</v>
      </c>
      <c r="K91" s="100">
        <f>SUMIF('Forecast Expenditure'!$B$8:$B$97,$B91,'Forecast Expenditure'!M$8:M$97)/1000</f>
        <v>120.66601376085497</v>
      </c>
      <c r="L91" s="100">
        <f>SUMIF('Forecast Expenditure'!$B$8:$B$97,$B91,'Forecast Expenditure'!N$8:N$97)/1000</f>
        <v>120.66601376085497</v>
      </c>
      <c r="M91" s="80"/>
      <c r="N91" s="80"/>
      <c r="O91" s="80"/>
    </row>
    <row r="92" spans="1:15" x14ac:dyDescent="0.2">
      <c r="A92" s="80"/>
      <c r="B92" s="43" t="s">
        <v>118</v>
      </c>
      <c r="C92" s="44" t="s">
        <v>133</v>
      </c>
      <c r="D92" s="80"/>
      <c r="E92" s="80"/>
      <c r="F92" s="100">
        <f>SUMIF('Forecast Expenditure'!$B$8:$B$97,$B92,'Forecast Expenditure'!H$8:H$97)/1000</f>
        <v>0</v>
      </c>
      <c r="G92" s="100">
        <f>SUMIF('Forecast Expenditure'!$B$8:$B$97,$B92,'Forecast Expenditure'!I$8:I$97)/1000</f>
        <v>0</v>
      </c>
      <c r="H92" s="194">
        <f>SUMIF('Forecast Expenditure'!$B$8:$B$97,$B92,'Forecast Expenditure'!J$8:J$97)/1000</f>
        <v>0</v>
      </c>
      <c r="I92" s="100">
        <f>SUMIF('Forecast Expenditure'!$B$8:$B$97,$B92,'Forecast Expenditure'!K$8:K$97)/1000</f>
        <v>0</v>
      </c>
      <c r="J92" s="100">
        <f>SUMIF('Forecast Expenditure'!$B$8:$B$97,$B92,'Forecast Expenditure'!L$8:L$97)/1000</f>
        <v>0</v>
      </c>
      <c r="K92" s="100">
        <f>SUMIF('Forecast Expenditure'!$B$8:$B$97,$B92,'Forecast Expenditure'!M$8:M$97)/1000</f>
        <v>0</v>
      </c>
      <c r="L92" s="100">
        <f>SUMIF('Forecast Expenditure'!$B$8:$B$97,$B92,'Forecast Expenditure'!N$8:N$97)/1000</f>
        <v>0</v>
      </c>
      <c r="M92" s="80"/>
      <c r="N92" s="80"/>
      <c r="O92" s="80"/>
    </row>
    <row r="93" spans="1:15" x14ac:dyDescent="0.2">
      <c r="A93" s="80"/>
      <c r="B93" s="43" t="s">
        <v>305</v>
      </c>
      <c r="C93" s="44" t="s">
        <v>306</v>
      </c>
      <c r="D93" s="80"/>
      <c r="E93" s="80"/>
      <c r="F93" s="100">
        <f>SUMIF('Forecast Expenditure'!$B$8:$B$97,$B93,'Forecast Expenditure'!H$8:H$97)/1000</f>
        <v>1244.072213891046</v>
      </c>
      <c r="G93" s="100">
        <f>SUMIF('Forecast Expenditure'!$B$8:$B$97,$B93,'Forecast Expenditure'!I$8:I$97)/1000</f>
        <v>1244.072213891046</v>
      </c>
      <c r="H93" s="194">
        <f>SUMIF('Forecast Expenditure'!$B$8:$B$97,$B93,'Forecast Expenditure'!J$8:J$97)/1000</f>
        <v>1244.072213891046</v>
      </c>
      <c r="I93" s="100">
        <f>SUMIF('Forecast Expenditure'!$B$8:$B$97,$B93,'Forecast Expenditure'!K$8:K$97)/1000</f>
        <v>1244.072213891046</v>
      </c>
      <c r="J93" s="100">
        <f>SUMIF('Forecast Expenditure'!$B$8:$B$97,$B93,'Forecast Expenditure'!L$8:L$97)/1000</f>
        <v>1244.072213891046</v>
      </c>
      <c r="K93" s="100">
        <f>SUMIF('Forecast Expenditure'!$B$8:$B$97,$B93,'Forecast Expenditure'!M$8:M$97)/1000</f>
        <v>1244.072213891046</v>
      </c>
      <c r="L93" s="100">
        <f>SUMIF('Forecast Expenditure'!$B$8:$B$97,$B93,'Forecast Expenditure'!N$8:N$97)/1000</f>
        <v>1244.072213891046</v>
      </c>
      <c r="M93" s="80"/>
      <c r="N93" s="80"/>
      <c r="O93" s="80"/>
    </row>
    <row r="94" spans="1:15" x14ac:dyDescent="0.2">
      <c r="A94" s="80"/>
      <c r="B94" s="43" t="s">
        <v>119</v>
      </c>
      <c r="C94" s="44" t="s">
        <v>134</v>
      </c>
      <c r="D94" s="80"/>
      <c r="E94" s="80"/>
      <c r="F94" s="100">
        <f>SUMIF('Forecast Expenditure'!$B$8:$B$97,$B94,'Forecast Expenditure'!H$8:H$97)/1000</f>
        <v>1265.9917003418429</v>
      </c>
      <c r="G94" s="100">
        <f>SUMIF('Forecast Expenditure'!$B$8:$B$97,$B94,'Forecast Expenditure'!I$8:I$97)/1000</f>
        <v>1265.9917003418429</v>
      </c>
      <c r="H94" s="194">
        <f>SUMIF('Forecast Expenditure'!$B$8:$B$97,$B94,'Forecast Expenditure'!J$8:J$97)/1000</f>
        <v>1265.9917003418429</v>
      </c>
      <c r="I94" s="100">
        <f>SUMIF('Forecast Expenditure'!$B$8:$B$97,$B94,'Forecast Expenditure'!K$8:K$97)/1000</f>
        <v>1265.9917003418429</v>
      </c>
      <c r="J94" s="100">
        <f>SUMIF('Forecast Expenditure'!$B$8:$B$97,$B94,'Forecast Expenditure'!L$8:L$97)/1000</f>
        <v>1265.9917003418429</v>
      </c>
      <c r="K94" s="100">
        <f>SUMIF('Forecast Expenditure'!$B$8:$B$97,$B94,'Forecast Expenditure'!M$8:M$97)/1000</f>
        <v>1265.9917003418429</v>
      </c>
      <c r="L94" s="100">
        <f>SUMIF('Forecast Expenditure'!$B$8:$B$97,$B94,'Forecast Expenditure'!N$8:N$97)/1000</f>
        <v>1265.9917003418429</v>
      </c>
      <c r="M94" s="80"/>
      <c r="N94" s="80"/>
      <c r="O94" s="80"/>
    </row>
    <row r="95" spans="1:15" x14ac:dyDescent="0.2">
      <c r="A95" s="80"/>
      <c r="B95" s="43" t="s">
        <v>120</v>
      </c>
      <c r="C95" s="44" t="s">
        <v>135</v>
      </c>
      <c r="D95" s="80"/>
      <c r="E95" s="80"/>
      <c r="F95" s="100">
        <f>SUMIF('Forecast Expenditure'!$B$8:$B$97,$B95,'Forecast Expenditure'!H$8:H$97)/1000</f>
        <v>5.9662484099675588</v>
      </c>
      <c r="G95" s="100">
        <f>SUMIF('Forecast Expenditure'!$B$8:$B$97,$B95,'Forecast Expenditure'!I$8:I$97)/1000</f>
        <v>5.9662484099675588</v>
      </c>
      <c r="H95" s="194">
        <f>SUMIF('Forecast Expenditure'!$B$8:$B$97,$B95,'Forecast Expenditure'!J$8:J$97)/1000</f>
        <v>5.9662484099675588</v>
      </c>
      <c r="I95" s="100">
        <f>SUMIF('Forecast Expenditure'!$B$8:$B$97,$B95,'Forecast Expenditure'!K$8:K$97)/1000</f>
        <v>5.9662484099675588</v>
      </c>
      <c r="J95" s="100">
        <f>SUMIF('Forecast Expenditure'!$B$8:$B$97,$B95,'Forecast Expenditure'!L$8:L$97)/1000</f>
        <v>5.9662484099675588</v>
      </c>
      <c r="K95" s="100">
        <f>SUMIF('Forecast Expenditure'!$B$8:$B$97,$B95,'Forecast Expenditure'!M$8:M$97)/1000</f>
        <v>5.9662484099675588</v>
      </c>
      <c r="L95" s="100">
        <f>SUMIF('Forecast Expenditure'!$B$8:$B$97,$B95,'Forecast Expenditure'!N$8:N$97)/1000</f>
        <v>5.9662484099675588</v>
      </c>
      <c r="M95" s="80"/>
      <c r="N95" s="80"/>
      <c r="O95" s="80"/>
    </row>
    <row r="96" spans="1:15" x14ac:dyDescent="0.2">
      <c r="A96" s="80"/>
      <c r="B96" s="43" t="s">
        <v>121</v>
      </c>
      <c r="C96" s="44" t="s">
        <v>136</v>
      </c>
      <c r="D96" s="80"/>
      <c r="E96" s="80"/>
      <c r="F96" s="100">
        <f>SUMIF('Forecast Expenditure'!$B$8:$B$97,$B96,'Forecast Expenditure'!H$8:H$97)/1000</f>
        <v>0</v>
      </c>
      <c r="G96" s="100">
        <f>SUMIF('Forecast Expenditure'!$B$8:$B$97,$B96,'Forecast Expenditure'!I$8:I$97)/1000</f>
        <v>0</v>
      </c>
      <c r="H96" s="194">
        <f>SUMIF('Forecast Expenditure'!$B$8:$B$97,$B96,'Forecast Expenditure'!J$8:J$97)/1000</f>
        <v>0</v>
      </c>
      <c r="I96" s="100">
        <f>SUMIF('Forecast Expenditure'!$B$8:$B$97,$B96,'Forecast Expenditure'!K$8:K$97)/1000</f>
        <v>0</v>
      </c>
      <c r="J96" s="100">
        <f>SUMIF('Forecast Expenditure'!$B$8:$B$97,$B96,'Forecast Expenditure'!L$8:L$97)/1000</f>
        <v>0</v>
      </c>
      <c r="K96" s="100">
        <f>SUMIF('Forecast Expenditure'!$B$8:$B$97,$B96,'Forecast Expenditure'!M$8:M$97)/1000</f>
        <v>0</v>
      </c>
      <c r="L96" s="100">
        <f>SUMIF('Forecast Expenditure'!$B$8:$B$97,$B96,'Forecast Expenditure'!N$8:N$97)/1000</f>
        <v>0</v>
      </c>
      <c r="M96" s="80"/>
      <c r="N96" s="80"/>
      <c r="O96" s="80"/>
    </row>
    <row r="97" spans="1:15" x14ac:dyDescent="0.2">
      <c r="A97" s="80"/>
      <c r="B97" s="43" t="s">
        <v>122</v>
      </c>
      <c r="C97" s="44" t="s">
        <v>137</v>
      </c>
      <c r="D97" s="80"/>
      <c r="E97" s="80"/>
      <c r="F97" s="100">
        <f>SUMIF('Forecast Expenditure'!$B$8:$B$97,$B97,'Forecast Expenditure'!H$8:H$97)/1000</f>
        <v>0.28869945696190968</v>
      </c>
      <c r="G97" s="100">
        <f>SUMIF('Forecast Expenditure'!$B$8:$B$97,$B97,'Forecast Expenditure'!I$8:I$97)/1000</f>
        <v>0.28869945696190968</v>
      </c>
      <c r="H97" s="194">
        <f>SUMIF('Forecast Expenditure'!$B$8:$B$97,$B97,'Forecast Expenditure'!J$8:J$97)/1000</f>
        <v>0.28869945696190968</v>
      </c>
      <c r="I97" s="100">
        <f>SUMIF('Forecast Expenditure'!$B$8:$B$97,$B97,'Forecast Expenditure'!K$8:K$97)/1000</f>
        <v>0.28869945696190968</v>
      </c>
      <c r="J97" s="100">
        <f>SUMIF('Forecast Expenditure'!$B$8:$B$97,$B97,'Forecast Expenditure'!L$8:L$97)/1000</f>
        <v>0.28869945696190968</v>
      </c>
      <c r="K97" s="100">
        <f>SUMIF('Forecast Expenditure'!$B$8:$B$97,$B97,'Forecast Expenditure'!M$8:M$97)/1000</f>
        <v>0.28869945696190968</v>
      </c>
      <c r="L97" s="100">
        <f>SUMIF('Forecast Expenditure'!$B$8:$B$97,$B97,'Forecast Expenditure'!N$8:N$97)/1000</f>
        <v>0.28869945696190968</v>
      </c>
      <c r="M97" s="80"/>
      <c r="N97" s="80"/>
      <c r="O97" s="80"/>
    </row>
    <row r="98" spans="1:15" x14ac:dyDescent="0.2">
      <c r="A98" s="80"/>
      <c r="B98" s="43" t="s">
        <v>123</v>
      </c>
      <c r="C98" s="44" t="s">
        <v>138</v>
      </c>
      <c r="D98" s="80"/>
      <c r="E98" s="80"/>
      <c r="F98" s="100">
        <f>SUMIF('Forecast Expenditure'!$B$8:$B$97,$B98,'Forecast Expenditure'!H$8:H$97)/1000</f>
        <v>38.386619856452029</v>
      </c>
      <c r="G98" s="100">
        <f>SUMIF('Forecast Expenditure'!$B$8:$B$97,$B98,'Forecast Expenditure'!I$8:I$97)/1000</f>
        <v>43.488407798440051</v>
      </c>
      <c r="H98" s="194">
        <f>SUMIF('Forecast Expenditure'!$B$8:$B$97,$B98,'Forecast Expenditure'!J$8:J$97)/1000</f>
        <v>0</v>
      </c>
      <c r="I98" s="100">
        <f>SUMIF('Forecast Expenditure'!$B$8:$B$97,$B98,'Forecast Expenditure'!K$8:K$97)/1000</f>
        <v>0</v>
      </c>
      <c r="J98" s="100">
        <f>SUMIF('Forecast Expenditure'!$B$8:$B$97,$B98,'Forecast Expenditure'!L$8:L$97)/1000</f>
        <v>0</v>
      </c>
      <c r="K98" s="100">
        <f>SUMIF('Forecast Expenditure'!$B$8:$B$97,$B98,'Forecast Expenditure'!M$8:M$97)/1000</f>
        <v>0</v>
      </c>
      <c r="L98" s="100">
        <f>SUMIF('Forecast Expenditure'!$B$8:$B$97,$B98,'Forecast Expenditure'!N$8:N$97)/1000</f>
        <v>0</v>
      </c>
      <c r="M98" s="80"/>
      <c r="N98" s="80"/>
      <c r="O98" s="80"/>
    </row>
    <row r="99" spans="1:15" x14ac:dyDescent="0.2">
      <c r="A99" s="80"/>
      <c r="B99" s="43" t="s">
        <v>124</v>
      </c>
      <c r="C99" s="44" t="s">
        <v>139</v>
      </c>
      <c r="D99" s="80"/>
      <c r="E99" s="80"/>
      <c r="F99" s="100">
        <f>SUMIF('Forecast Expenditure'!$B$8:$B$97,$B99,'Forecast Expenditure'!H$8:H$97)/1000</f>
        <v>133.75054416531077</v>
      </c>
      <c r="G99" s="100">
        <f>SUMIF('Forecast Expenditure'!$B$8:$B$97,$B99,'Forecast Expenditure'!I$8:I$97)/1000</f>
        <v>133.75054416531077</v>
      </c>
      <c r="H99" s="194">
        <f>SUMIF('Forecast Expenditure'!$B$8:$B$97,$B99,'Forecast Expenditure'!J$8:J$97)/1000</f>
        <v>133.75054416531077</v>
      </c>
      <c r="I99" s="100">
        <f>SUMIF('Forecast Expenditure'!$B$8:$B$97,$B99,'Forecast Expenditure'!K$8:K$97)/1000</f>
        <v>133.75054416531077</v>
      </c>
      <c r="J99" s="100">
        <f>SUMIF('Forecast Expenditure'!$B$8:$B$97,$B99,'Forecast Expenditure'!L$8:L$97)/1000</f>
        <v>133.75054416531077</v>
      </c>
      <c r="K99" s="100">
        <f>SUMIF('Forecast Expenditure'!$B$8:$B$97,$B99,'Forecast Expenditure'!M$8:M$97)/1000</f>
        <v>133.75054416531077</v>
      </c>
      <c r="L99" s="100">
        <f>SUMIF('Forecast Expenditure'!$B$8:$B$97,$B99,'Forecast Expenditure'!N$8:N$97)/1000</f>
        <v>133.75054416531077</v>
      </c>
      <c r="M99" s="80"/>
      <c r="N99" s="80"/>
      <c r="O99" s="80"/>
    </row>
    <row r="100" spans="1:15" x14ac:dyDescent="0.2">
      <c r="A100" s="80"/>
      <c r="B100" s="43" t="s">
        <v>125</v>
      </c>
      <c r="C100" s="44" t="s">
        <v>140</v>
      </c>
      <c r="D100" s="80"/>
      <c r="E100" s="80"/>
      <c r="F100" s="100">
        <f>SUMIF('Forecast Expenditure'!$B$8:$B$97,$B100,'Forecast Expenditure'!H$8:H$97)/1000</f>
        <v>68.135485325765544</v>
      </c>
      <c r="G100" s="100">
        <f>SUMIF('Forecast Expenditure'!$B$8:$B$97,$B100,'Forecast Expenditure'!I$8:I$97)/1000</f>
        <v>68.135485325765544</v>
      </c>
      <c r="H100" s="194">
        <f>SUMIF('Forecast Expenditure'!$B$8:$B$97,$B100,'Forecast Expenditure'!J$8:J$97)/1000</f>
        <v>68.135485325765544</v>
      </c>
      <c r="I100" s="100">
        <f>SUMIF('Forecast Expenditure'!$B$8:$B$97,$B100,'Forecast Expenditure'!K$8:K$97)/1000</f>
        <v>68.135485325765544</v>
      </c>
      <c r="J100" s="100">
        <f>SUMIF('Forecast Expenditure'!$B$8:$B$97,$B100,'Forecast Expenditure'!L$8:L$97)/1000</f>
        <v>68.135485325765544</v>
      </c>
      <c r="K100" s="100">
        <f>SUMIF('Forecast Expenditure'!$B$8:$B$97,$B100,'Forecast Expenditure'!M$8:M$97)/1000</f>
        <v>68.135485325765544</v>
      </c>
      <c r="L100" s="100">
        <f>SUMIF('Forecast Expenditure'!$B$8:$B$97,$B100,'Forecast Expenditure'!N$8:N$97)/1000</f>
        <v>68.135485325765544</v>
      </c>
      <c r="M100" s="80"/>
      <c r="N100" s="80"/>
      <c r="O100" s="80"/>
    </row>
    <row r="101" spans="1:15" x14ac:dyDescent="0.2">
      <c r="A101" s="80"/>
      <c r="B101" s="43" t="s">
        <v>126</v>
      </c>
      <c r="C101" s="44" t="s">
        <v>141</v>
      </c>
      <c r="D101" s="80"/>
      <c r="E101" s="80"/>
      <c r="F101" s="100">
        <f>SUMIF('Forecast Expenditure'!$B$8:$B$97,$B101,'Forecast Expenditure'!H$8:H$97)/1000</f>
        <v>110.99327550564227</v>
      </c>
      <c r="G101" s="100">
        <f>SUMIF('Forecast Expenditure'!$B$8:$B$97,$B101,'Forecast Expenditure'!I$8:I$97)/1000</f>
        <v>110.99327550564227</v>
      </c>
      <c r="H101" s="194">
        <f>SUMIF('Forecast Expenditure'!$B$8:$B$97,$B101,'Forecast Expenditure'!J$8:J$97)/1000</f>
        <v>110.99327550564227</v>
      </c>
      <c r="I101" s="100">
        <f>SUMIF('Forecast Expenditure'!$B$8:$B$97,$B101,'Forecast Expenditure'!K$8:K$97)/1000</f>
        <v>110.99327550564227</v>
      </c>
      <c r="J101" s="100">
        <f>SUMIF('Forecast Expenditure'!$B$8:$B$97,$B101,'Forecast Expenditure'!L$8:L$97)/1000</f>
        <v>110.99327550564227</v>
      </c>
      <c r="K101" s="100">
        <f>SUMIF('Forecast Expenditure'!$B$8:$B$97,$B101,'Forecast Expenditure'!M$8:M$97)/1000</f>
        <v>110.99327550564227</v>
      </c>
      <c r="L101" s="100">
        <f>SUMIF('Forecast Expenditure'!$B$8:$B$97,$B101,'Forecast Expenditure'!N$8:N$97)/1000</f>
        <v>110.99327550564227</v>
      </c>
      <c r="M101" s="80"/>
      <c r="N101" s="80"/>
      <c r="O101" s="80"/>
    </row>
    <row r="102" spans="1:15" x14ac:dyDescent="0.2">
      <c r="A102" s="80"/>
      <c r="B102" s="43" t="s">
        <v>127</v>
      </c>
      <c r="C102" s="44" t="s">
        <v>142</v>
      </c>
      <c r="D102" s="80"/>
      <c r="E102" s="80"/>
      <c r="F102" s="100">
        <f>SUMIF('Forecast Expenditure'!$B$8:$B$97,$B102,'Forecast Expenditure'!H$8:H$97)/1000</f>
        <v>464.23909161766073</v>
      </c>
      <c r="G102" s="100">
        <f>SUMIF('Forecast Expenditure'!$B$8:$B$97,$B102,'Forecast Expenditure'!I$8:I$97)/1000</f>
        <v>464.23909161766073</v>
      </c>
      <c r="H102" s="194">
        <f>SUMIF('Forecast Expenditure'!$B$8:$B$97,$B102,'Forecast Expenditure'!J$8:J$97)/1000</f>
        <v>464.23909161766073</v>
      </c>
      <c r="I102" s="100">
        <f>SUMIF('Forecast Expenditure'!$B$8:$B$97,$B102,'Forecast Expenditure'!K$8:K$97)/1000</f>
        <v>464.23909161766073</v>
      </c>
      <c r="J102" s="100">
        <f>SUMIF('Forecast Expenditure'!$B$8:$B$97,$B102,'Forecast Expenditure'!L$8:L$97)/1000</f>
        <v>464.23909161766073</v>
      </c>
      <c r="K102" s="100">
        <f>SUMIF('Forecast Expenditure'!$B$8:$B$97,$B102,'Forecast Expenditure'!M$8:M$97)/1000</f>
        <v>464.23909161766073</v>
      </c>
      <c r="L102" s="100">
        <f>SUMIF('Forecast Expenditure'!$B$8:$B$97,$B102,'Forecast Expenditure'!N$8:N$97)/1000</f>
        <v>464.23909161766073</v>
      </c>
      <c r="M102" s="80"/>
      <c r="N102" s="80"/>
      <c r="O102" s="80"/>
    </row>
    <row r="103" spans="1:15" x14ac:dyDescent="0.2">
      <c r="A103" s="80"/>
      <c r="B103" s="43" t="s">
        <v>128</v>
      </c>
      <c r="C103" s="44" t="s">
        <v>143</v>
      </c>
      <c r="D103" s="80"/>
      <c r="E103" s="80"/>
      <c r="F103" s="100">
        <f>SUMIF('Forecast Expenditure'!$B$8:$B$97,$B103,'Forecast Expenditure'!H$8:H$97)/1000</f>
        <v>73.465230843960441</v>
      </c>
      <c r="G103" s="100">
        <f>SUMIF('Forecast Expenditure'!$B$8:$B$97,$B103,'Forecast Expenditure'!I$8:I$97)/1000</f>
        <v>73.465230843960441</v>
      </c>
      <c r="H103" s="194">
        <f>SUMIF('Forecast Expenditure'!$B$8:$B$97,$B103,'Forecast Expenditure'!J$8:J$97)/1000</f>
        <v>73.465230843960441</v>
      </c>
      <c r="I103" s="100">
        <f>SUMIF('Forecast Expenditure'!$B$8:$B$97,$B103,'Forecast Expenditure'!K$8:K$97)/1000</f>
        <v>73.465230843960441</v>
      </c>
      <c r="J103" s="100">
        <f>SUMIF('Forecast Expenditure'!$B$8:$B$97,$B103,'Forecast Expenditure'!L$8:L$97)/1000</f>
        <v>73.465230843960441</v>
      </c>
      <c r="K103" s="100">
        <f>SUMIF('Forecast Expenditure'!$B$8:$B$97,$B103,'Forecast Expenditure'!M$8:M$97)/1000</f>
        <v>73.465230843960441</v>
      </c>
      <c r="L103" s="100">
        <f>SUMIF('Forecast Expenditure'!$B$8:$B$97,$B103,'Forecast Expenditure'!N$8:N$97)/1000</f>
        <v>73.465230843960441</v>
      </c>
      <c r="M103" s="80"/>
      <c r="N103" s="80"/>
      <c r="O103" s="80"/>
    </row>
    <row r="104" spans="1:15" x14ac:dyDescent="0.2">
      <c r="A104" s="80"/>
      <c r="B104" s="43" t="s">
        <v>129</v>
      </c>
      <c r="C104" s="44" t="s">
        <v>144</v>
      </c>
      <c r="D104" s="80"/>
      <c r="E104" s="80"/>
      <c r="F104" s="100">
        <f>SUMIF('Forecast Expenditure'!$B$8:$B$97,$B104,'Forecast Expenditure'!H$8:H$97)/1000</f>
        <v>14.187992660911281</v>
      </c>
      <c r="G104" s="100">
        <f>SUMIF('Forecast Expenditure'!$B$8:$B$97,$B104,'Forecast Expenditure'!I$8:I$97)/1000</f>
        <v>14.187992660911281</v>
      </c>
      <c r="H104" s="194">
        <f>SUMIF('Forecast Expenditure'!$B$8:$B$97,$B104,'Forecast Expenditure'!J$8:J$97)/1000</f>
        <v>14.187992660911281</v>
      </c>
      <c r="I104" s="100">
        <f>SUMIF('Forecast Expenditure'!$B$8:$B$97,$B104,'Forecast Expenditure'!K$8:K$97)/1000</f>
        <v>14.187992660911281</v>
      </c>
      <c r="J104" s="100">
        <f>SUMIF('Forecast Expenditure'!$B$8:$B$97,$B104,'Forecast Expenditure'!L$8:L$97)/1000</f>
        <v>14.187992660911281</v>
      </c>
      <c r="K104" s="100">
        <f>SUMIF('Forecast Expenditure'!$B$8:$B$97,$B104,'Forecast Expenditure'!M$8:M$97)/1000</f>
        <v>14.187992660911281</v>
      </c>
      <c r="L104" s="100">
        <f>SUMIF('Forecast Expenditure'!$B$8:$B$97,$B104,'Forecast Expenditure'!N$8:N$97)/1000</f>
        <v>14.187992660911281</v>
      </c>
      <c r="M104" s="80"/>
      <c r="N104" s="80"/>
      <c r="O104" s="80"/>
    </row>
    <row r="105" spans="1:15" x14ac:dyDescent="0.2">
      <c r="A105" s="80"/>
      <c r="B105" s="43" t="s">
        <v>307</v>
      </c>
      <c r="C105" s="44" t="s">
        <v>308</v>
      </c>
      <c r="D105" s="80"/>
      <c r="E105" s="80"/>
      <c r="F105" s="100">
        <f>SUMIF('Forecast Expenditure'!$B$8:$B$97,$B105,'Forecast Expenditure'!H$8:H$97)/1000</f>
        <v>0</v>
      </c>
      <c r="G105" s="100">
        <f>SUMIF('Forecast Expenditure'!$B$8:$B$97,$B105,'Forecast Expenditure'!I$8:I$97)/1000</f>
        <v>0</v>
      </c>
      <c r="H105" s="194">
        <f>SUMIF('Forecast Expenditure'!$B$8:$B$97,$B105,'Forecast Expenditure'!J$8:J$97)/1000</f>
        <v>0</v>
      </c>
      <c r="I105" s="100">
        <f>SUMIF('Forecast Expenditure'!$B$8:$B$97,$B105,'Forecast Expenditure'!K$8:K$97)/1000</f>
        <v>0</v>
      </c>
      <c r="J105" s="100">
        <f>SUMIF('Forecast Expenditure'!$B$8:$B$97,$B105,'Forecast Expenditure'!L$8:L$97)/1000</f>
        <v>0</v>
      </c>
      <c r="K105" s="100">
        <f>SUMIF('Forecast Expenditure'!$B$8:$B$97,$B105,'Forecast Expenditure'!M$8:M$97)/1000</f>
        <v>0</v>
      </c>
      <c r="L105" s="100">
        <f>SUMIF('Forecast Expenditure'!$B$8:$B$97,$B105,'Forecast Expenditure'!N$8:N$97)/1000</f>
        <v>0</v>
      </c>
      <c r="M105" s="80"/>
      <c r="N105" s="80"/>
      <c r="O105" s="80"/>
    </row>
    <row r="106" spans="1:15" x14ac:dyDescent="0.2">
      <c r="A106" s="80"/>
      <c r="B106" s="43" t="s">
        <v>309</v>
      </c>
      <c r="C106" s="44" t="s">
        <v>310</v>
      </c>
      <c r="D106" s="80"/>
      <c r="E106" s="80"/>
      <c r="F106" s="100">
        <f>SUMIF('Forecast Expenditure'!$B$8:$B$97,$B106,'Forecast Expenditure'!H$8:H$97)/1000</f>
        <v>0</v>
      </c>
      <c r="G106" s="100">
        <f>SUMIF('Forecast Expenditure'!$B$8:$B$97,$B106,'Forecast Expenditure'!I$8:I$97)/1000</f>
        <v>0</v>
      </c>
      <c r="H106" s="194">
        <f>SUMIF('Forecast Expenditure'!$B$8:$B$97,$B106,'Forecast Expenditure'!J$8:J$97)/1000</f>
        <v>0</v>
      </c>
      <c r="I106" s="100">
        <f>SUMIF('Forecast Expenditure'!$B$8:$B$97,$B106,'Forecast Expenditure'!K$8:K$97)/1000</f>
        <v>0</v>
      </c>
      <c r="J106" s="100">
        <f>SUMIF('Forecast Expenditure'!$B$8:$B$97,$B106,'Forecast Expenditure'!L$8:L$97)/1000</f>
        <v>0</v>
      </c>
      <c r="K106" s="100">
        <f>SUMIF('Forecast Expenditure'!$B$8:$B$97,$B106,'Forecast Expenditure'!M$8:M$97)/1000</f>
        <v>0</v>
      </c>
      <c r="L106" s="100">
        <f>SUMIF('Forecast Expenditure'!$B$8:$B$97,$B106,'Forecast Expenditure'!N$8:N$97)/1000</f>
        <v>0</v>
      </c>
      <c r="M106" s="80"/>
      <c r="N106" s="45"/>
      <c r="O106" s="80"/>
    </row>
    <row r="107" spans="1:15" x14ac:dyDescent="0.2">
      <c r="A107" s="80"/>
      <c r="B107" s="43" t="s">
        <v>311</v>
      </c>
      <c r="C107" s="44" t="s">
        <v>312</v>
      </c>
      <c r="D107" s="80"/>
      <c r="E107" s="80"/>
      <c r="F107" s="100">
        <f>SUMIF('Forecast Expenditure'!$B$8:$B$97,$B107,'Forecast Expenditure'!H$8:H$97)/1000</f>
        <v>0</v>
      </c>
      <c r="G107" s="100">
        <f>SUMIF('Forecast Expenditure'!$B$8:$B$97,$B107,'Forecast Expenditure'!I$8:I$97)/1000</f>
        <v>0</v>
      </c>
      <c r="H107" s="194">
        <f>SUMIF('Forecast Expenditure'!$B$8:$B$97,$B107,'Forecast Expenditure'!J$8:J$97)/1000</f>
        <v>0</v>
      </c>
      <c r="I107" s="100">
        <f>SUMIF('Forecast Expenditure'!$B$8:$B$97,$B107,'Forecast Expenditure'!K$8:K$97)/1000</f>
        <v>0</v>
      </c>
      <c r="J107" s="100">
        <f>SUMIF('Forecast Expenditure'!$B$8:$B$97,$B107,'Forecast Expenditure'!L$8:L$97)/1000</f>
        <v>0</v>
      </c>
      <c r="K107" s="100">
        <f>SUMIF('Forecast Expenditure'!$B$8:$B$97,$B107,'Forecast Expenditure'!M$8:M$97)/1000</f>
        <v>0</v>
      </c>
      <c r="L107" s="100">
        <f>SUMIF('Forecast Expenditure'!$B$8:$B$97,$B107,'Forecast Expenditure'!N$8:N$97)/1000</f>
        <v>0</v>
      </c>
      <c r="M107" s="80"/>
      <c r="N107" s="80"/>
      <c r="O107" s="80"/>
    </row>
    <row r="108" spans="1:15" x14ac:dyDescent="0.2">
      <c r="A108" s="80"/>
      <c r="B108" s="43" t="s">
        <v>313</v>
      </c>
      <c r="C108" s="44" t="s">
        <v>314</v>
      </c>
      <c r="D108" s="80"/>
      <c r="E108" s="80"/>
      <c r="F108" s="100">
        <f>SUMIF('Forecast Expenditure'!$B$8:$B$97,$B108,'Forecast Expenditure'!H$8:H$97)/1000</f>
        <v>1369.5847488934946</v>
      </c>
      <c r="G108" s="100">
        <f>SUMIF('Forecast Expenditure'!$B$8:$B$97,$B108,'Forecast Expenditure'!I$8:I$97)/1000</f>
        <v>1369.5847488934946</v>
      </c>
      <c r="H108" s="194">
        <f>SUMIF('Forecast Expenditure'!$B$8:$B$97,$B108,'Forecast Expenditure'!J$8:J$97)/1000</f>
        <v>1369.5847488934946</v>
      </c>
      <c r="I108" s="100">
        <f>SUMIF('Forecast Expenditure'!$B$8:$B$97,$B108,'Forecast Expenditure'!K$8:K$97)/1000</f>
        <v>1369.5847488934946</v>
      </c>
      <c r="J108" s="100">
        <f>SUMIF('Forecast Expenditure'!$B$8:$B$97,$B108,'Forecast Expenditure'!L$8:L$97)/1000</f>
        <v>1369.5847488934946</v>
      </c>
      <c r="K108" s="100">
        <f>SUMIF('Forecast Expenditure'!$B$8:$B$97,$B108,'Forecast Expenditure'!M$8:M$97)/1000</f>
        <v>1369.5847488934946</v>
      </c>
      <c r="L108" s="100">
        <f>SUMIF('Forecast Expenditure'!$B$8:$B$97,$B108,'Forecast Expenditure'!N$8:N$97)/1000</f>
        <v>1369.5847488934946</v>
      </c>
      <c r="M108" s="80"/>
      <c r="N108" s="80"/>
      <c r="O108" s="80"/>
    </row>
    <row r="109" spans="1:15" x14ac:dyDescent="0.2">
      <c r="A109" s="80"/>
      <c r="B109" s="43" t="s">
        <v>315</v>
      </c>
      <c r="C109" s="44" t="s">
        <v>316</v>
      </c>
      <c r="D109" s="80"/>
      <c r="E109" s="80"/>
      <c r="F109" s="100">
        <f>SUMIF('Forecast Expenditure'!$B$8:$B$97,$B109,'Forecast Expenditure'!H$8:H$97)/1000</f>
        <v>0</v>
      </c>
      <c r="G109" s="100">
        <f>SUMIF('Forecast Expenditure'!$B$8:$B$97,$B109,'Forecast Expenditure'!I$8:I$97)/1000</f>
        <v>0</v>
      </c>
      <c r="H109" s="194">
        <f>SUMIF('Forecast Expenditure'!$B$8:$B$97,$B109,'Forecast Expenditure'!J$8:J$97)/1000</f>
        <v>0</v>
      </c>
      <c r="I109" s="100">
        <f>SUMIF('Forecast Expenditure'!$B$8:$B$97,$B109,'Forecast Expenditure'!K$8:K$97)/1000</f>
        <v>0</v>
      </c>
      <c r="J109" s="100">
        <f>SUMIF('Forecast Expenditure'!$B$8:$B$97,$B109,'Forecast Expenditure'!L$8:L$97)/1000</f>
        <v>0</v>
      </c>
      <c r="K109" s="100">
        <f>SUMIF('Forecast Expenditure'!$B$8:$B$97,$B109,'Forecast Expenditure'!M$8:M$97)/1000</f>
        <v>0</v>
      </c>
      <c r="L109" s="100">
        <f>SUMIF('Forecast Expenditure'!$B$8:$B$97,$B109,'Forecast Expenditure'!N$8:N$97)/1000</f>
        <v>0</v>
      </c>
      <c r="M109" s="80"/>
      <c r="N109" s="80"/>
      <c r="O109" s="80"/>
    </row>
    <row r="110" spans="1:15" x14ac:dyDescent="0.2">
      <c r="A110" s="80"/>
      <c r="B110" s="43" t="s">
        <v>317</v>
      </c>
      <c r="C110" s="44" t="s">
        <v>318</v>
      </c>
      <c r="D110" s="80"/>
      <c r="E110" s="80"/>
      <c r="F110" s="100">
        <f>SUMIF('Forecast Expenditure'!$B$8:$B$97,$B110,'Forecast Expenditure'!H$8:H$97)/1000</f>
        <v>0</v>
      </c>
      <c r="G110" s="100">
        <f>SUMIF('Forecast Expenditure'!$B$8:$B$97,$B110,'Forecast Expenditure'!I$8:I$97)/1000</f>
        <v>0</v>
      </c>
      <c r="H110" s="194">
        <f>SUMIF('Forecast Expenditure'!$B$8:$B$97,$B110,'Forecast Expenditure'!J$8:J$97)/1000</f>
        <v>0</v>
      </c>
      <c r="I110" s="100">
        <f>SUMIF('Forecast Expenditure'!$B$8:$B$97,$B110,'Forecast Expenditure'!K$8:K$97)/1000</f>
        <v>0</v>
      </c>
      <c r="J110" s="100">
        <f>SUMIF('Forecast Expenditure'!$B$8:$B$97,$B110,'Forecast Expenditure'!L$8:L$97)/1000</f>
        <v>0</v>
      </c>
      <c r="K110" s="100">
        <f>SUMIF('Forecast Expenditure'!$B$8:$B$97,$B110,'Forecast Expenditure'!M$8:M$97)/1000</f>
        <v>0</v>
      </c>
      <c r="L110" s="100">
        <f>SUMIF('Forecast Expenditure'!$B$8:$B$97,$B110,'Forecast Expenditure'!N$8:N$97)/1000</f>
        <v>0</v>
      </c>
      <c r="M110" s="80"/>
      <c r="N110" s="80"/>
      <c r="O110" s="80"/>
    </row>
    <row r="111" spans="1:15" x14ac:dyDescent="0.2">
      <c r="A111" s="80"/>
      <c r="B111" s="43" t="s">
        <v>319</v>
      </c>
      <c r="C111" s="44" t="s">
        <v>320</v>
      </c>
      <c r="D111" s="80"/>
      <c r="E111" s="80"/>
      <c r="F111" s="100">
        <f>SUMIF('Forecast Expenditure'!$B$8:$B$97,$B111,'Forecast Expenditure'!H$8:H$97)/1000</f>
        <v>0</v>
      </c>
      <c r="G111" s="100">
        <f>SUMIF('Forecast Expenditure'!$B$8:$B$97,$B111,'Forecast Expenditure'!I$8:I$97)/1000</f>
        <v>0</v>
      </c>
      <c r="H111" s="194">
        <f>SUMIF('Forecast Expenditure'!$B$8:$B$97,$B111,'Forecast Expenditure'!J$8:J$97)/1000</f>
        <v>0</v>
      </c>
      <c r="I111" s="100">
        <f>SUMIF('Forecast Expenditure'!$B$8:$B$97,$B111,'Forecast Expenditure'!K$8:K$97)/1000</f>
        <v>0</v>
      </c>
      <c r="J111" s="100">
        <f>SUMIF('Forecast Expenditure'!$B$8:$B$97,$B111,'Forecast Expenditure'!L$8:L$97)/1000</f>
        <v>0</v>
      </c>
      <c r="K111" s="100">
        <f>SUMIF('Forecast Expenditure'!$B$8:$B$97,$B111,'Forecast Expenditure'!M$8:M$97)/1000</f>
        <v>0</v>
      </c>
      <c r="L111" s="100">
        <f>SUMIF('Forecast Expenditure'!$B$8:$B$97,$B111,'Forecast Expenditure'!N$8:N$97)/1000</f>
        <v>0</v>
      </c>
      <c r="M111" s="80"/>
      <c r="N111" s="80"/>
      <c r="O111" s="80"/>
    </row>
    <row r="112" spans="1:15" x14ac:dyDescent="0.2">
      <c r="A112" s="80"/>
      <c r="B112" s="43" t="s">
        <v>321</v>
      </c>
      <c r="C112" s="44" t="s">
        <v>322</v>
      </c>
      <c r="D112" s="80"/>
      <c r="E112" s="80"/>
      <c r="F112" s="100">
        <f>SUMIF('Forecast Expenditure'!$B$8:$B$97,$B112,'Forecast Expenditure'!H$8:H$97)/1000</f>
        <v>2256.2014759053786</v>
      </c>
      <c r="G112" s="100">
        <f>SUMIF('Forecast Expenditure'!$B$8:$B$97,$B112,'Forecast Expenditure'!I$8:I$97)/1000</f>
        <v>2964.3692246069377</v>
      </c>
      <c r="H112" s="194">
        <f>SUMIF('Forecast Expenditure'!$B$8:$B$97,$B112,'Forecast Expenditure'!J$8:J$97)/1000</f>
        <v>3666.6901887296754</v>
      </c>
      <c r="I112" s="100">
        <f>SUMIF('Forecast Expenditure'!$B$8:$B$97,$B112,'Forecast Expenditure'!K$8:K$97)/1000</f>
        <v>3525.2909894770232</v>
      </c>
      <c r="J112" s="100">
        <f>SUMIF('Forecast Expenditure'!$B$8:$B$97,$B112,'Forecast Expenditure'!L$8:L$97)/1000</f>
        <v>3385.188510130577</v>
      </c>
      <c r="K112" s="100">
        <f>SUMIF('Forecast Expenditure'!$B$8:$B$97,$B112,'Forecast Expenditure'!M$8:M$97)/1000</f>
        <v>3223.8530801795491</v>
      </c>
      <c r="L112" s="100">
        <f>SUMIF('Forecast Expenditure'!$B$8:$B$97,$B112,'Forecast Expenditure'!N$8:N$97)/1000</f>
        <v>3082.0177457148206</v>
      </c>
      <c r="M112" s="80"/>
      <c r="N112" s="80"/>
      <c r="O112" s="80"/>
    </row>
    <row r="113" spans="1:15" x14ac:dyDescent="0.2">
      <c r="A113" s="80"/>
      <c r="B113" s="43" t="s">
        <v>323</v>
      </c>
      <c r="C113" s="44" t="s">
        <v>324</v>
      </c>
      <c r="D113" s="80"/>
      <c r="E113" s="80"/>
      <c r="F113" s="100">
        <f>SUMIF('Forecast Expenditure'!$B$8:$B$97,$B113,'Forecast Expenditure'!H$8:H$97)/1000</f>
        <v>32.078684936111337</v>
      </c>
      <c r="G113" s="100">
        <f>SUMIF('Forecast Expenditure'!$B$8:$B$97,$B113,'Forecast Expenditure'!I$8:I$97)/1000</f>
        <v>32.078684936111337</v>
      </c>
      <c r="H113" s="194">
        <f>SUMIF('Forecast Expenditure'!$B$8:$B$97,$B113,'Forecast Expenditure'!J$8:J$97)/1000</f>
        <v>32.078684936111337</v>
      </c>
      <c r="I113" s="100">
        <f>SUMIF('Forecast Expenditure'!$B$8:$B$97,$B113,'Forecast Expenditure'!K$8:K$97)/1000</f>
        <v>32.078684936111337</v>
      </c>
      <c r="J113" s="100">
        <f>SUMIF('Forecast Expenditure'!$B$8:$B$97,$B113,'Forecast Expenditure'!L$8:L$97)/1000</f>
        <v>32.078684936111337</v>
      </c>
      <c r="K113" s="100">
        <f>SUMIF('Forecast Expenditure'!$B$8:$B$97,$B113,'Forecast Expenditure'!M$8:M$97)/1000</f>
        <v>32.078684936111337</v>
      </c>
      <c r="L113" s="100">
        <f>SUMIF('Forecast Expenditure'!$B$8:$B$97,$B113,'Forecast Expenditure'!N$8:N$97)/1000</f>
        <v>32.078684936111337</v>
      </c>
      <c r="M113" s="80"/>
      <c r="N113" s="80"/>
      <c r="O113" s="80"/>
    </row>
    <row r="114" spans="1:15" x14ac:dyDescent="0.2">
      <c r="A114" s="80"/>
      <c r="B114" s="43" t="s">
        <v>325</v>
      </c>
      <c r="C114" s="44" t="s">
        <v>326</v>
      </c>
      <c r="D114" s="80"/>
      <c r="E114" s="80"/>
      <c r="F114" s="100">
        <f>SUMIF('Forecast Expenditure'!$B$8:$B$97,$B114,'Forecast Expenditure'!H$8:H$97)/1000</f>
        <v>782.39253481091248</v>
      </c>
      <c r="G114" s="100">
        <f>SUMIF('Forecast Expenditure'!$B$8:$B$97,$B114,'Forecast Expenditure'!I$8:I$97)/1000</f>
        <v>624.30229237899971</v>
      </c>
      <c r="H114" s="194">
        <f>SUMIF('Forecast Expenditure'!$B$8:$B$97,$B114,'Forecast Expenditure'!J$8:J$97)/1000</f>
        <v>624.30229237899971</v>
      </c>
      <c r="I114" s="100">
        <f>SUMIF('Forecast Expenditure'!$B$8:$B$97,$B114,'Forecast Expenditure'!K$8:K$97)/1000</f>
        <v>624.30229237899971</v>
      </c>
      <c r="J114" s="100">
        <f>SUMIF('Forecast Expenditure'!$B$8:$B$97,$B114,'Forecast Expenditure'!L$8:L$97)/1000</f>
        <v>624.30229237899971</v>
      </c>
      <c r="K114" s="100">
        <f>SUMIF('Forecast Expenditure'!$B$8:$B$97,$B114,'Forecast Expenditure'!M$8:M$97)/1000</f>
        <v>624.30229237899971</v>
      </c>
      <c r="L114" s="100">
        <f>SUMIF('Forecast Expenditure'!$B$8:$B$97,$B114,'Forecast Expenditure'!N$8:N$97)/1000</f>
        <v>366.84770395889342</v>
      </c>
      <c r="M114" s="80"/>
      <c r="N114" s="80"/>
      <c r="O114" s="80"/>
    </row>
    <row r="115" spans="1:15" x14ac:dyDescent="0.2">
      <c r="A115" s="80"/>
      <c r="B115" s="43" t="s">
        <v>327</v>
      </c>
      <c r="C115" s="44" t="s">
        <v>328</v>
      </c>
      <c r="D115" s="80"/>
      <c r="E115" s="80"/>
      <c r="F115" s="100">
        <f>SUMIF('Forecast Expenditure'!$B$8:$B$97,$B115,'Forecast Expenditure'!H$8:H$97)/1000</f>
        <v>0</v>
      </c>
      <c r="G115" s="100">
        <f>SUMIF('Forecast Expenditure'!$B$8:$B$97,$B115,'Forecast Expenditure'!I$8:I$97)/1000</f>
        <v>0</v>
      </c>
      <c r="H115" s="194">
        <f>SUMIF('Forecast Expenditure'!$B$8:$B$97,$B115,'Forecast Expenditure'!J$8:J$97)/1000</f>
        <v>0</v>
      </c>
      <c r="I115" s="100">
        <f>SUMIF('Forecast Expenditure'!$B$8:$B$97,$B115,'Forecast Expenditure'!K$8:K$97)/1000</f>
        <v>0</v>
      </c>
      <c r="J115" s="100">
        <f>SUMIF('Forecast Expenditure'!$B$8:$B$97,$B115,'Forecast Expenditure'!L$8:L$97)/1000</f>
        <v>0</v>
      </c>
      <c r="K115" s="100">
        <f>SUMIF('Forecast Expenditure'!$B$8:$B$97,$B115,'Forecast Expenditure'!M$8:M$97)/1000</f>
        <v>0</v>
      </c>
      <c r="L115" s="100">
        <f>SUMIF('Forecast Expenditure'!$B$8:$B$97,$B115,'Forecast Expenditure'!N$8:N$97)/1000</f>
        <v>0</v>
      </c>
      <c r="M115" s="80"/>
      <c r="N115" s="80"/>
      <c r="O115" s="80"/>
    </row>
    <row r="116" spans="1:15" x14ac:dyDescent="0.2">
      <c r="A116" s="80"/>
      <c r="B116" s="43" t="s">
        <v>329</v>
      </c>
      <c r="C116" s="44" t="s">
        <v>330</v>
      </c>
      <c r="D116" s="80"/>
      <c r="E116" s="80"/>
      <c r="F116" s="100">
        <f>SUMIF('Forecast Expenditure'!$B$8:$B$97,$B116,'Forecast Expenditure'!H$8:H$97)/1000</f>
        <v>680.8220511435012</v>
      </c>
      <c r="G116" s="100">
        <f>SUMIF('Forecast Expenditure'!$B$8:$B$97,$B116,'Forecast Expenditure'!I$8:I$97)/1000</f>
        <v>351.40298990758447</v>
      </c>
      <c r="H116" s="194">
        <f>SUMIF('Forecast Expenditure'!$B$8:$B$97,$B116,'Forecast Expenditure'!J$8:J$97)/1000</f>
        <v>351.40298990758447</v>
      </c>
      <c r="I116" s="100">
        <f>SUMIF('Forecast Expenditure'!$B$8:$B$97,$B116,'Forecast Expenditure'!K$8:K$97)/1000</f>
        <v>351.40298990758447</v>
      </c>
      <c r="J116" s="100">
        <f>SUMIF('Forecast Expenditure'!$B$8:$B$97,$B116,'Forecast Expenditure'!L$8:L$97)/1000</f>
        <v>351.40298990758447</v>
      </c>
      <c r="K116" s="100">
        <f>SUMIF('Forecast Expenditure'!$B$8:$B$97,$B116,'Forecast Expenditure'!M$8:M$97)/1000</f>
        <v>351.40298990758447</v>
      </c>
      <c r="L116" s="100">
        <f>SUMIF('Forecast Expenditure'!$B$8:$B$97,$B116,'Forecast Expenditure'!N$8:N$97)/1000</f>
        <v>381.19799984510689</v>
      </c>
      <c r="M116" s="80"/>
      <c r="N116" s="80"/>
      <c r="O116" s="80"/>
    </row>
    <row r="117" spans="1:15" x14ac:dyDescent="0.2">
      <c r="A117" s="80"/>
      <c r="B117" s="43" t="s">
        <v>331</v>
      </c>
      <c r="C117" s="44" t="s">
        <v>332</v>
      </c>
      <c r="D117" s="80"/>
      <c r="E117" s="80"/>
      <c r="F117" s="100">
        <f>SUMIF('Forecast Expenditure'!$B$8:$B$97,$B117,'Forecast Expenditure'!H$8:H$97)/1000</f>
        <v>84.841260035125913</v>
      </c>
      <c r="G117" s="100">
        <f>SUMIF('Forecast Expenditure'!$B$8:$B$97,$B117,'Forecast Expenditure'!I$8:I$97)/1000</f>
        <v>147.19333256637668</v>
      </c>
      <c r="H117" s="194">
        <f>SUMIF('Forecast Expenditure'!$B$8:$B$97,$B117,'Forecast Expenditure'!J$8:J$97)/1000</f>
        <v>147.19333256637668</v>
      </c>
      <c r="I117" s="100">
        <f>SUMIF('Forecast Expenditure'!$B$8:$B$97,$B117,'Forecast Expenditure'!K$8:K$97)/1000</f>
        <v>147.19333256637668</v>
      </c>
      <c r="J117" s="100">
        <f>SUMIF('Forecast Expenditure'!$B$8:$B$97,$B117,'Forecast Expenditure'!L$8:L$97)/1000</f>
        <v>147.19333256637668</v>
      </c>
      <c r="K117" s="100">
        <f>SUMIF('Forecast Expenditure'!$B$8:$B$97,$B117,'Forecast Expenditure'!M$8:M$97)/1000</f>
        <v>147.19333256637668</v>
      </c>
      <c r="L117" s="100">
        <f>SUMIF('Forecast Expenditure'!$B$8:$B$97,$B117,'Forecast Expenditure'!N$8:N$97)/1000</f>
        <v>147.19333256637668</v>
      </c>
      <c r="M117" s="80"/>
      <c r="N117" s="80"/>
      <c r="O117" s="80"/>
    </row>
    <row r="118" spans="1:15" x14ac:dyDescent="0.2">
      <c r="A118" s="80"/>
      <c r="B118" s="43" t="s">
        <v>333</v>
      </c>
      <c r="C118" s="44" t="s">
        <v>334</v>
      </c>
      <c r="D118" s="80"/>
      <c r="E118" s="80"/>
      <c r="F118" s="100">
        <f>SUMIF('Forecast Expenditure'!$B$8:$B$97,$B118,'Forecast Expenditure'!H$8:H$97)/1000</f>
        <v>135.83319848157009</v>
      </c>
      <c r="G118" s="100">
        <f>SUMIF('Forecast Expenditure'!$B$8:$B$97,$B118,'Forecast Expenditure'!I$8:I$97)/1000</f>
        <v>122.93099370644715</v>
      </c>
      <c r="H118" s="194">
        <f>SUMIF('Forecast Expenditure'!$B$8:$B$97,$B118,'Forecast Expenditure'!J$8:J$97)/1000</f>
        <v>122.93099370644715</v>
      </c>
      <c r="I118" s="100">
        <f>SUMIF('Forecast Expenditure'!$B$8:$B$97,$B118,'Forecast Expenditure'!K$8:K$97)/1000</f>
        <v>122.93099370644715</v>
      </c>
      <c r="J118" s="100">
        <f>SUMIF('Forecast Expenditure'!$B$8:$B$97,$B118,'Forecast Expenditure'!L$8:L$97)/1000</f>
        <v>122.93099370644715</v>
      </c>
      <c r="K118" s="100">
        <f>SUMIF('Forecast Expenditure'!$B$8:$B$97,$B118,'Forecast Expenditure'!M$8:M$97)/1000</f>
        <v>122.93099370644715</v>
      </c>
      <c r="L118" s="100">
        <f>SUMIF('Forecast Expenditure'!$B$8:$B$97,$B118,'Forecast Expenditure'!N$8:N$97)/1000</f>
        <v>122.93099370644715</v>
      </c>
      <c r="M118" s="80"/>
      <c r="N118" s="80"/>
      <c r="O118" s="80"/>
    </row>
    <row r="119" spans="1:15" x14ac:dyDescent="0.2">
      <c r="A119" s="80"/>
      <c r="B119" s="43" t="s">
        <v>335</v>
      </c>
      <c r="C119" s="44" t="s">
        <v>336</v>
      </c>
      <c r="D119" s="80"/>
      <c r="E119" s="80"/>
      <c r="F119" s="100">
        <f>SUMIF('Forecast Expenditure'!$B$8:$B$97,$B119,'Forecast Expenditure'!H$8:H$97)/1000</f>
        <v>1362.5009256641192</v>
      </c>
      <c r="G119" s="100">
        <f>SUMIF('Forecast Expenditure'!$B$8:$B$97,$B119,'Forecast Expenditure'!I$8:I$97)/1000</f>
        <v>2304.1568523171891</v>
      </c>
      <c r="H119" s="194">
        <f>SUMIF('Forecast Expenditure'!$B$8:$B$97,$B119,'Forecast Expenditure'!J$8:J$97)/1000</f>
        <v>1723.5923551687297</v>
      </c>
      <c r="I119" s="100">
        <f>SUMIF('Forecast Expenditure'!$B$8:$B$97,$B119,'Forecast Expenditure'!K$8:K$97)/1000</f>
        <v>1723.5923551687297</v>
      </c>
      <c r="J119" s="100">
        <f>SUMIF('Forecast Expenditure'!$B$8:$B$97,$B119,'Forecast Expenditure'!L$8:L$97)/1000</f>
        <v>1723.5923551687297</v>
      </c>
      <c r="K119" s="100">
        <f>SUMIF('Forecast Expenditure'!$B$8:$B$97,$B119,'Forecast Expenditure'!M$8:M$97)/1000</f>
        <v>1723.5923551687297</v>
      </c>
      <c r="L119" s="100">
        <f>SUMIF('Forecast Expenditure'!$B$8:$B$97,$B119,'Forecast Expenditure'!N$8:N$97)/1000</f>
        <v>1723.5923551687297</v>
      </c>
      <c r="M119" s="80"/>
      <c r="N119" s="80"/>
      <c r="O119" s="80"/>
    </row>
    <row r="120" spans="1:15" x14ac:dyDescent="0.2">
      <c r="A120" s="80"/>
      <c r="B120" s="43" t="s">
        <v>337</v>
      </c>
      <c r="C120" s="44" t="s">
        <v>338</v>
      </c>
      <c r="D120" s="80"/>
      <c r="E120" s="80"/>
      <c r="F120" s="100">
        <f>SUMIF('Forecast Expenditure'!$B$8:$B$97,$B120,'Forecast Expenditure'!H$8:H$97)/1000</f>
        <v>5.2604883876324227</v>
      </c>
      <c r="G120" s="100">
        <f>SUMIF('Forecast Expenditure'!$B$8:$B$97,$B120,'Forecast Expenditure'!I$8:I$97)/1000</f>
        <v>5.2604883876324227</v>
      </c>
      <c r="H120" s="194">
        <f>SUMIF('Forecast Expenditure'!$B$8:$B$97,$B120,'Forecast Expenditure'!J$8:J$97)/1000</f>
        <v>5.2604883876324227</v>
      </c>
      <c r="I120" s="100">
        <f>SUMIF('Forecast Expenditure'!$B$8:$B$97,$B120,'Forecast Expenditure'!K$8:K$97)/1000</f>
        <v>5.2604883876324227</v>
      </c>
      <c r="J120" s="100">
        <f>SUMIF('Forecast Expenditure'!$B$8:$B$97,$B120,'Forecast Expenditure'!L$8:L$97)/1000</f>
        <v>5.2604883876324227</v>
      </c>
      <c r="K120" s="100">
        <f>SUMIF('Forecast Expenditure'!$B$8:$B$97,$B120,'Forecast Expenditure'!M$8:M$97)/1000</f>
        <v>5.2604883876324227</v>
      </c>
      <c r="L120" s="100">
        <f>SUMIF('Forecast Expenditure'!$B$8:$B$97,$B120,'Forecast Expenditure'!N$8:N$97)/1000</f>
        <v>5.2604883876324227</v>
      </c>
      <c r="M120" s="80"/>
      <c r="N120" s="80"/>
      <c r="O120" s="80"/>
    </row>
    <row r="121" spans="1:15" x14ac:dyDescent="0.2">
      <c r="A121" s="80"/>
      <c r="B121" s="43" t="s">
        <v>339</v>
      </c>
      <c r="C121" s="44" t="s">
        <v>340</v>
      </c>
      <c r="D121" s="80"/>
      <c r="E121" s="80"/>
      <c r="F121" s="100">
        <f>SUMIF('Forecast Expenditure'!$B$8:$B$97,$B121,'Forecast Expenditure'!H$8:H$97)/1000</f>
        <v>0</v>
      </c>
      <c r="G121" s="100">
        <f>SUMIF('Forecast Expenditure'!$B$8:$B$97,$B121,'Forecast Expenditure'!I$8:I$97)/1000</f>
        <v>0</v>
      </c>
      <c r="H121" s="194">
        <f>SUMIF('Forecast Expenditure'!$B$8:$B$97,$B121,'Forecast Expenditure'!J$8:J$97)/1000</f>
        <v>0</v>
      </c>
      <c r="I121" s="100">
        <f>SUMIF('Forecast Expenditure'!$B$8:$B$97,$B121,'Forecast Expenditure'!K$8:K$97)/1000</f>
        <v>0</v>
      </c>
      <c r="J121" s="100">
        <f>SUMIF('Forecast Expenditure'!$B$8:$B$97,$B121,'Forecast Expenditure'!L$8:L$97)/1000</f>
        <v>0</v>
      </c>
      <c r="K121" s="100">
        <f>SUMIF('Forecast Expenditure'!$B$8:$B$97,$B121,'Forecast Expenditure'!M$8:M$97)/1000</f>
        <v>0</v>
      </c>
      <c r="L121" s="100">
        <f>SUMIF('Forecast Expenditure'!$B$8:$B$97,$B121,'Forecast Expenditure'!N$8:N$97)/1000</f>
        <v>0</v>
      </c>
      <c r="M121" s="80"/>
      <c r="N121" s="80"/>
      <c r="O121" s="80"/>
    </row>
    <row r="122" spans="1:15" x14ac:dyDescent="0.2">
      <c r="A122" s="80"/>
      <c r="B122" s="43" t="s">
        <v>341</v>
      </c>
      <c r="C122" s="44" t="s">
        <v>342</v>
      </c>
      <c r="D122" s="80"/>
      <c r="E122" s="80"/>
      <c r="F122" s="100">
        <f>SUMIF('Forecast Expenditure'!$B$8:$B$97,$B122,'Forecast Expenditure'!H$8:H$97)/1000</f>
        <v>0</v>
      </c>
      <c r="G122" s="100">
        <f>SUMIF('Forecast Expenditure'!$B$8:$B$97,$B122,'Forecast Expenditure'!I$8:I$97)/1000</f>
        <v>0</v>
      </c>
      <c r="H122" s="194">
        <f>SUMIF('Forecast Expenditure'!$B$8:$B$97,$B122,'Forecast Expenditure'!J$8:J$97)/1000</f>
        <v>0</v>
      </c>
      <c r="I122" s="100">
        <f>SUMIF('Forecast Expenditure'!$B$8:$B$97,$B122,'Forecast Expenditure'!K$8:K$97)/1000</f>
        <v>0</v>
      </c>
      <c r="J122" s="100">
        <f>SUMIF('Forecast Expenditure'!$B$8:$B$97,$B122,'Forecast Expenditure'!L$8:L$97)/1000</f>
        <v>0</v>
      </c>
      <c r="K122" s="100">
        <f>SUMIF('Forecast Expenditure'!$B$8:$B$97,$B122,'Forecast Expenditure'!M$8:M$97)/1000</f>
        <v>0</v>
      </c>
      <c r="L122" s="100">
        <f>SUMIF('Forecast Expenditure'!$B$8:$B$97,$B122,'Forecast Expenditure'!N$8:N$97)/1000</f>
        <v>0</v>
      </c>
      <c r="M122" s="80"/>
      <c r="N122" s="80"/>
      <c r="O122" s="80"/>
    </row>
    <row r="123" spans="1:15" x14ac:dyDescent="0.2">
      <c r="A123" s="80"/>
      <c r="B123" s="43" t="s">
        <v>343</v>
      </c>
      <c r="C123" s="44" t="s">
        <v>344</v>
      </c>
      <c r="D123" s="80"/>
      <c r="E123" s="80"/>
      <c r="F123" s="100">
        <f>SUMIF('Forecast Expenditure'!$B$8:$B$97,$B123,'Forecast Expenditure'!H$8:H$97)/1000</f>
        <v>5561.3176347487679</v>
      </c>
      <c r="G123" s="100">
        <f>SUMIF('Forecast Expenditure'!$B$8:$B$97,$B123,'Forecast Expenditure'!I$8:I$97)/1000</f>
        <v>6286.8191645072529</v>
      </c>
      <c r="H123" s="194">
        <f>SUMIF('Forecast Expenditure'!$B$8:$B$97,$B123,'Forecast Expenditure'!J$8:J$97)/1000</f>
        <v>9489.8742120596617</v>
      </c>
      <c r="I123" s="100">
        <f>SUMIF('Forecast Expenditure'!$B$8:$B$97,$B123,'Forecast Expenditure'!K$8:K$97)/1000</f>
        <v>9895.7370811981982</v>
      </c>
      <c r="J123" s="100">
        <f>SUMIF('Forecast Expenditure'!$B$8:$B$97,$B123,'Forecast Expenditure'!L$8:L$97)/1000</f>
        <v>10266.616152470373</v>
      </c>
      <c r="K123" s="100">
        <f>SUMIF('Forecast Expenditure'!$B$8:$B$97,$B123,'Forecast Expenditure'!M$8:M$97)/1000</f>
        <v>9850.4135771225992</v>
      </c>
      <c r="L123" s="100">
        <f>SUMIF('Forecast Expenditure'!$B$8:$B$97,$B123,'Forecast Expenditure'!N$8:N$97)/1000</f>
        <v>10189.020277445192</v>
      </c>
      <c r="M123" s="80"/>
      <c r="N123" s="80"/>
      <c r="O123" s="80"/>
    </row>
    <row r="124" spans="1:15" x14ac:dyDescent="0.2">
      <c r="A124" s="80"/>
      <c r="B124" s="43" t="s">
        <v>345</v>
      </c>
      <c r="C124" s="44" t="s">
        <v>346</v>
      </c>
      <c r="D124" s="80"/>
      <c r="E124" s="80"/>
      <c r="F124" s="100">
        <f>SUMIF('Forecast Expenditure'!$B$8:$B$97,$B124,'Forecast Expenditure'!H$8:H$97)/1000</f>
        <v>3730.7075957473689</v>
      </c>
      <c r="G124" s="100">
        <f>SUMIF('Forecast Expenditure'!$B$8:$B$97,$B124,'Forecast Expenditure'!I$8:I$97)/1000</f>
        <v>3997.5798949251275</v>
      </c>
      <c r="H124" s="194">
        <f>SUMIF('Forecast Expenditure'!$B$8:$B$97,$B124,'Forecast Expenditure'!J$8:J$97)/1000</f>
        <v>4264.452194102887</v>
      </c>
      <c r="I124" s="100">
        <f>SUMIF('Forecast Expenditure'!$B$8:$B$97,$B124,'Forecast Expenditure'!K$8:K$97)/1000</f>
        <v>4531.3244932806447</v>
      </c>
      <c r="J124" s="100">
        <f>SUMIF('Forecast Expenditure'!$B$8:$B$97,$B124,'Forecast Expenditure'!L$8:L$97)/1000</f>
        <v>4798.1967924584042</v>
      </c>
      <c r="K124" s="100">
        <f>SUMIF('Forecast Expenditure'!$B$8:$B$97,$B124,'Forecast Expenditure'!M$8:M$97)/1000</f>
        <v>5065.0690916361618</v>
      </c>
      <c r="L124" s="100">
        <f>SUMIF('Forecast Expenditure'!$B$8:$B$97,$B124,'Forecast Expenditure'!N$8:N$97)/1000</f>
        <v>5331.9413908139213</v>
      </c>
      <c r="M124" s="80"/>
      <c r="N124" s="80"/>
      <c r="O124" s="80"/>
    </row>
    <row r="125" spans="1:15" x14ac:dyDescent="0.2">
      <c r="A125" s="80"/>
      <c r="B125" s="43" t="s">
        <v>347</v>
      </c>
      <c r="C125" s="44" t="s">
        <v>348</v>
      </c>
      <c r="D125" s="80"/>
      <c r="E125" s="80"/>
      <c r="F125" s="100">
        <f>SUMIF('Forecast Expenditure'!$B$8:$B$97,$B125,'Forecast Expenditure'!H$8:H$97)/1000</f>
        <v>819.63859268336239</v>
      </c>
      <c r="G125" s="100">
        <f>SUMIF('Forecast Expenditure'!$B$8:$B$97,$B125,'Forecast Expenditure'!I$8:I$97)/1000</f>
        <v>872.69799485246619</v>
      </c>
      <c r="H125" s="194">
        <f>SUMIF('Forecast Expenditure'!$B$8:$B$97,$B125,'Forecast Expenditure'!J$8:J$97)/1000</f>
        <v>925.75739702156363</v>
      </c>
      <c r="I125" s="100">
        <f>SUMIF('Forecast Expenditure'!$B$8:$B$97,$B125,'Forecast Expenditure'!K$8:K$97)/1000</f>
        <v>978.81679919066733</v>
      </c>
      <c r="J125" s="100">
        <f>SUMIF('Forecast Expenditure'!$B$8:$B$97,$B125,'Forecast Expenditure'!L$8:L$97)/1000</f>
        <v>1031.8762013597711</v>
      </c>
      <c r="K125" s="100">
        <f>SUMIF('Forecast Expenditure'!$B$8:$B$97,$B125,'Forecast Expenditure'!M$8:M$97)/1000</f>
        <v>1084.9356035288683</v>
      </c>
      <c r="L125" s="100">
        <f>SUMIF('Forecast Expenditure'!$B$8:$B$97,$B125,'Forecast Expenditure'!N$8:N$97)/1000</f>
        <v>1137.9950056979724</v>
      </c>
      <c r="M125" s="80"/>
      <c r="N125" s="80"/>
      <c r="O125" s="80"/>
    </row>
    <row r="126" spans="1:15" x14ac:dyDescent="0.2">
      <c r="A126" s="80"/>
      <c r="B126" s="43" t="s">
        <v>349</v>
      </c>
      <c r="C126" s="44" t="s">
        <v>350</v>
      </c>
      <c r="D126" s="80"/>
      <c r="E126" s="80"/>
      <c r="F126" s="100">
        <f>SUMIF('Forecast Expenditure'!$B$8:$B$97,$B126,'Forecast Expenditure'!H$8:H$97)/1000</f>
        <v>0</v>
      </c>
      <c r="G126" s="100">
        <f>SUMIF('Forecast Expenditure'!$B$8:$B$97,$B126,'Forecast Expenditure'!I$8:I$97)/1000</f>
        <v>0</v>
      </c>
      <c r="H126" s="194">
        <f>SUMIF('Forecast Expenditure'!$B$8:$B$97,$B126,'Forecast Expenditure'!J$8:J$97)/1000</f>
        <v>0</v>
      </c>
      <c r="I126" s="100">
        <f>SUMIF('Forecast Expenditure'!$B$8:$B$97,$B126,'Forecast Expenditure'!K$8:K$97)/1000</f>
        <v>0</v>
      </c>
      <c r="J126" s="100">
        <f>SUMIF('Forecast Expenditure'!$B$8:$B$97,$B126,'Forecast Expenditure'!L$8:L$97)/1000</f>
        <v>0</v>
      </c>
      <c r="K126" s="100">
        <f>SUMIF('Forecast Expenditure'!$B$8:$B$97,$B126,'Forecast Expenditure'!M$8:M$97)/1000</f>
        <v>0</v>
      </c>
      <c r="L126" s="100">
        <f>SUMIF('Forecast Expenditure'!$B$8:$B$97,$B126,'Forecast Expenditure'!N$8:N$97)/1000</f>
        <v>0</v>
      </c>
      <c r="M126" s="80"/>
      <c r="N126" s="80"/>
      <c r="O126" s="80"/>
    </row>
    <row r="127" spans="1:15" x14ac:dyDescent="0.2">
      <c r="A127" s="80"/>
      <c r="B127" s="43" t="s">
        <v>351</v>
      </c>
      <c r="C127" s="44" t="s">
        <v>352</v>
      </c>
      <c r="D127" s="80"/>
      <c r="E127" s="80"/>
      <c r="F127" s="100">
        <f>SUMIF('Forecast Expenditure'!$B$8:$B$97,$B127,'Forecast Expenditure'!H$8:H$97)/1000</f>
        <v>685.89431009180748</v>
      </c>
      <c r="G127" s="100">
        <f>SUMIF('Forecast Expenditure'!$B$8:$B$97,$B127,'Forecast Expenditure'!I$8:I$97)/1000</f>
        <v>727.65570988294189</v>
      </c>
      <c r="H127" s="194">
        <f>SUMIF('Forecast Expenditure'!$B$8:$B$97,$B127,'Forecast Expenditure'!J$8:J$97)/1000</f>
        <v>769.41710967407653</v>
      </c>
      <c r="I127" s="100">
        <f>SUMIF('Forecast Expenditure'!$B$8:$B$97,$B127,'Forecast Expenditure'!K$8:K$97)/1000</f>
        <v>811.17850946520537</v>
      </c>
      <c r="J127" s="100">
        <f>SUMIF('Forecast Expenditure'!$B$8:$B$97,$B127,'Forecast Expenditure'!L$8:L$97)/1000</f>
        <v>852.93990925633466</v>
      </c>
      <c r="K127" s="100">
        <f>SUMIF('Forecast Expenditure'!$B$8:$B$97,$B127,'Forecast Expenditure'!M$8:M$97)/1000</f>
        <v>894.70130904746361</v>
      </c>
      <c r="L127" s="100">
        <f>SUMIF('Forecast Expenditure'!$B$8:$B$97,$B127,'Forecast Expenditure'!N$8:N$97)/1000</f>
        <v>936.46270883859825</v>
      </c>
      <c r="M127" s="80"/>
      <c r="N127" s="80"/>
      <c r="O127" s="80"/>
    </row>
    <row r="128" spans="1:15" x14ac:dyDescent="0.2">
      <c r="A128" s="80"/>
      <c r="B128" s="43" t="s">
        <v>353</v>
      </c>
      <c r="C128" s="44" t="s">
        <v>354</v>
      </c>
      <c r="D128" s="80"/>
      <c r="E128" s="80"/>
      <c r="F128" s="100">
        <f>SUMIF('Forecast Expenditure'!$B$8:$B$97,$B128,'Forecast Expenditure'!H$8:H$97)/1000</f>
        <v>982.80827039733094</v>
      </c>
      <c r="G128" s="100">
        <f>SUMIF('Forecast Expenditure'!$B$8:$B$97,$B128,'Forecast Expenditure'!I$8:I$97)/1000</f>
        <v>1053.1124408637675</v>
      </c>
      <c r="H128" s="194">
        <f>SUMIF('Forecast Expenditure'!$B$8:$B$97,$B128,'Forecast Expenditure'!J$8:J$97)/1000</f>
        <v>1123.416611330204</v>
      </c>
      <c r="I128" s="100">
        <f>SUMIF('Forecast Expenditure'!$B$8:$B$97,$B128,'Forecast Expenditure'!K$8:K$97)/1000</f>
        <v>1193.7207817966405</v>
      </c>
      <c r="J128" s="100">
        <f>SUMIF('Forecast Expenditure'!$B$8:$B$97,$B128,'Forecast Expenditure'!L$8:L$97)/1000</f>
        <v>1264.0249522630766</v>
      </c>
      <c r="K128" s="100">
        <f>SUMIF('Forecast Expenditure'!$B$8:$B$97,$B128,'Forecast Expenditure'!M$8:M$97)/1000</f>
        <v>1334.3291227295133</v>
      </c>
      <c r="L128" s="100">
        <f>SUMIF('Forecast Expenditure'!$B$8:$B$97,$B128,'Forecast Expenditure'!N$8:N$97)/1000</f>
        <v>1404.6332931959494</v>
      </c>
      <c r="M128" s="80"/>
      <c r="N128" s="80"/>
      <c r="O128" s="80"/>
    </row>
    <row r="129" spans="1:15" x14ac:dyDescent="0.2">
      <c r="A129" s="80"/>
      <c r="B129" s="43" t="s">
        <v>355</v>
      </c>
      <c r="C129" s="44" t="s">
        <v>356</v>
      </c>
      <c r="D129" s="80"/>
      <c r="E129" s="80"/>
      <c r="F129" s="100">
        <f>SUMIF('Forecast Expenditure'!$B$8:$B$97,$B129,'Forecast Expenditure'!H$8:H$97)/1000</f>
        <v>20.747025890051756</v>
      </c>
      <c r="G129" s="100">
        <f>SUMIF('Forecast Expenditure'!$B$8:$B$97,$B129,'Forecast Expenditure'!I$8:I$97)/1000</f>
        <v>20.747025890051756</v>
      </c>
      <c r="H129" s="194">
        <f>SUMIF('Forecast Expenditure'!$B$8:$B$97,$B129,'Forecast Expenditure'!J$8:J$97)/1000</f>
        <v>20.747025890051756</v>
      </c>
      <c r="I129" s="100">
        <f>SUMIF('Forecast Expenditure'!$B$8:$B$97,$B129,'Forecast Expenditure'!K$8:K$97)/1000</f>
        <v>20.747025890051756</v>
      </c>
      <c r="J129" s="100">
        <f>SUMIF('Forecast Expenditure'!$B$8:$B$97,$B129,'Forecast Expenditure'!L$8:L$97)/1000</f>
        <v>20.747025890051756</v>
      </c>
      <c r="K129" s="100">
        <f>SUMIF('Forecast Expenditure'!$B$8:$B$97,$B129,'Forecast Expenditure'!M$8:M$97)/1000</f>
        <v>20.747025890051756</v>
      </c>
      <c r="L129" s="100">
        <f>SUMIF('Forecast Expenditure'!$B$8:$B$97,$B129,'Forecast Expenditure'!N$8:N$97)/1000</f>
        <v>20.747025890051756</v>
      </c>
      <c r="M129" s="80"/>
      <c r="N129" s="80"/>
      <c r="O129" s="80"/>
    </row>
    <row r="130" spans="1:15" x14ac:dyDescent="0.2">
      <c r="A130" s="80"/>
      <c r="B130" s="43" t="s">
        <v>357</v>
      </c>
      <c r="C130" s="44" t="s">
        <v>358</v>
      </c>
      <c r="D130" s="80"/>
      <c r="E130" s="80"/>
      <c r="F130" s="100">
        <f>SUMIF('Forecast Expenditure'!$B$8:$B$97,$B130,'Forecast Expenditure'!H$8:H$97)/1000</f>
        <v>0</v>
      </c>
      <c r="G130" s="100">
        <f>SUMIF('Forecast Expenditure'!$B$8:$B$97,$B130,'Forecast Expenditure'!I$8:I$97)/1000</f>
        <v>0</v>
      </c>
      <c r="H130" s="194">
        <f>SUMIF('Forecast Expenditure'!$B$8:$B$97,$B130,'Forecast Expenditure'!J$8:J$97)/1000</f>
        <v>0</v>
      </c>
      <c r="I130" s="100">
        <f>SUMIF('Forecast Expenditure'!$B$8:$B$97,$B130,'Forecast Expenditure'!K$8:K$97)/1000</f>
        <v>0</v>
      </c>
      <c r="J130" s="100">
        <f>SUMIF('Forecast Expenditure'!$B$8:$B$97,$B130,'Forecast Expenditure'!L$8:L$97)/1000</f>
        <v>0</v>
      </c>
      <c r="K130" s="100">
        <f>SUMIF('Forecast Expenditure'!$B$8:$B$97,$B130,'Forecast Expenditure'!M$8:M$97)/1000</f>
        <v>0</v>
      </c>
      <c r="L130" s="100">
        <f>SUMIF('Forecast Expenditure'!$B$8:$B$97,$B130,'Forecast Expenditure'!N$8:N$97)/1000</f>
        <v>0</v>
      </c>
      <c r="M130" s="80"/>
      <c r="N130" s="80"/>
      <c r="O130" s="80"/>
    </row>
    <row r="131" spans="1:15" x14ac:dyDescent="0.2">
      <c r="A131" s="80"/>
      <c r="B131" s="43" t="s">
        <v>359</v>
      </c>
      <c r="C131" s="44" t="s">
        <v>360</v>
      </c>
      <c r="D131" s="80"/>
      <c r="E131" s="80"/>
      <c r="F131" s="100">
        <f>SUMIF('Forecast Expenditure'!$B$8:$B$97,$B131,'Forecast Expenditure'!H$8:H$97)/1000</f>
        <v>102.44361983824221</v>
      </c>
      <c r="G131" s="100">
        <f>SUMIF('Forecast Expenditure'!$B$8:$B$97,$B131,'Forecast Expenditure'!I$8:I$97)/1000</f>
        <v>109.07531980110124</v>
      </c>
      <c r="H131" s="194">
        <f>SUMIF('Forecast Expenditure'!$B$8:$B$97,$B131,'Forecast Expenditure'!J$8:J$97)/1000</f>
        <v>115.70701976395944</v>
      </c>
      <c r="I131" s="100">
        <f>SUMIF('Forecast Expenditure'!$B$8:$B$97,$B131,'Forecast Expenditure'!K$8:K$97)/1000</f>
        <v>122.33871972681847</v>
      </c>
      <c r="J131" s="100">
        <f>SUMIF('Forecast Expenditure'!$B$8:$B$97,$B131,'Forecast Expenditure'!L$8:L$97)/1000</f>
        <v>128.9704196896775</v>
      </c>
      <c r="K131" s="100">
        <f>SUMIF('Forecast Expenditure'!$B$8:$B$97,$B131,'Forecast Expenditure'!M$8:M$97)/1000</f>
        <v>135.60211965253572</v>
      </c>
      <c r="L131" s="100">
        <f>SUMIF('Forecast Expenditure'!$B$8:$B$97,$B131,'Forecast Expenditure'!N$8:N$97)/1000</f>
        <v>142.23381961539471</v>
      </c>
      <c r="M131" s="80"/>
      <c r="N131" s="80"/>
      <c r="O131" s="80"/>
    </row>
    <row r="132" spans="1:15" x14ac:dyDescent="0.2">
      <c r="A132" s="80"/>
      <c r="B132" s="43" t="s">
        <v>361</v>
      </c>
      <c r="C132" s="44" t="s">
        <v>362</v>
      </c>
      <c r="D132" s="80"/>
      <c r="E132" s="80"/>
      <c r="F132" s="100">
        <f>SUMIF('Forecast Expenditure'!$B$8:$B$97,$B132,'Forecast Expenditure'!H$8:H$97)/1000</f>
        <v>10494.684579107665</v>
      </c>
      <c r="G132" s="100">
        <f>SUMIF('Forecast Expenditure'!$B$8:$B$97,$B132,'Forecast Expenditure'!I$8:I$97)/1000</f>
        <v>12259.565140650389</v>
      </c>
      <c r="H132" s="194">
        <f>SUMIF('Forecast Expenditure'!$B$8:$B$97,$B132,'Forecast Expenditure'!J$8:J$97)/1000</f>
        <v>11182.064979449755</v>
      </c>
      <c r="I132" s="100">
        <f>SUMIF('Forecast Expenditure'!$B$8:$B$97,$B132,'Forecast Expenditure'!K$8:K$97)/1000</f>
        <v>13350.520924815437</v>
      </c>
      <c r="J132" s="100">
        <f>SUMIF('Forecast Expenditure'!$B$8:$B$97,$B132,'Forecast Expenditure'!L$8:L$97)/1000</f>
        <v>14909.094090843084</v>
      </c>
      <c r="K132" s="100">
        <f>SUMIF('Forecast Expenditure'!$B$8:$B$97,$B132,'Forecast Expenditure'!M$8:M$97)/1000</f>
        <v>13884.185760890216</v>
      </c>
      <c r="L132" s="100">
        <f>SUMIF('Forecast Expenditure'!$B$8:$B$97,$B132,'Forecast Expenditure'!N$8:N$97)/1000</f>
        <v>12388.582964938229</v>
      </c>
      <c r="M132" s="80"/>
      <c r="N132" s="80"/>
      <c r="O132" s="80"/>
    </row>
    <row r="133" spans="1:15" x14ac:dyDescent="0.2">
      <c r="A133" s="80"/>
      <c r="B133" s="43" t="s">
        <v>363</v>
      </c>
      <c r="C133" s="44" t="s">
        <v>364</v>
      </c>
      <c r="D133" s="80"/>
      <c r="E133" s="80"/>
      <c r="F133" s="100">
        <f>SUMIF('Forecast Expenditure'!$B$8:$B$97,$B133,'Forecast Expenditure'!H$8:H$97)/1000</f>
        <v>236.77061432280721</v>
      </c>
      <c r="G133" s="100">
        <f>SUMIF('Forecast Expenditure'!$B$8:$B$97,$B133,'Forecast Expenditure'!I$8:I$97)/1000</f>
        <v>296.21844929927175</v>
      </c>
      <c r="H133" s="194">
        <f>SUMIF('Forecast Expenditure'!$B$8:$B$97,$B133,'Forecast Expenditure'!J$8:J$97)/1000</f>
        <v>296.21844929927175</v>
      </c>
      <c r="I133" s="100">
        <f>SUMIF('Forecast Expenditure'!$B$8:$B$97,$B133,'Forecast Expenditure'!K$8:K$97)/1000</f>
        <v>296.21844929927175</v>
      </c>
      <c r="J133" s="100">
        <f>SUMIF('Forecast Expenditure'!$B$8:$B$97,$B133,'Forecast Expenditure'!L$8:L$97)/1000</f>
        <v>296.21844929927175</v>
      </c>
      <c r="K133" s="100">
        <f>SUMIF('Forecast Expenditure'!$B$8:$B$97,$B133,'Forecast Expenditure'!M$8:M$97)/1000</f>
        <v>296.21844929927175</v>
      </c>
      <c r="L133" s="100">
        <f>SUMIF('Forecast Expenditure'!$B$8:$B$97,$B133,'Forecast Expenditure'!N$8:N$97)/1000</f>
        <v>296.21844929927175</v>
      </c>
      <c r="M133" s="80"/>
      <c r="N133" s="80"/>
      <c r="O133" s="80"/>
    </row>
    <row r="134" spans="1:15" x14ac:dyDescent="0.2">
      <c r="A134" s="80"/>
      <c r="B134" s="43" t="s">
        <v>365</v>
      </c>
      <c r="C134" s="44" t="s">
        <v>366</v>
      </c>
      <c r="D134" s="80"/>
      <c r="E134" s="80"/>
      <c r="F134" s="100">
        <f>SUMIF('Forecast Expenditure'!$B$8:$B$97,$B134,'Forecast Expenditure'!H$8:H$97)/1000</f>
        <v>232.30909897415148</v>
      </c>
      <c r="G134" s="100">
        <f>SUMIF('Forecast Expenditure'!$B$8:$B$97,$B134,'Forecast Expenditure'!I$8:I$97)/1000</f>
        <v>232.30909897415148</v>
      </c>
      <c r="H134" s="194">
        <f>SUMIF('Forecast Expenditure'!$B$8:$B$97,$B134,'Forecast Expenditure'!J$8:J$97)/1000</f>
        <v>232.30909897415148</v>
      </c>
      <c r="I134" s="100">
        <f>SUMIF('Forecast Expenditure'!$B$8:$B$97,$B134,'Forecast Expenditure'!K$8:K$97)/1000</f>
        <v>232.30909897415148</v>
      </c>
      <c r="J134" s="100">
        <f>SUMIF('Forecast Expenditure'!$B$8:$B$97,$B134,'Forecast Expenditure'!L$8:L$97)/1000</f>
        <v>232.30909897415148</v>
      </c>
      <c r="K134" s="100">
        <f>SUMIF('Forecast Expenditure'!$B$8:$B$97,$B134,'Forecast Expenditure'!M$8:M$97)/1000</f>
        <v>232.30909897415148</v>
      </c>
      <c r="L134" s="100">
        <f>SUMIF('Forecast Expenditure'!$B$8:$B$97,$B134,'Forecast Expenditure'!N$8:N$97)/1000</f>
        <v>232.30909897415148</v>
      </c>
      <c r="M134" s="80"/>
      <c r="N134" s="80"/>
      <c r="O134" s="80"/>
    </row>
    <row r="135" spans="1:15" x14ac:dyDescent="0.2">
      <c r="A135" s="80"/>
      <c r="B135" s="43" t="s">
        <v>367</v>
      </c>
      <c r="C135" s="44" t="s">
        <v>368</v>
      </c>
      <c r="D135" s="80"/>
      <c r="E135" s="80"/>
      <c r="F135" s="100">
        <f>SUMIF('Forecast Expenditure'!$B$8:$B$97,$B135,'Forecast Expenditure'!H$8:H$97)/1000</f>
        <v>0</v>
      </c>
      <c r="G135" s="100">
        <f>SUMIF('Forecast Expenditure'!$B$8:$B$97,$B135,'Forecast Expenditure'!I$8:I$97)/1000</f>
        <v>0</v>
      </c>
      <c r="H135" s="194">
        <f>SUMIF('Forecast Expenditure'!$B$8:$B$97,$B135,'Forecast Expenditure'!J$8:J$97)/1000</f>
        <v>0</v>
      </c>
      <c r="I135" s="100">
        <f>SUMIF('Forecast Expenditure'!$B$8:$B$97,$B135,'Forecast Expenditure'!K$8:K$97)/1000</f>
        <v>0</v>
      </c>
      <c r="J135" s="100">
        <f>SUMIF('Forecast Expenditure'!$B$8:$B$97,$B135,'Forecast Expenditure'!L$8:L$97)/1000</f>
        <v>0</v>
      </c>
      <c r="K135" s="100">
        <f>SUMIF('Forecast Expenditure'!$B$8:$B$97,$B135,'Forecast Expenditure'!M$8:M$97)/1000</f>
        <v>0</v>
      </c>
      <c r="L135" s="100">
        <f>SUMIF('Forecast Expenditure'!$B$8:$B$97,$B135,'Forecast Expenditure'!N$8:N$97)/1000</f>
        <v>0</v>
      </c>
      <c r="M135" s="80"/>
      <c r="N135" s="80"/>
      <c r="O135" s="80"/>
    </row>
    <row r="136" spans="1:15" x14ac:dyDescent="0.2">
      <c r="A136" s="80"/>
      <c r="B136" s="43" t="s">
        <v>369</v>
      </c>
      <c r="C136" s="44" t="s">
        <v>370</v>
      </c>
      <c r="D136" s="80"/>
      <c r="E136" s="80"/>
      <c r="F136" s="100">
        <f>SUMIF('Forecast Expenditure'!$B$8:$B$97,$B136,'Forecast Expenditure'!H$8:H$97)/1000</f>
        <v>0</v>
      </c>
      <c r="G136" s="100">
        <f>SUMIF('Forecast Expenditure'!$B$8:$B$97,$B136,'Forecast Expenditure'!I$8:I$97)/1000</f>
        <v>0</v>
      </c>
      <c r="H136" s="194">
        <f>SUMIF('Forecast Expenditure'!$B$8:$B$97,$B136,'Forecast Expenditure'!J$8:J$97)/1000</f>
        <v>0</v>
      </c>
      <c r="I136" s="100">
        <f>SUMIF('Forecast Expenditure'!$B$8:$B$97,$B136,'Forecast Expenditure'!K$8:K$97)/1000</f>
        <v>0</v>
      </c>
      <c r="J136" s="100">
        <f>SUMIF('Forecast Expenditure'!$B$8:$B$97,$B136,'Forecast Expenditure'!L$8:L$97)/1000</f>
        <v>0</v>
      </c>
      <c r="K136" s="100">
        <f>SUMIF('Forecast Expenditure'!$B$8:$B$97,$B136,'Forecast Expenditure'!M$8:M$97)/1000</f>
        <v>0</v>
      </c>
      <c r="L136" s="100">
        <f>SUMIF('Forecast Expenditure'!$B$8:$B$97,$B136,'Forecast Expenditure'!N$8:N$97)/1000</f>
        <v>0</v>
      </c>
      <c r="M136" s="80"/>
      <c r="N136" s="80"/>
      <c r="O136" s="80"/>
    </row>
    <row r="137" spans="1:15" x14ac:dyDescent="0.2">
      <c r="A137" s="80"/>
      <c r="B137" s="43" t="s">
        <v>371</v>
      </c>
      <c r="C137" s="44" t="s">
        <v>372</v>
      </c>
      <c r="D137" s="80"/>
      <c r="E137" s="80"/>
      <c r="F137" s="100">
        <f>SUMIF('Forecast Expenditure'!$B$8:$B$97,$B137,'Forecast Expenditure'!H$8:H$97)/1000</f>
        <v>11.652580083713325</v>
      </c>
      <c r="G137" s="100">
        <f>SUMIF('Forecast Expenditure'!$B$8:$B$97,$B137,'Forecast Expenditure'!I$8:I$97)/1000</f>
        <v>11.652580083713325</v>
      </c>
      <c r="H137" s="194">
        <f>SUMIF('Forecast Expenditure'!$B$8:$B$97,$B137,'Forecast Expenditure'!J$8:J$97)/1000</f>
        <v>11.652580083713325</v>
      </c>
      <c r="I137" s="100">
        <f>SUMIF('Forecast Expenditure'!$B$8:$B$97,$B137,'Forecast Expenditure'!K$8:K$97)/1000</f>
        <v>11.652580083713325</v>
      </c>
      <c r="J137" s="100">
        <f>SUMIF('Forecast Expenditure'!$B$8:$B$97,$B137,'Forecast Expenditure'!L$8:L$97)/1000</f>
        <v>11.652580083713325</v>
      </c>
      <c r="K137" s="100">
        <f>SUMIF('Forecast Expenditure'!$B$8:$B$97,$B137,'Forecast Expenditure'!M$8:M$97)/1000</f>
        <v>11.652580083713325</v>
      </c>
      <c r="L137" s="100">
        <f>SUMIF('Forecast Expenditure'!$B$8:$B$97,$B137,'Forecast Expenditure'!N$8:N$97)/1000</f>
        <v>11.652580083713325</v>
      </c>
      <c r="M137" s="80"/>
      <c r="N137" s="80"/>
      <c r="O137" s="80"/>
    </row>
    <row r="138" spans="1:15" x14ac:dyDescent="0.2">
      <c r="A138" s="80"/>
      <c r="B138" s="43" t="s">
        <v>373</v>
      </c>
      <c r="C138" s="44" t="s">
        <v>374</v>
      </c>
      <c r="D138" s="80"/>
      <c r="E138" s="80"/>
      <c r="F138" s="100">
        <f>SUMIF('Forecast Expenditure'!$B$8:$B$97,$B138,'Forecast Expenditure'!H$8:H$97)/1000</f>
        <v>29.441566683224369</v>
      </c>
      <c r="G138" s="100">
        <f>SUMIF('Forecast Expenditure'!$B$8:$B$97,$B138,'Forecast Expenditure'!I$8:I$97)/1000</f>
        <v>340.40893341783948</v>
      </c>
      <c r="H138" s="194">
        <f>SUMIF('Forecast Expenditure'!$B$8:$B$97,$B138,'Forecast Expenditure'!J$8:J$97)/1000</f>
        <v>651.37630015245463</v>
      </c>
      <c r="I138" s="100">
        <f>SUMIF('Forecast Expenditure'!$B$8:$B$97,$B138,'Forecast Expenditure'!K$8:K$97)/1000</f>
        <v>651.37630015245463</v>
      </c>
      <c r="J138" s="100">
        <f>SUMIF('Forecast Expenditure'!$B$8:$B$97,$B138,'Forecast Expenditure'!L$8:L$97)/1000</f>
        <v>651.37630015245463</v>
      </c>
      <c r="K138" s="100">
        <f>SUMIF('Forecast Expenditure'!$B$8:$B$97,$B138,'Forecast Expenditure'!M$8:M$97)/1000</f>
        <v>651.37630015245463</v>
      </c>
      <c r="L138" s="100">
        <f>SUMIF('Forecast Expenditure'!$B$8:$B$97,$B138,'Forecast Expenditure'!N$8:N$97)/1000</f>
        <v>651.37630015245463</v>
      </c>
      <c r="M138" s="80"/>
      <c r="N138" s="80"/>
      <c r="O138" s="80"/>
    </row>
    <row r="139" spans="1:15" x14ac:dyDescent="0.2">
      <c r="A139" s="80"/>
      <c r="B139" s="43" t="s">
        <v>375</v>
      </c>
      <c r="C139" s="44" t="s">
        <v>376</v>
      </c>
      <c r="D139" s="80"/>
      <c r="E139" s="80"/>
      <c r="F139" s="100">
        <f>SUMIF('Forecast Expenditure'!$B$8:$B$97,$B139,'Forecast Expenditure'!H$8:H$97)/1000</f>
        <v>1083.1657886278861</v>
      </c>
      <c r="G139" s="100">
        <f>SUMIF('Forecast Expenditure'!$B$8:$B$97,$B139,'Forecast Expenditure'!I$8:I$97)/1000</f>
        <v>912.91261939588605</v>
      </c>
      <c r="H139" s="194">
        <f>SUMIF('Forecast Expenditure'!$B$8:$B$97,$B139,'Forecast Expenditure'!J$8:J$97)/1000</f>
        <v>863.03519246650978</v>
      </c>
      <c r="I139" s="100">
        <f>SUMIF('Forecast Expenditure'!$B$8:$B$97,$B139,'Forecast Expenditure'!K$8:K$97)/1000</f>
        <v>863.03519246650978</v>
      </c>
      <c r="J139" s="100">
        <f>SUMIF('Forecast Expenditure'!$B$8:$B$97,$B139,'Forecast Expenditure'!L$8:L$97)/1000</f>
        <v>863.03519246650978</v>
      </c>
      <c r="K139" s="100">
        <f>SUMIF('Forecast Expenditure'!$B$8:$B$97,$B139,'Forecast Expenditure'!M$8:M$97)/1000</f>
        <v>863.03519246650978</v>
      </c>
      <c r="L139" s="100">
        <f>SUMIF('Forecast Expenditure'!$B$8:$B$97,$B139,'Forecast Expenditure'!N$8:N$97)/1000</f>
        <v>863.03519246650978</v>
      </c>
      <c r="M139" s="80"/>
      <c r="N139" s="80"/>
      <c r="O139" s="80"/>
    </row>
    <row r="140" spans="1:15" x14ac:dyDescent="0.2">
      <c r="A140" s="80"/>
      <c r="B140" s="43" t="s">
        <v>377</v>
      </c>
      <c r="C140" s="44" t="s">
        <v>378</v>
      </c>
      <c r="D140" s="80"/>
      <c r="E140" s="80"/>
      <c r="F140" s="100">
        <f>SUMIF('Forecast Expenditure'!$B$8:$B$97,$B140,'Forecast Expenditure'!H$8:H$97)/1000</f>
        <v>229.61425839779554</v>
      </c>
      <c r="G140" s="100">
        <f>SUMIF('Forecast Expenditure'!$B$8:$B$97,$B140,'Forecast Expenditure'!I$8:I$97)/1000</f>
        <v>229.61425839779554</v>
      </c>
      <c r="H140" s="194">
        <f>SUMIF('Forecast Expenditure'!$B$8:$B$97,$B140,'Forecast Expenditure'!J$8:J$97)/1000</f>
        <v>229.61425839779554</v>
      </c>
      <c r="I140" s="100">
        <f>SUMIF('Forecast Expenditure'!$B$8:$B$97,$B140,'Forecast Expenditure'!K$8:K$97)/1000</f>
        <v>229.61425839779554</v>
      </c>
      <c r="J140" s="100">
        <f>SUMIF('Forecast Expenditure'!$B$8:$B$97,$B140,'Forecast Expenditure'!L$8:L$97)/1000</f>
        <v>229.61425839779554</v>
      </c>
      <c r="K140" s="100">
        <f>SUMIF('Forecast Expenditure'!$B$8:$B$97,$B140,'Forecast Expenditure'!M$8:M$97)/1000</f>
        <v>229.61425839779554</v>
      </c>
      <c r="L140" s="100">
        <f>SUMIF('Forecast Expenditure'!$B$8:$B$97,$B140,'Forecast Expenditure'!N$8:N$97)/1000</f>
        <v>229.61425839779554</v>
      </c>
      <c r="M140" s="80"/>
      <c r="N140" s="80"/>
      <c r="O140" s="80"/>
    </row>
    <row r="141" spans="1:15" x14ac:dyDescent="0.2">
      <c r="A141" s="80"/>
      <c r="B141" s="43" t="s">
        <v>379</v>
      </c>
      <c r="C141" s="44" t="s">
        <v>380</v>
      </c>
      <c r="D141" s="80"/>
      <c r="E141" s="80"/>
      <c r="F141" s="100">
        <f>SUMIF('Forecast Expenditure'!$B$8:$B$97,$B141,'Forecast Expenditure'!H$8:H$97)/1000</f>
        <v>138.586244116274</v>
      </c>
      <c r="G141" s="100">
        <f>SUMIF('Forecast Expenditure'!$B$8:$B$97,$B141,'Forecast Expenditure'!I$8:I$97)/1000</f>
        <v>138.586244116274</v>
      </c>
      <c r="H141" s="194">
        <f>SUMIF('Forecast Expenditure'!$B$8:$B$97,$B141,'Forecast Expenditure'!J$8:J$97)/1000</f>
        <v>138.586244116274</v>
      </c>
      <c r="I141" s="100">
        <f>SUMIF('Forecast Expenditure'!$B$8:$B$97,$B141,'Forecast Expenditure'!K$8:K$97)/1000</f>
        <v>138.586244116274</v>
      </c>
      <c r="J141" s="100">
        <f>SUMIF('Forecast Expenditure'!$B$8:$B$97,$B141,'Forecast Expenditure'!L$8:L$97)/1000</f>
        <v>138.586244116274</v>
      </c>
      <c r="K141" s="100">
        <f>SUMIF('Forecast Expenditure'!$B$8:$B$97,$B141,'Forecast Expenditure'!M$8:M$97)/1000</f>
        <v>138.586244116274</v>
      </c>
      <c r="L141" s="100">
        <f>SUMIF('Forecast Expenditure'!$B$8:$B$97,$B141,'Forecast Expenditure'!N$8:N$97)/1000</f>
        <v>138.586244116274</v>
      </c>
      <c r="M141" s="80"/>
      <c r="N141" s="80"/>
      <c r="O141" s="80"/>
    </row>
    <row r="142" spans="1:15" x14ac:dyDescent="0.2">
      <c r="A142" s="80"/>
      <c r="B142" s="43" t="s">
        <v>381</v>
      </c>
      <c r="C142" s="44" t="s">
        <v>382</v>
      </c>
      <c r="D142" s="80"/>
      <c r="E142" s="80"/>
      <c r="F142" s="100">
        <f>SUMIF('Forecast Expenditure'!$B$8:$B$97,$B142,'Forecast Expenditure'!H$8:H$97)/1000</f>
        <v>171.42047410415753</v>
      </c>
      <c r="G142" s="100">
        <f>SUMIF('Forecast Expenditure'!$B$8:$B$97,$B142,'Forecast Expenditure'!I$8:I$97)/1000</f>
        <v>171.42047410415753</v>
      </c>
      <c r="H142" s="194">
        <f>SUMIF('Forecast Expenditure'!$B$8:$B$97,$B142,'Forecast Expenditure'!J$8:J$97)/1000</f>
        <v>171.42047410415753</v>
      </c>
      <c r="I142" s="100">
        <f>SUMIF('Forecast Expenditure'!$B$8:$B$97,$B142,'Forecast Expenditure'!K$8:K$97)/1000</f>
        <v>171.42047410415753</v>
      </c>
      <c r="J142" s="100">
        <f>SUMIF('Forecast Expenditure'!$B$8:$B$97,$B142,'Forecast Expenditure'!L$8:L$97)/1000</f>
        <v>171.42047410415753</v>
      </c>
      <c r="K142" s="100">
        <f>SUMIF('Forecast Expenditure'!$B$8:$B$97,$B142,'Forecast Expenditure'!M$8:M$97)/1000</f>
        <v>171.42047410415753</v>
      </c>
      <c r="L142" s="100">
        <f>SUMIF('Forecast Expenditure'!$B$8:$B$97,$B142,'Forecast Expenditure'!N$8:N$97)/1000</f>
        <v>171.42047410415753</v>
      </c>
      <c r="M142" s="80"/>
      <c r="N142" s="80"/>
      <c r="O142" s="80"/>
    </row>
    <row r="143" spans="1:15" x14ac:dyDescent="0.2">
      <c r="A143" s="80"/>
      <c r="B143" s="43" t="s">
        <v>383</v>
      </c>
      <c r="C143" s="44" t="s">
        <v>384</v>
      </c>
      <c r="D143" s="80"/>
      <c r="E143" s="80"/>
      <c r="F143" s="100">
        <f>SUMIF('Forecast Expenditure'!$B$8:$B$97,$B143,'Forecast Expenditure'!H$8:H$97)/1000</f>
        <v>218.14656655359445</v>
      </c>
      <c r="G143" s="100">
        <f>SUMIF('Forecast Expenditure'!$B$8:$B$97,$B143,'Forecast Expenditure'!I$8:I$97)/1000</f>
        <v>218.14656655359445</v>
      </c>
      <c r="H143" s="194">
        <f>SUMIF('Forecast Expenditure'!$B$8:$B$97,$B143,'Forecast Expenditure'!J$8:J$97)/1000</f>
        <v>218.14656655359445</v>
      </c>
      <c r="I143" s="100">
        <f>SUMIF('Forecast Expenditure'!$B$8:$B$97,$B143,'Forecast Expenditure'!K$8:K$97)/1000</f>
        <v>218.14656655359445</v>
      </c>
      <c r="J143" s="100">
        <f>SUMIF('Forecast Expenditure'!$B$8:$B$97,$B143,'Forecast Expenditure'!L$8:L$97)/1000</f>
        <v>218.14656655359445</v>
      </c>
      <c r="K143" s="100">
        <f>SUMIF('Forecast Expenditure'!$B$8:$B$97,$B143,'Forecast Expenditure'!M$8:M$97)/1000</f>
        <v>218.14656655359445</v>
      </c>
      <c r="L143" s="100">
        <f>SUMIF('Forecast Expenditure'!$B$8:$B$97,$B143,'Forecast Expenditure'!N$8:N$97)/1000</f>
        <v>218.14656655359445</v>
      </c>
      <c r="M143" s="80"/>
      <c r="N143" s="80"/>
      <c r="O143" s="80"/>
    </row>
    <row r="144" spans="1:15" x14ac:dyDescent="0.2">
      <c r="A144" s="80"/>
      <c r="B144" s="43" t="s">
        <v>385</v>
      </c>
      <c r="C144" s="44" t="s">
        <v>386</v>
      </c>
      <c r="D144" s="80"/>
      <c r="E144" s="80"/>
      <c r="F144" s="100">
        <f>SUMIF('Forecast Expenditure'!$B$8:$B$97,$B144,'Forecast Expenditure'!H$8:H$97)/1000</f>
        <v>0</v>
      </c>
      <c r="G144" s="100">
        <f>SUMIF('Forecast Expenditure'!$B$8:$B$97,$B144,'Forecast Expenditure'!I$8:I$97)/1000</f>
        <v>0</v>
      </c>
      <c r="H144" s="194">
        <f>SUMIF('Forecast Expenditure'!$B$8:$B$97,$B144,'Forecast Expenditure'!J$8:J$97)/1000</f>
        <v>0</v>
      </c>
      <c r="I144" s="100">
        <f>SUMIF('Forecast Expenditure'!$B$8:$B$97,$B144,'Forecast Expenditure'!K$8:K$97)/1000</f>
        <v>0</v>
      </c>
      <c r="J144" s="100">
        <f>SUMIF('Forecast Expenditure'!$B$8:$B$97,$B144,'Forecast Expenditure'!L$8:L$97)/1000</f>
        <v>0</v>
      </c>
      <c r="K144" s="100">
        <f>SUMIF('Forecast Expenditure'!$B$8:$B$97,$B144,'Forecast Expenditure'!M$8:M$97)/1000</f>
        <v>0</v>
      </c>
      <c r="L144" s="100">
        <f>SUMIF('Forecast Expenditure'!$B$8:$B$97,$B144,'Forecast Expenditure'!N$8:N$97)/1000</f>
        <v>0</v>
      </c>
      <c r="M144" s="80"/>
      <c r="N144" s="80"/>
      <c r="O144" s="80"/>
    </row>
    <row r="145" spans="1:15" x14ac:dyDescent="0.2">
      <c r="A145" s="80"/>
      <c r="B145" s="43" t="s">
        <v>387</v>
      </c>
      <c r="C145" s="44" t="s">
        <v>388</v>
      </c>
      <c r="D145" s="80"/>
      <c r="E145" s="80"/>
      <c r="F145" s="100">
        <f>SUMIF('Forecast Expenditure'!$B$8:$B$97,$B145,'Forecast Expenditure'!H$8:H$97)/1000</f>
        <v>0</v>
      </c>
      <c r="G145" s="100">
        <f>SUMIF('Forecast Expenditure'!$B$8:$B$97,$B145,'Forecast Expenditure'!I$8:I$97)/1000</f>
        <v>0</v>
      </c>
      <c r="H145" s="194">
        <f>SUMIF('Forecast Expenditure'!$B$8:$B$97,$B145,'Forecast Expenditure'!J$8:J$97)/1000</f>
        <v>0</v>
      </c>
      <c r="I145" s="100">
        <f>SUMIF('Forecast Expenditure'!$B$8:$B$97,$B145,'Forecast Expenditure'!K$8:K$97)/1000</f>
        <v>0</v>
      </c>
      <c r="J145" s="100">
        <f>SUMIF('Forecast Expenditure'!$B$8:$B$97,$B145,'Forecast Expenditure'!L$8:L$97)/1000</f>
        <v>0</v>
      </c>
      <c r="K145" s="100">
        <f>SUMIF('Forecast Expenditure'!$B$8:$B$97,$B145,'Forecast Expenditure'!M$8:M$97)/1000</f>
        <v>0</v>
      </c>
      <c r="L145" s="100">
        <f>SUMIF('Forecast Expenditure'!$B$8:$B$97,$B145,'Forecast Expenditure'!N$8:N$97)/1000</f>
        <v>0</v>
      </c>
      <c r="M145" s="80"/>
      <c r="N145" s="80"/>
      <c r="O145" s="80"/>
    </row>
    <row r="146" spans="1:15" x14ac:dyDescent="0.2">
      <c r="A146" s="80"/>
      <c r="B146" s="43" t="s">
        <v>389</v>
      </c>
      <c r="C146" s="44" t="s">
        <v>390</v>
      </c>
      <c r="D146" s="80"/>
      <c r="E146" s="80"/>
      <c r="F146" s="100">
        <f>SUMIF('Forecast Expenditure'!$B$8:$B$97,$B146,'Forecast Expenditure'!H$8:H$97)/1000</f>
        <v>0</v>
      </c>
      <c r="G146" s="100">
        <f>SUMIF('Forecast Expenditure'!$B$8:$B$97,$B146,'Forecast Expenditure'!I$8:I$97)/1000</f>
        <v>0</v>
      </c>
      <c r="H146" s="194">
        <f>SUMIF('Forecast Expenditure'!$B$8:$B$97,$B146,'Forecast Expenditure'!J$8:J$97)/1000</f>
        <v>0</v>
      </c>
      <c r="I146" s="100">
        <f>SUMIF('Forecast Expenditure'!$B$8:$B$97,$B146,'Forecast Expenditure'!K$8:K$97)/1000</f>
        <v>0</v>
      </c>
      <c r="J146" s="100">
        <f>SUMIF('Forecast Expenditure'!$B$8:$B$97,$B146,'Forecast Expenditure'!L$8:L$97)/1000</f>
        <v>0</v>
      </c>
      <c r="K146" s="100">
        <f>SUMIF('Forecast Expenditure'!$B$8:$B$97,$B146,'Forecast Expenditure'!M$8:M$97)/1000</f>
        <v>0</v>
      </c>
      <c r="L146" s="100">
        <f>SUMIF('Forecast Expenditure'!$B$8:$B$97,$B146,'Forecast Expenditure'!N$8:N$97)/1000</f>
        <v>0</v>
      </c>
      <c r="M146" s="80"/>
      <c r="N146" s="80"/>
      <c r="O146" s="80"/>
    </row>
    <row r="147" spans="1:15" x14ac:dyDescent="0.2">
      <c r="A147" s="80"/>
      <c r="B147" s="43" t="s">
        <v>391</v>
      </c>
      <c r="C147" s="44" t="s">
        <v>392</v>
      </c>
      <c r="D147" s="80"/>
      <c r="E147" s="80"/>
      <c r="F147" s="100">
        <f>SUMIF('Forecast Expenditure'!$B$8:$B$97,$B147,'Forecast Expenditure'!H$8:H$97)/1000</f>
        <v>77.79047096195751</v>
      </c>
      <c r="G147" s="100">
        <f>SUMIF('Forecast Expenditure'!$B$8:$B$97,$B147,'Forecast Expenditure'!I$8:I$97)/1000</f>
        <v>62.002887106961495</v>
      </c>
      <c r="H147" s="194">
        <f>SUMIF('Forecast Expenditure'!$B$8:$B$97,$B147,'Forecast Expenditure'!J$8:J$97)/1000</f>
        <v>62.002887106961495</v>
      </c>
      <c r="I147" s="100">
        <f>SUMIF('Forecast Expenditure'!$B$8:$B$97,$B147,'Forecast Expenditure'!K$8:K$97)/1000</f>
        <v>62.002887106961495</v>
      </c>
      <c r="J147" s="100">
        <f>SUMIF('Forecast Expenditure'!$B$8:$B$97,$B147,'Forecast Expenditure'!L$8:L$97)/1000</f>
        <v>62.002887106961495</v>
      </c>
      <c r="K147" s="100">
        <f>SUMIF('Forecast Expenditure'!$B$8:$B$97,$B147,'Forecast Expenditure'!M$8:M$97)/1000</f>
        <v>62.002887106961495</v>
      </c>
      <c r="L147" s="100">
        <f>SUMIF('Forecast Expenditure'!$B$8:$B$97,$B147,'Forecast Expenditure'!N$8:N$97)/1000</f>
        <v>62.002887106961495</v>
      </c>
      <c r="M147" s="80"/>
      <c r="N147" s="80"/>
      <c r="O147" s="80"/>
    </row>
    <row r="148" spans="1:15" x14ac:dyDescent="0.2">
      <c r="A148" s="80"/>
      <c r="B148" s="43" t="s">
        <v>393</v>
      </c>
      <c r="C148" s="44" t="s">
        <v>394</v>
      </c>
      <c r="D148" s="80"/>
      <c r="E148" s="80"/>
      <c r="F148" s="100">
        <f>SUMIF('Forecast Expenditure'!$B$8:$B$97,$B148,'Forecast Expenditure'!H$8:H$97)/1000</f>
        <v>0</v>
      </c>
      <c r="G148" s="100">
        <f>SUMIF('Forecast Expenditure'!$B$8:$B$97,$B148,'Forecast Expenditure'!I$8:I$97)/1000</f>
        <v>0</v>
      </c>
      <c r="H148" s="194">
        <f>SUMIF('Forecast Expenditure'!$B$8:$B$97,$B148,'Forecast Expenditure'!J$8:J$97)/1000</f>
        <v>0</v>
      </c>
      <c r="I148" s="100">
        <f>SUMIF('Forecast Expenditure'!$B$8:$B$97,$B148,'Forecast Expenditure'!K$8:K$97)/1000</f>
        <v>0</v>
      </c>
      <c r="J148" s="100">
        <f>SUMIF('Forecast Expenditure'!$B$8:$B$97,$B148,'Forecast Expenditure'!L$8:L$97)/1000</f>
        <v>480.04270080146836</v>
      </c>
      <c r="K148" s="100">
        <f>SUMIF('Forecast Expenditure'!$B$8:$B$97,$B148,'Forecast Expenditure'!M$8:M$97)/1000</f>
        <v>480.04270080146836</v>
      </c>
      <c r="L148" s="100">
        <f>SUMIF('Forecast Expenditure'!$B$8:$B$97,$B148,'Forecast Expenditure'!N$8:N$97)/1000</f>
        <v>0</v>
      </c>
      <c r="M148" s="80"/>
      <c r="N148" s="80"/>
      <c r="O148" s="80"/>
    </row>
    <row r="149" spans="1:15" x14ac:dyDescent="0.2">
      <c r="A149" s="80"/>
      <c r="B149" s="43" t="s">
        <v>395</v>
      </c>
      <c r="C149" s="44" t="s">
        <v>396</v>
      </c>
      <c r="D149" s="80"/>
      <c r="E149" s="80"/>
      <c r="F149" s="100">
        <f>SUMIF('Forecast Expenditure'!$B$8:$B$97,$B149,'Forecast Expenditure'!H$8:H$97)/1000</f>
        <v>1765.5246973456217</v>
      </c>
      <c r="G149" s="100">
        <f>SUMIF('Forecast Expenditure'!$B$8:$B$97,$B149,'Forecast Expenditure'!I$8:I$97)/1000</f>
        <v>1765.5246973456217</v>
      </c>
      <c r="H149" s="194">
        <f>SUMIF('Forecast Expenditure'!$B$8:$B$97,$B149,'Forecast Expenditure'!J$8:J$97)/1000</f>
        <v>1765.5246973456217</v>
      </c>
      <c r="I149" s="100">
        <f>SUMIF('Forecast Expenditure'!$B$8:$B$97,$B149,'Forecast Expenditure'!K$8:K$97)/1000</f>
        <v>1765.5246973456217</v>
      </c>
      <c r="J149" s="100">
        <f>SUMIF('Forecast Expenditure'!$B$8:$B$97,$B149,'Forecast Expenditure'!L$8:L$97)/1000</f>
        <v>1765.5246973456217</v>
      </c>
      <c r="K149" s="100">
        <f>SUMIF('Forecast Expenditure'!$B$8:$B$97,$B149,'Forecast Expenditure'!M$8:M$97)/1000</f>
        <v>1765.5246973456217</v>
      </c>
      <c r="L149" s="100">
        <f>SUMIF('Forecast Expenditure'!$B$8:$B$97,$B149,'Forecast Expenditure'!N$8:N$97)/1000</f>
        <v>1765.5246973456217</v>
      </c>
      <c r="M149" s="80"/>
      <c r="N149" s="80"/>
      <c r="O149" s="80"/>
    </row>
    <row r="150" spans="1:15" x14ac:dyDescent="0.2">
      <c r="A150" s="80"/>
      <c r="B150" s="43" t="s">
        <v>397</v>
      </c>
      <c r="C150" s="44" t="s">
        <v>398</v>
      </c>
      <c r="D150" s="80"/>
      <c r="E150" s="80"/>
      <c r="F150" s="100">
        <f>SUMIF('Forecast Expenditure'!$B$8:$B$97,$B150,'Forecast Expenditure'!H$8:H$97)/1000</f>
        <v>1666.7835772356316</v>
      </c>
      <c r="G150" s="100">
        <f>SUMIF('Forecast Expenditure'!$B$8:$B$97,$B150,'Forecast Expenditure'!I$8:I$97)/1000</f>
        <v>2289.7430330069064</v>
      </c>
      <c r="H150" s="194">
        <f>SUMIF('Forecast Expenditure'!$B$8:$B$97,$B150,'Forecast Expenditure'!J$8:J$97)/1000</f>
        <v>2359.9715601114549</v>
      </c>
      <c r="I150" s="100">
        <f>SUMIF('Forecast Expenditure'!$B$8:$B$97,$B150,'Forecast Expenditure'!K$8:K$97)/1000</f>
        <v>2429.2521983390466</v>
      </c>
      <c r="J150" s="100">
        <f>SUMIF('Forecast Expenditure'!$B$8:$B$97,$B150,'Forecast Expenditure'!L$8:L$97)/1000</f>
        <v>2499.8376770648943</v>
      </c>
      <c r="K150" s="100">
        <f>SUMIF('Forecast Expenditure'!$B$8:$B$97,$B150,'Forecast Expenditure'!M$8:M$97)/1000</f>
        <v>1869.2951785684413</v>
      </c>
      <c r="L150" s="100">
        <f>SUMIF('Forecast Expenditure'!$B$8:$B$97,$B150,'Forecast Expenditure'!N$8:N$97)/1000</f>
        <v>1202.5615884860536</v>
      </c>
      <c r="M150" s="80"/>
      <c r="N150" s="80"/>
      <c r="O150" s="80"/>
    </row>
    <row r="151" spans="1:15" x14ac:dyDescent="0.2">
      <c r="A151" s="80"/>
      <c r="B151" s="43" t="s">
        <v>399</v>
      </c>
      <c r="C151" s="44" t="s">
        <v>400</v>
      </c>
      <c r="D151" s="80"/>
      <c r="E151" s="80"/>
      <c r="F151" s="100">
        <f>SUMIF('Forecast Expenditure'!$B$8:$B$97,$B151,'Forecast Expenditure'!H$8:H$97)/1000</f>
        <v>49.569741000862756</v>
      </c>
      <c r="G151" s="100">
        <f>SUMIF('Forecast Expenditure'!$B$8:$B$97,$B151,'Forecast Expenditure'!I$8:I$97)/1000</f>
        <v>49.569741000862756</v>
      </c>
      <c r="H151" s="194">
        <f>SUMIF('Forecast Expenditure'!$B$8:$B$97,$B151,'Forecast Expenditure'!J$8:J$97)/1000</f>
        <v>49.569741000862756</v>
      </c>
      <c r="I151" s="100">
        <f>SUMIF('Forecast Expenditure'!$B$8:$B$97,$B151,'Forecast Expenditure'!K$8:K$97)/1000</f>
        <v>49.569741000862756</v>
      </c>
      <c r="J151" s="100">
        <f>SUMIF('Forecast Expenditure'!$B$8:$B$97,$B151,'Forecast Expenditure'!L$8:L$97)/1000</f>
        <v>49.569741000862756</v>
      </c>
      <c r="K151" s="100">
        <f>SUMIF('Forecast Expenditure'!$B$8:$B$97,$B151,'Forecast Expenditure'!M$8:M$97)/1000</f>
        <v>49.569741000862756</v>
      </c>
      <c r="L151" s="100">
        <f>SUMIF('Forecast Expenditure'!$B$8:$B$97,$B151,'Forecast Expenditure'!N$8:N$97)/1000</f>
        <v>49.569741000862756</v>
      </c>
      <c r="M151" s="80"/>
      <c r="N151" s="80"/>
      <c r="O151" s="80"/>
    </row>
    <row r="152" spans="1:15" x14ac:dyDescent="0.2">
      <c r="A152" s="80"/>
      <c r="B152" s="43" t="s">
        <v>401</v>
      </c>
      <c r="C152" s="44" t="s">
        <v>402</v>
      </c>
      <c r="D152" s="80"/>
      <c r="E152" s="80"/>
      <c r="F152" s="100">
        <f>SUMIF('Forecast Expenditure'!$B$8:$B$97,$B152,'Forecast Expenditure'!H$8:H$97)/1000</f>
        <v>2222.1963184292754</v>
      </c>
      <c r="G152" s="100">
        <f>SUMIF('Forecast Expenditure'!$B$8:$B$97,$B152,'Forecast Expenditure'!I$8:I$97)/1000</f>
        <v>2904.1574832316983</v>
      </c>
      <c r="H152" s="194">
        <f>SUMIF('Forecast Expenditure'!$B$8:$B$97,$B152,'Forecast Expenditure'!J$8:J$97)/1000</f>
        <v>3578.3866664471248</v>
      </c>
      <c r="I152" s="100">
        <f>SUMIF('Forecast Expenditure'!$B$8:$B$97,$B152,'Forecast Expenditure'!K$8:K$97)/1000</f>
        <v>3564.4690922934665</v>
      </c>
      <c r="J152" s="100">
        <f>SUMIF('Forecast Expenditure'!$B$8:$B$97,$B152,'Forecast Expenditure'!L$8:L$97)/1000</f>
        <v>3550.5515129276173</v>
      </c>
      <c r="K152" s="100">
        <f>SUMIF('Forecast Expenditure'!$B$8:$B$97,$B152,'Forecast Expenditure'!M$8:M$97)/1000</f>
        <v>3536.6339387739586</v>
      </c>
      <c r="L152" s="100">
        <f>SUMIF('Forecast Expenditure'!$B$8:$B$97,$B152,'Forecast Expenditure'!N$8:N$97)/1000</f>
        <v>3522.7163646202998</v>
      </c>
      <c r="M152" s="80"/>
      <c r="N152" s="80"/>
      <c r="O152" s="80"/>
    </row>
    <row r="153" spans="1:15" x14ac:dyDescent="0.2">
      <c r="A153" s="80"/>
      <c r="B153" s="43" t="s">
        <v>403</v>
      </c>
      <c r="C153" s="44" t="s">
        <v>404</v>
      </c>
      <c r="D153" s="80"/>
      <c r="E153" s="80"/>
      <c r="F153" s="100">
        <f>SUMIF('Forecast Expenditure'!$B$8:$B$97,$B153,'Forecast Expenditure'!H$8:H$97)/1000</f>
        <v>457.49079552100301</v>
      </c>
      <c r="G153" s="100">
        <f>SUMIF('Forecast Expenditure'!$B$8:$B$97,$B153,'Forecast Expenditure'!I$8:I$97)/1000</f>
        <v>457.49079552100301</v>
      </c>
      <c r="H153" s="194">
        <f>SUMIF('Forecast Expenditure'!$B$8:$B$97,$B153,'Forecast Expenditure'!J$8:J$97)/1000</f>
        <v>457.49079552100301</v>
      </c>
      <c r="I153" s="100">
        <f>SUMIF('Forecast Expenditure'!$B$8:$B$97,$B153,'Forecast Expenditure'!K$8:K$97)/1000</f>
        <v>457.49079552100301</v>
      </c>
      <c r="J153" s="100">
        <f>SUMIF('Forecast Expenditure'!$B$8:$B$97,$B153,'Forecast Expenditure'!L$8:L$97)/1000</f>
        <v>457.49079552100301</v>
      </c>
      <c r="K153" s="100">
        <f>SUMIF('Forecast Expenditure'!$B$8:$B$97,$B153,'Forecast Expenditure'!M$8:M$97)/1000</f>
        <v>457.49079552100301</v>
      </c>
      <c r="L153" s="100">
        <f>SUMIF('Forecast Expenditure'!$B$8:$B$97,$B153,'Forecast Expenditure'!N$8:N$97)/1000</f>
        <v>457.49079552100301</v>
      </c>
      <c r="M153" s="80"/>
      <c r="N153" s="80"/>
      <c r="O153" s="80"/>
    </row>
    <row r="154" spans="1:15" x14ac:dyDescent="0.2">
      <c r="A154" s="80"/>
      <c r="B154" s="43" t="s">
        <v>405</v>
      </c>
      <c r="C154" s="44" t="s">
        <v>406</v>
      </c>
      <c r="D154" s="80"/>
      <c r="E154" s="80"/>
      <c r="F154" s="100">
        <f>SUMIF('Forecast Expenditure'!$B$8:$B$97,$B154,'Forecast Expenditure'!H$8:H$97)/1000</f>
        <v>0</v>
      </c>
      <c r="G154" s="100">
        <f>SUMIF('Forecast Expenditure'!$B$8:$B$97,$B154,'Forecast Expenditure'!I$8:I$97)/1000</f>
        <v>0</v>
      </c>
      <c r="H154" s="194">
        <f>SUMIF('Forecast Expenditure'!$B$8:$B$97,$B154,'Forecast Expenditure'!J$8:J$97)/1000</f>
        <v>0</v>
      </c>
      <c r="I154" s="100">
        <f>SUMIF('Forecast Expenditure'!$B$8:$B$97,$B154,'Forecast Expenditure'!K$8:K$97)/1000</f>
        <v>0</v>
      </c>
      <c r="J154" s="100">
        <f>SUMIF('Forecast Expenditure'!$B$8:$B$97,$B154,'Forecast Expenditure'!L$8:L$97)/1000</f>
        <v>0</v>
      </c>
      <c r="K154" s="100">
        <f>SUMIF('Forecast Expenditure'!$B$8:$B$97,$B154,'Forecast Expenditure'!M$8:M$97)/1000</f>
        <v>0</v>
      </c>
      <c r="L154" s="100">
        <f>SUMIF('Forecast Expenditure'!$B$8:$B$97,$B154,'Forecast Expenditure'!N$8:N$97)/1000</f>
        <v>0</v>
      </c>
      <c r="M154" s="80"/>
      <c r="N154" s="80"/>
      <c r="O154" s="80"/>
    </row>
    <row r="155" spans="1:15" x14ac:dyDescent="0.2">
      <c r="A155" s="80"/>
      <c r="B155" s="43" t="s">
        <v>407</v>
      </c>
      <c r="C155" s="44" t="s">
        <v>408</v>
      </c>
      <c r="D155" s="80"/>
      <c r="E155" s="80"/>
      <c r="F155" s="100">
        <f>SUMIF('Forecast Expenditure'!$B$8:$B$97,$B155,'Forecast Expenditure'!H$8:H$97)/1000</f>
        <v>0</v>
      </c>
      <c r="G155" s="100">
        <f>SUMIF('Forecast Expenditure'!$B$8:$B$97,$B155,'Forecast Expenditure'!I$8:I$97)/1000</f>
        <v>0</v>
      </c>
      <c r="H155" s="194">
        <f>SUMIF('Forecast Expenditure'!$B$8:$B$97,$B155,'Forecast Expenditure'!J$8:J$97)/1000</f>
        <v>0</v>
      </c>
      <c r="I155" s="100">
        <f>SUMIF('Forecast Expenditure'!$B$8:$B$97,$B155,'Forecast Expenditure'!K$8:K$97)/1000</f>
        <v>0</v>
      </c>
      <c r="J155" s="100">
        <f>SUMIF('Forecast Expenditure'!$B$8:$B$97,$B155,'Forecast Expenditure'!L$8:L$97)/1000</f>
        <v>0</v>
      </c>
      <c r="K155" s="100">
        <f>SUMIF('Forecast Expenditure'!$B$8:$B$97,$B155,'Forecast Expenditure'!M$8:M$97)/1000</f>
        <v>0</v>
      </c>
      <c r="L155" s="100">
        <f>SUMIF('Forecast Expenditure'!$B$8:$B$97,$B155,'Forecast Expenditure'!N$8:N$97)/1000</f>
        <v>0</v>
      </c>
      <c r="M155" s="80"/>
      <c r="N155" s="80"/>
      <c r="O155" s="80"/>
    </row>
    <row r="156" spans="1:15" x14ac:dyDescent="0.2">
      <c r="A156" s="80"/>
      <c r="B156" s="43" t="s">
        <v>409</v>
      </c>
      <c r="C156" s="44" t="s">
        <v>410</v>
      </c>
      <c r="D156" s="80"/>
      <c r="E156" s="80"/>
      <c r="F156" s="100">
        <f>SUMIF('Forecast Expenditure'!$B$8:$B$97,$B156,'Forecast Expenditure'!H$8:H$97)/1000</f>
        <v>5076.4833878060908</v>
      </c>
      <c r="G156" s="100">
        <f>SUMIF('Forecast Expenditure'!$B$8:$B$97,$B156,'Forecast Expenditure'!I$8:I$97)/1000</f>
        <v>5076.4833878060908</v>
      </c>
      <c r="H156" s="194">
        <f>SUMIF('Forecast Expenditure'!$B$8:$B$97,$B156,'Forecast Expenditure'!J$8:J$97)/1000</f>
        <v>4827.8974084627362</v>
      </c>
      <c r="I156" s="100">
        <f>SUMIF('Forecast Expenditure'!$B$8:$B$97,$B156,'Forecast Expenditure'!K$8:K$97)/1000</f>
        <v>4827.826793712351</v>
      </c>
      <c r="J156" s="100">
        <f>SUMIF('Forecast Expenditure'!$B$8:$B$97,$B156,'Forecast Expenditure'!L$8:L$97)/1000</f>
        <v>4822.6893256489111</v>
      </c>
      <c r="K156" s="100">
        <f>SUMIF('Forecast Expenditure'!$B$8:$B$97,$B156,'Forecast Expenditure'!M$8:M$97)/1000</f>
        <v>4897.4527186799778</v>
      </c>
      <c r="L156" s="100">
        <f>SUMIF('Forecast Expenditure'!$B$8:$B$97,$B156,'Forecast Expenditure'!N$8:N$97)/1000</f>
        <v>4899.0456160718559</v>
      </c>
      <c r="M156" s="80"/>
      <c r="N156" s="80"/>
      <c r="O156" s="80"/>
    </row>
    <row r="157" spans="1:15" x14ac:dyDescent="0.2">
      <c r="A157" s="80"/>
      <c r="B157" s="43" t="s">
        <v>411</v>
      </c>
      <c r="C157" s="44" t="s">
        <v>412</v>
      </c>
      <c r="D157" s="80"/>
      <c r="E157" s="80"/>
      <c r="F157" s="100">
        <f>SUMIF('Forecast Expenditure'!$B$8:$B$97,$B157,'Forecast Expenditure'!H$8:H$97)/1000</f>
        <v>0</v>
      </c>
      <c r="G157" s="100">
        <f>SUMIF('Forecast Expenditure'!$B$8:$B$97,$B157,'Forecast Expenditure'!I$8:I$97)/1000</f>
        <v>0</v>
      </c>
      <c r="H157" s="194">
        <f>SUMIF('Forecast Expenditure'!$B$8:$B$97,$B157,'Forecast Expenditure'!J$8:J$97)/1000</f>
        <v>0</v>
      </c>
      <c r="I157" s="100">
        <f>SUMIF('Forecast Expenditure'!$B$8:$B$97,$B157,'Forecast Expenditure'!K$8:K$97)/1000</f>
        <v>0</v>
      </c>
      <c r="J157" s="100">
        <f>SUMIF('Forecast Expenditure'!$B$8:$B$97,$B157,'Forecast Expenditure'!L$8:L$97)/1000</f>
        <v>0</v>
      </c>
      <c r="K157" s="100">
        <f>SUMIF('Forecast Expenditure'!$B$8:$B$97,$B157,'Forecast Expenditure'!M$8:M$97)/1000</f>
        <v>0</v>
      </c>
      <c r="L157" s="100">
        <f>SUMIF('Forecast Expenditure'!$B$8:$B$97,$B157,'Forecast Expenditure'!N$8:N$97)/1000</f>
        <v>0</v>
      </c>
      <c r="M157" s="80"/>
      <c r="N157" s="80"/>
      <c r="O157" s="80"/>
    </row>
    <row r="158" spans="1:15" x14ac:dyDescent="0.2">
      <c r="A158" s="80"/>
      <c r="B158" s="43" t="s">
        <v>413</v>
      </c>
      <c r="C158" s="44" t="s">
        <v>414</v>
      </c>
      <c r="D158" s="80"/>
      <c r="E158" s="80"/>
      <c r="F158" s="100">
        <f>SUMIF('Forecast Expenditure'!$B$8:$B$97,$B158,'Forecast Expenditure'!H$8:H$97)/1000</f>
        <v>891.20857898792337</v>
      </c>
      <c r="G158" s="100">
        <f>SUMIF('Forecast Expenditure'!$B$8:$B$97,$B158,'Forecast Expenditure'!I$8:I$97)/1000</f>
        <v>891.20857898792337</v>
      </c>
      <c r="H158" s="194">
        <f>SUMIF('Forecast Expenditure'!$B$8:$B$97,$B158,'Forecast Expenditure'!J$8:J$97)/1000</f>
        <v>891.20857898792337</v>
      </c>
      <c r="I158" s="100">
        <f>SUMIF('Forecast Expenditure'!$B$8:$B$97,$B158,'Forecast Expenditure'!K$8:K$97)/1000</f>
        <v>891.20857898792337</v>
      </c>
      <c r="J158" s="100">
        <f>SUMIF('Forecast Expenditure'!$B$8:$B$97,$B158,'Forecast Expenditure'!L$8:L$97)/1000</f>
        <v>891.20857898792337</v>
      </c>
      <c r="K158" s="100">
        <f>SUMIF('Forecast Expenditure'!$B$8:$B$97,$B158,'Forecast Expenditure'!M$8:M$97)/1000</f>
        <v>891.20857898792337</v>
      </c>
      <c r="L158" s="100">
        <f>SUMIF('Forecast Expenditure'!$B$8:$B$97,$B158,'Forecast Expenditure'!N$8:N$97)/1000</f>
        <v>891.20857898792337</v>
      </c>
      <c r="M158" s="80"/>
      <c r="N158" s="80"/>
      <c r="O158" s="80"/>
    </row>
    <row r="159" spans="1:15" x14ac:dyDescent="0.2">
      <c r="A159" s="80"/>
      <c r="B159" s="43" t="s">
        <v>525</v>
      </c>
      <c r="C159" s="44" t="s">
        <v>526</v>
      </c>
      <c r="D159" s="80"/>
      <c r="E159" s="80"/>
      <c r="F159" s="100">
        <f>SUMIF('Forecast Expenditure'!$B$8:$B$97,$B159,'Forecast Expenditure'!H$8:H$97)/1000</f>
        <v>4078.9720631196092</v>
      </c>
      <c r="G159" s="100">
        <f>SUMIF('Forecast Expenditure'!$B$8:$B$97,$B159,'Forecast Expenditure'!I$8:I$97)/1000</f>
        <v>4078.9720631196092</v>
      </c>
      <c r="H159" s="194">
        <f>SUMIF('Forecast Expenditure'!$B$8:$B$97,$B159,'Forecast Expenditure'!J$8:J$97)/1000</f>
        <v>4078.9720631196092</v>
      </c>
      <c r="I159" s="100">
        <f>SUMIF('Forecast Expenditure'!$B$8:$B$97,$B159,'Forecast Expenditure'!K$8:K$97)/1000</f>
        <v>4078.9720631196092</v>
      </c>
      <c r="J159" s="100">
        <f>SUMIF('Forecast Expenditure'!$B$8:$B$97,$B159,'Forecast Expenditure'!L$8:L$97)/1000</f>
        <v>4078.9720631196092</v>
      </c>
      <c r="K159" s="100">
        <f>SUMIF('Forecast Expenditure'!$B$8:$B$97,$B159,'Forecast Expenditure'!M$8:M$97)/1000</f>
        <v>4078.9720631196092</v>
      </c>
      <c r="L159" s="100">
        <f>SUMIF('Forecast Expenditure'!$B$8:$B$97,$B159,'Forecast Expenditure'!N$8:N$97)/1000</f>
        <v>4078.9720631196092</v>
      </c>
      <c r="M159" s="80"/>
      <c r="N159" s="80"/>
      <c r="O159" s="80"/>
    </row>
    <row r="160" spans="1:15" x14ac:dyDescent="0.2">
      <c r="A160" s="80"/>
      <c r="B160" s="43" t="s">
        <v>415</v>
      </c>
      <c r="C160" s="44" t="s">
        <v>416</v>
      </c>
      <c r="D160" s="80"/>
      <c r="E160" s="80"/>
      <c r="F160" s="100">
        <f>SUMIF('Forecast Expenditure'!$B$8:$B$97,$B160,'Forecast Expenditure'!H$8:H$97)/1000</f>
        <v>0</v>
      </c>
      <c r="G160" s="100">
        <f>SUMIF('Forecast Expenditure'!$B$8:$B$97,$B160,'Forecast Expenditure'!I$8:I$97)/1000</f>
        <v>0</v>
      </c>
      <c r="H160" s="194">
        <f>SUMIF('Forecast Expenditure'!$B$8:$B$97,$B160,'Forecast Expenditure'!J$8:J$97)/1000</f>
        <v>0</v>
      </c>
      <c r="I160" s="100">
        <f>SUMIF('Forecast Expenditure'!$B$8:$B$97,$B160,'Forecast Expenditure'!K$8:K$97)/1000</f>
        <v>0</v>
      </c>
      <c r="J160" s="100">
        <f>SUMIF('Forecast Expenditure'!$B$8:$B$97,$B160,'Forecast Expenditure'!L$8:L$97)/1000</f>
        <v>0</v>
      </c>
      <c r="K160" s="100">
        <f>SUMIF('Forecast Expenditure'!$B$8:$B$97,$B160,'Forecast Expenditure'!M$8:M$97)/1000</f>
        <v>0</v>
      </c>
      <c r="L160" s="100">
        <f>SUMIF('Forecast Expenditure'!$B$8:$B$97,$B160,'Forecast Expenditure'!N$8:N$97)/1000</f>
        <v>0</v>
      </c>
      <c r="M160" s="80"/>
      <c r="N160" s="80"/>
      <c r="O160" s="80"/>
    </row>
    <row r="161" spans="1:15" x14ac:dyDescent="0.2">
      <c r="A161" s="80"/>
      <c r="B161" s="43" t="s">
        <v>417</v>
      </c>
      <c r="C161" s="44" t="s">
        <v>418</v>
      </c>
      <c r="D161" s="80"/>
      <c r="E161" s="80"/>
      <c r="F161" s="100">
        <f>SUMIF('Forecast Expenditure'!$B$8:$B$97,$B161,'Forecast Expenditure'!H$8:H$97)/1000</f>
        <v>178.50500374217583</v>
      </c>
      <c r="G161" s="100">
        <f>SUMIF('Forecast Expenditure'!$B$8:$B$97,$B161,'Forecast Expenditure'!I$8:I$97)/1000</f>
        <v>178.50500374217583</v>
      </c>
      <c r="H161" s="194">
        <f>SUMIF('Forecast Expenditure'!$B$8:$B$97,$B161,'Forecast Expenditure'!J$8:J$97)/1000</f>
        <v>178.50500374217583</v>
      </c>
      <c r="I161" s="100">
        <f>SUMIF('Forecast Expenditure'!$B$8:$B$97,$B161,'Forecast Expenditure'!K$8:K$97)/1000</f>
        <v>178.50500374217583</v>
      </c>
      <c r="J161" s="100">
        <f>SUMIF('Forecast Expenditure'!$B$8:$B$97,$B161,'Forecast Expenditure'!L$8:L$97)/1000</f>
        <v>178.50500374217583</v>
      </c>
      <c r="K161" s="100">
        <f>SUMIF('Forecast Expenditure'!$B$8:$B$97,$B161,'Forecast Expenditure'!M$8:M$97)/1000</f>
        <v>178.50500374217583</v>
      </c>
      <c r="L161" s="100">
        <f>SUMIF('Forecast Expenditure'!$B$8:$B$97,$B161,'Forecast Expenditure'!N$8:N$97)/1000</f>
        <v>178.50500374217583</v>
      </c>
      <c r="M161" s="80"/>
      <c r="N161" s="80"/>
      <c r="O161" s="80"/>
    </row>
    <row r="162" spans="1:15" x14ac:dyDescent="0.2">
      <c r="A162" s="80"/>
      <c r="B162" s="43" t="s">
        <v>419</v>
      </c>
      <c r="C162" s="44" t="s">
        <v>420</v>
      </c>
      <c r="D162" s="80"/>
      <c r="E162" s="80"/>
      <c r="F162" s="100">
        <f>SUMIF('Forecast Expenditure'!$B$8:$B$97,$B162,'Forecast Expenditure'!H$8:H$97)/1000</f>
        <v>0</v>
      </c>
      <c r="G162" s="100">
        <f>SUMIF('Forecast Expenditure'!$B$8:$B$97,$B162,'Forecast Expenditure'!I$8:I$97)/1000</f>
        <v>0</v>
      </c>
      <c r="H162" s="194">
        <f>SUMIF('Forecast Expenditure'!$B$8:$B$97,$B162,'Forecast Expenditure'!J$8:J$97)/1000</f>
        <v>0</v>
      </c>
      <c r="I162" s="100">
        <f>SUMIF('Forecast Expenditure'!$B$8:$B$97,$B162,'Forecast Expenditure'!K$8:K$97)/1000</f>
        <v>0</v>
      </c>
      <c r="J162" s="100">
        <f>SUMIF('Forecast Expenditure'!$B$8:$B$97,$B162,'Forecast Expenditure'!L$8:L$97)/1000</f>
        <v>0</v>
      </c>
      <c r="K162" s="100">
        <f>SUMIF('Forecast Expenditure'!$B$8:$B$97,$B162,'Forecast Expenditure'!M$8:M$97)/1000</f>
        <v>0</v>
      </c>
      <c r="L162" s="100">
        <f>SUMIF('Forecast Expenditure'!$B$8:$B$97,$B162,'Forecast Expenditure'!N$8:N$97)/1000</f>
        <v>0</v>
      </c>
      <c r="M162" s="80"/>
      <c r="N162" s="80"/>
      <c r="O162" s="80"/>
    </row>
    <row r="163" spans="1:15" x14ac:dyDescent="0.2">
      <c r="A163" s="80"/>
      <c r="B163" s="43" t="s">
        <v>421</v>
      </c>
      <c r="C163" s="44" t="s">
        <v>422</v>
      </c>
      <c r="D163" s="80"/>
      <c r="E163" s="80"/>
      <c r="F163" s="100">
        <f>SUMIF('Forecast Expenditure'!$B$8:$B$97,$B163,'Forecast Expenditure'!H$8:H$97)/1000</f>
        <v>206.80835946404105</v>
      </c>
      <c r="G163" s="100">
        <f>SUMIF('Forecast Expenditure'!$B$8:$B$97,$B163,'Forecast Expenditure'!I$8:I$97)/1000</f>
        <v>206.80835946404105</v>
      </c>
      <c r="H163" s="194">
        <f>SUMIF('Forecast Expenditure'!$B$8:$B$97,$B163,'Forecast Expenditure'!J$8:J$97)/1000</f>
        <v>206.80835946404105</v>
      </c>
      <c r="I163" s="100">
        <f>SUMIF('Forecast Expenditure'!$B$8:$B$97,$B163,'Forecast Expenditure'!K$8:K$97)/1000</f>
        <v>206.80835946404105</v>
      </c>
      <c r="J163" s="100">
        <f>SUMIF('Forecast Expenditure'!$B$8:$B$97,$B163,'Forecast Expenditure'!L$8:L$97)/1000</f>
        <v>206.80835946404105</v>
      </c>
      <c r="K163" s="100">
        <f>SUMIF('Forecast Expenditure'!$B$8:$B$97,$B163,'Forecast Expenditure'!M$8:M$97)/1000</f>
        <v>206.80835946404105</v>
      </c>
      <c r="L163" s="100">
        <f>SUMIF('Forecast Expenditure'!$B$8:$B$97,$B163,'Forecast Expenditure'!N$8:N$97)/1000</f>
        <v>206.80835946404105</v>
      </c>
      <c r="M163" s="80"/>
      <c r="N163" s="80"/>
      <c r="O163" s="80"/>
    </row>
    <row r="164" spans="1:15" x14ac:dyDescent="0.2">
      <c r="A164" s="80"/>
      <c r="B164" s="43" t="s">
        <v>423</v>
      </c>
      <c r="C164" s="44" t="s">
        <v>424</v>
      </c>
      <c r="D164" s="80"/>
      <c r="E164" s="80"/>
      <c r="F164" s="100">
        <f>SUMIF('Forecast Expenditure'!$B$8:$B$97,$B164,'Forecast Expenditure'!H$8:H$97)/1000</f>
        <v>123.51650015371558</v>
      </c>
      <c r="G164" s="100">
        <f>SUMIF('Forecast Expenditure'!$B$8:$B$97,$B164,'Forecast Expenditure'!I$8:I$97)/1000</f>
        <v>123.51650015371558</v>
      </c>
      <c r="H164" s="194">
        <f>SUMIF('Forecast Expenditure'!$B$8:$B$97,$B164,'Forecast Expenditure'!J$8:J$97)/1000</f>
        <v>123.51650015371558</v>
      </c>
      <c r="I164" s="100">
        <f>SUMIF('Forecast Expenditure'!$B$8:$B$97,$B164,'Forecast Expenditure'!K$8:K$97)/1000</f>
        <v>123.51650015371558</v>
      </c>
      <c r="J164" s="100">
        <f>SUMIF('Forecast Expenditure'!$B$8:$B$97,$B164,'Forecast Expenditure'!L$8:L$97)/1000</f>
        <v>123.51650015371558</v>
      </c>
      <c r="K164" s="100">
        <f>SUMIF('Forecast Expenditure'!$B$8:$B$97,$B164,'Forecast Expenditure'!M$8:M$97)/1000</f>
        <v>123.51650015371558</v>
      </c>
      <c r="L164" s="100">
        <f>SUMIF('Forecast Expenditure'!$B$8:$B$97,$B164,'Forecast Expenditure'!N$8:N$97)/1000</f>
        <v>123.51650015371558</v>
      </c>
      <c r="M164" s="80"/>
      <c r="N164" s="80"/>
      <c r="O164" s="80"/>
    </row>
    <row r="165" spans="1:15" x14ac:dyDescent="0.2">
      <c r="A165" s="80"/>
      <c r="B165" s="43" t="s">
        <v>425</v>
      </c>
      <c r="C165" s="44" t="s">
        <v>426</v>
      </c>
      <c r="D165" s="80"/>
      <c r="E165" s="80"/>
      <c r="F165" s="100">
        <f>SUMIF('Forecast Expenditure'!$B$8:$B$97,$B165,'Forecast Expenditure'!H$8:H$97)/1000</f>
        <v>27.860684967842666</v>
      </c>
      <c r="G165" s="100">
        <f>SUMIF('Forecast Expenditure'!$B$8:$B$97,$B165,'Forecast Expenditure'!I$8:I$97)/1000</f>
        <v>27.860684967842666</v>
      </c>
      <c r="H165" s="194">
        <f>SUMIF('Forecast Expenditure'!$B$8:$B$97,$B165,'Forecast Expenditure'!J$8:J$97)/1000</f>
        <v>27.860684967842666</v>
      </c>
      <c r="I165" s="100">
        <f>SUMIF('Forecast Expenditure'!$B$8:$B$97,$B165,'Forecast Expenditure'!K$8:K$97)/1000</f>
        <v>27.860684967842666</v>
      </c>
      <c r="J165" s="100">
        <f>SUMIF('Forecast Expenditure'!$B$8:$B$97,$B165,'Forecast Expenditure'!L$8:L$97)/1000</f>
        <v>27.860684967842666</v>
      </c>
      <c r="K165" s="100">
        <f>SUMIF('Forecast Expenditure'!$B$8:$B$97,$B165,'Forecast Expenditure'!M$8:M$97)/1000</f>
        <v>27.860684967842666</v>
      </c>
      <c r="L165" s="100">
        <f>SUMIF('Forecast Expenditure'!$B$8:$B$97,$B165,'Forecast Expenditure'!N$8:N$97)/1000</f>
        <v>27.860684967842666</v>
      </c>
      <c r="M165" s="80"/>
      <c r="N165" s="80"/>
      <c r="O165" s="80"/>
    </row>
    <row r="166" spans="1:15" x14ac:dyDescent="0.2">
      <c r="A166" s="80"/>
      <c r="B166" s="43" t="s">
        <v>427</v>
      </c>
      <c r="C166" s="44" t="s">
        <v>428</v>
      </c>
      <c r="D166" s="80"/>
      <c r="E166" s="80"/>
      <c r="F166" s="100">
        <f>SUMIF('Forecast Expenditure'!$B$8:$B$97,$B166,'Forecast Expenditure'!H$8:H$97)/1000</f>
        <v>0</v>
      </c>
      <c r="G166" s="100">
        <f>SUMIF('Forecast Expenditure'!$B$8:$B$97,$B166,'Forecast Expenditure'!I$8:I$97)/1000</f>
        <v>0</v>
      </c>
      <c r="H166" s="194">
        <f>SUMIF('Forecast Expenditure'!$B$8:$B$97,$B166,'Forecast Expenditure'!J$8:J$97)/1000</f>
        <v>0</v>
      </c>
      <c r="I166" s="100">
        <f>SUMIF('Forecast Expenditure'!$B$8:$B$97,$B166,'Forecast Expenditure'!K$8:K$97)/1000</f>
        <v>0</v>
      </c>
      <c r="J166" s="100">
        <f>SUMIF('Forecast Expenditure'!$B$8:$B$97,$B166,'Forecast Expenditure'!L$8:L$97)/1000</f>
        <v>0</v>
      </c>
      <c r="K166" s="100">
        <f>SUMIF('Forecast Expenditure'!$B$8:$B$97,$B166,'Forecast Expenditure'!M$8:M$97)/1000</f>
        <v>0</v>
      </c>
      <c r="L166" s="100">
        <f>SUMIF('Forecast Expenditure'!$B$8:$B$97,$B166,'Forecast Expenditure'!N$8:N$97)/1000</f>
        <v>0</v>
      </c>
      <c r="M166" s="80"/>
      <c r="N166" s="80"/>
      <c r="O166" s="80"/>
    </row>
    <row r="167" spans="1:15" x14ac:dyDescent="0.2">
      <c r="A167" s="80"/>
      <c r="B167" s="43" t="s">
        <v>429</v>
      </c>
      <c r="C167" s="44" t="s">
        <v>430</v>
      </c>
      <c r="D167" s="80"/>
      <c r="E167" s="80"/>
      <c r="F167" s="100">
        <f>SUMIF('Forecast Expenditure'!$B$8:$B$97,$B167,'Forecast Expenditure'!H$8:H$97)/1000</f>
        <v>504.09931008485279</v>
      </c>
      <c r="G167" s="100">
        <f>SUMIF('Forecast Expenditure'!$B$8:$B$97,$B167,'Forecast Expenditure'!I$8:I$97)/1000</f>
        <v>504.09931008485279</v>
      </c>
      <c r="H167" s="194">
        <f>SUMIF('Forecast Expenditure'!$B$8:$B$97,$B167,'Forecast Expenditure'!J$8:J$97)/1000</f>
        <v>504.09931008485279</v>
      </c>
      <c r="I167" s="100">
        <f>SUMIF('Forecast Expenditure'!$B$8:$B$97,$B167,'Forecast Expenditure'!K$8:K$97)/1000</f>
        <v>504.09931008485279</v>
      </c>
      <c r="J167" s="100">
        <f>SUMIF('Forecast Expenditure'!$B$8:$B$97,$B167,'Forecast Expenditure'!L$8:L$97)/1000</f>
        <v>504.09931008485279</v>
      </c>
      <c r="K167" s="100">
        <f>SUMIF('Forecast Expenditure'!$B$8:$B$97,$B167,'Forecast Expenditure'!M$8:M$97)/1000</f>
        <v>504.09931008485279</v>
      </c>
      <c r="L167" s="100">
        <f>SUMIF('Forecast Expenditure'!$B$8:$B$97,$B167,'Forecast Expenditure'!N$8:N$97)/1000</f>
        <v>504.09931008485279</v>
      </c>
      <c r="M167" s="80"/>
      <c r="N167" s="80"/>
      <c r="O167" s="80"/>
    </row>
    <row r="168" spans="1:15" x14ac:dyDescent="0.2">
      <c r="A168" s="80"/>
      <c r="B168" s="43" t="s">
        <v>431</v>
      </c>
      <c r="C168" s="44" t="s">
        <v>432</v>
      </c>
      <c r="D168" s="80"/>
      <c r="E168" s="80"/>
      <c r="F168" s="100">
        <f>SUMIF('Forecast Expenditure'!$B$8:$B$97,$B168,'Forecast Expenditure'!H$8:H$97)/1000</f>
        <v>0</v>
      </c>
      <c r="G168" s="100">
        <f>SUMIF('Forecast Expenditure'!$B$8:$B$97,$B168,'Forecast Expenditure'!I$8:I$97)/1000</f>
        <v>0</v>
      </c>
      <c r="H168" s="194">
        <f>SUMIF('Forecast Expenditure'!$B$8:$B$97,$B168,'Forecast Expenditure'!J$8:J$97)/1000</f>
        <v>0</v>
      </c>
      <c r="I168" s="100">
        <f>SUMIF('Forecast Expenditure'!$B$8:$B$97,$B168,'Forecast Expenditure'!K$8:K$97)/1000</f>
        <v>0</v>
      </c>
      <c r="J168" s="100">
        <f>SUMIF('Forecast Expenditure'!$B$8:$B$97,$B168,'Forecast Expenditure'!L$8:L$97)/1000</f>
        <v>0</v>
      </c>
      <c r="K168" s="100">
        <f>SUMIF('Forecast Expenditure'!$B$8:$B$97,$B168,'Forecast Expenditure'!M$8:M$97)/1000</f>
        <v>0</v>
      </c>
      <c r="L168" s="100">
        <f>SUMIF('Forecast Expenditure'!$B$8:$B$97,$B168,'Forecast Expenditure'!N$8:N$97)/1000</f>
        <v>0</v>
      </c>
      <c r="M168" s="80"/>
      <c r="N168" s="80"/>
      <c r="O168" s="80"/>
    </row>
    <row r="169" spans="1:15" x14ac:dyDescent="0.2">
      <c r="A169" s="80"/>
      <c r="B169" s="43" t="s">
        <v>433</v>
      </c>
      <c r="C169" s="44" t="s">
        <v>434</v>
      </c>
      <c r="D169" s="80"/>
      <c r="E169" s="80"/>
      <c r="F169" s="100">
        <f>SUMIF('Forecast Expenditure'!$B$8:$B$97,$B169,'Forecast Expenditure'!H$8:H$97)/1000</f>
        <v>0</v>
      </c>
      <c r="G169" s="100">
        <f>SUMIF('Forecast Expenditure'!$B$8:$B$97,$B169,'Forecast Expenditure'!I$8:I$97)/1000</f>
        <v>0</v>
      </c>
      <c r="H169" s="194">
        <f>SUMIF('Forecast Expenditure'!$B$8:$B$97,$B169,'Forecast Expenditure'!J$8:J$97)/1000</f>
        <v>0</v>
      </c>
      <c r="I169" s="100">
        <f>SUMIF('Forecast Expenditure'!$B$8:$B$97,$B169,'Forecast Expenditure'!K$8:K$97)/1000</f>
        <v>0</v>
      </c>
      <c r="J169" s="100">
        <f>SUMIF('Forecast Expenditure'!$B$8:$B$97,$B169,'Forecast Expenditure'!L$8:L$97)/1000</f>
        <v>0</v>
      </c>
      <c r="K169" s="100">
        <f>SUMIF('Forecast Expenditure'!$B$8:$B$97,$B169,'Forecast Expenditure'!M$8:M$97)/1000</f>
        <v>0</v>
      </c>
      <c r="L169" s="100">
        <f>SUMIF('Forecast Expenditure'!$B$8:$B$97,$B169,'Forecast Expenditure'!N$8:N$97)/1000</f>
        <v>0</v>
      </c>
      <c r="M169" s="80"/>
      <c r="N169" s="80"/>
      <c r="O169" s="80"/>
    </row>
    <row r="170" spans="1:15" x14ac:dyDescent="0.2">
      <c r="A170" s="80"/>
      <c r="B170" s="43" t="s">
        <v>435</v>
      </c>
      <c r="C170" s="44" t="s">
        <v>436</v>
      </c>
      <c r="D170" s="80"/>
      <c r="E170" s="80"/>
      <c r="F170" s="100">
        <f>SUMIF('Forecast Expenditure'!$B$8:$B$97,$B170,'Forecast Expenditure'!H$8:H$97)/1000</f>
        <v>0</v>
      </c>
      <c r="G170" s="100">
        <f>SUMIF('Forecast Expenditure'!$B$8:$B$97,$B170,'Forecast Expenditure'!I$8:I$97)/1000</f>
        <v>0</v>
      </c>
      <c r="H170" s="194">
        <f>SUMIF('Forecast Expenditure'!$B$8:$B$97,$B170,'Forecast Expenditure'!J$8:J$97)/1000</f>
        <v>0</v>
      </c>
      <c r="I170" s="100">
        <f>SUMIF('Forecast Expenditure'!$B$8:$B$97,$B170,'Forecast Expenditure'!K$8:K$97)/1000</f>
        <v>0</v>
      </c>
      <c r="J170" s="100">
        <f>SUMIF('Forecast Expenditure'!$B$8:$B$97,$B170,'Forecast Expenditure'!L$8:L$97)/1000</f>
        <v>0</v>
      </c>
      <c r="K170" s="100">
        <f>SUMIF('Forecast Expenditure'!$B$8:$B$97,$B170,'Forecast Expenditure'!M$8:M$97)/1000</f>
        <v>0</v>
      </c>
      <c r="L170" s="100">
        <f>SUMIF('Forecast Expenditure'!$B$8:$B$97,$B170,'Forecast Expenditure'!N$8:N$97)/1000</f>
        <v>0</v>
      </c>
      <c r="M170" s="80"/>
      <c r="N170" s="80"/>
      <c r="O170" s="80"/>
    </row>
    <row r="171" spans="1:15" x14ac:dyDescent="0.2">
      <c r="A171" s="80"/>
      <c r="B171" s="43" t="s">
        <v>437</v>
      </c>
      <c r="C171" s="44" t="s">
        <v>438</v>
      </c>
      <c r="D171" s="80"/>
      <c r="E171" s="80"/>
      <c r="F171" s="100">
        <f>SUMIF('Forecast Expenditure'!$B$8:$B$97,$B171,'Forecast Expenditure'!H$8:H$97)/1000</f>
        <v>0</v>
      </c>
      <c r="G171" s="100">
        <f>SUMIF('Forecast Expenditure'!$B$8:$B$97,$B171,'Forecast Expenditure'!I$8:I$97)/1000</f>
        <v>0</v>
      </c>
      <c r="H171" s="194">
        <f>SUMIF('Forecast Expenditure'!$B$8:$B$97,$B171,'Forecast Expenditure'!J$8:J$97)/1000</f>
        <v>0</v>
      </c>
      <c r="I171" s="100">
        <f>SUMIF('Forecast Expenditure'!$B$8:$B$97,$B171,'Forecast Expenditure'!K$8:K$97)/1000</f>
        <v>0</v>
      </c>
      <c r="J171" s="100">
        <f>SUMIF('Forecast Expenditure'!$B$8:$B$97,$B171,'Forecast Expenditure'!L$8:L$97)/1000</f>
        <v>0</v>
      </c>
      <c r="K171" s="100">
        <f>SUMIF('Forecast Expenditure'!$B$8:$B$97,$B171,'Forecast Expenditure'!M$8:M$97)/1000</f>
        <v>0</v>
      </c>
      <c r="L171" s="100">
        <f>SUMIF('Forecast Expenditure'!$B$8:$B$97,$B171,'Forecast Expenditure'!N$8:N$97)/1000</f>
        <v>0</v>
      </c>
      <c r="M171" s="80"/>
      <c r="N171" s="80"/>
      <c r="O171" s="80"/>
    </row>
    <row r="172" spans="1:15" x14ac:dyDescent="0.2">
      <c r="A172" s="80"/>
      <c r="B172" s="43" t="s">
        <v>439</v>
      </c>
      <c r="C172" s="44" t="s">
        <v>440</v>
      </c>
      <c r="D172" s="80"/>
      <c r="E172" s="80"/>
      <c r="F172" s="100">
        <f>SUMIF('Forecast Expenditure'!$B$8:$B$97,$B172,'Forecast Expenditure'!H$8:H$97)/1000</f>
        <v>0</v>
      </c>
      <c r="G172" s="100">
        <f>SUMIF('Forecast Expenditure'!$B$8:$B$97,$B172,'Forecast Expenditure'!I$8:I$97)/1000</f>
        <v>0</v>
      </c>
      <c r="H172" s="194">
        <f>SUMIF('Forecast Expenditure'!$B$8:$B$97,$B172,'Forecast Expenditure'!J$8:J$97)/1000</f>
        <v>0</v>
      </c>
      <c r="I172" s="100">
        <f>SUMIF('Forecast Expenditure'!$B$8:$B$97,$B172,'Forecast Expenditure'!K$8:K$97)/1000</f>
        <v>0</v>
      </c>
      <c r="J172" s="100">
        <f>SUMIF('Forecast Expenditure'!$B$8:$B$97,$B172,'Forecast Expenditure'!L$8:L$97)/1000</f>
        <v>0</v>
      </c>
      <c r="K172" s="100">
        <f>SUMIF('Forecast Expenditure'!$B$8:$B$97,$B172,'Forecast Expenditure'!M$8:M$97)/1000</f>
        <v>0</v>
      </c>
      <c r="L172" s="100">
        <f>SUMIF('Forecast Expenditure'!$B$8:$B$97,$B172,'Forecast Expenditure'!N$8:N$97)/1000</f>
        <v>0</v>
      </c>
      <c r="M172" s="80"/>
      <c r="N172" s="80"/>
      <c r="O172" s="80"/>
    </row>
    <row r="173" spans="1:15" x14ac:dyDescent="0.2">
      <c r="A173" s="80"/>
      <c r="B173" s="43" t="s">
        <v>441</v>
      </c>
      <c r="C173" s="44" t="s">
        <v>442</v>
      </c>
      <c r="D173" s="80"/>
      <c r="E173" s="80"/>
      <c r="F173" s="100">
        <f>SUMIF('Forecast Expenditure'!$B$8:$B$97,$B173,'Forecast Expenditure'!H$8:H$97)/1000</f>
        <v>0</v>
      </c>
      <c r="G173" s="100">
        <f>SUMIF('Forecast Expenditure'!$B$8:$B$97,$B173,'Forecast Expenditure'!I$8:I$97)/1000</f>
        <v>0</v>
      </c>
      <c r="H173" s="194">
        <f>SUMIF('Forecast Expenditure'!$B$8:$B$97,$B173,'Forecast Expenditure'!J$8:J$97)/1000</f>
        <v>0</v>
      </c>
      <c r="I173" s="100">
        <f>SUMIF('Forecast Expenditure'!$B$8:$B$97,$B173,'Forecast Expenditure'!K$8:K$97)/1000</f>
        <v>0</v>
      </c>
      <c r="J173" s="100">
        <f>SUMIF('Forecast Expenditure'!$B$8:$B$97,$B173,'Forecast Expenditure'!L$8:L$97)/1000</f>
        <v>0</v>
      </c>
      <c r="K173" s="100">
        <f>SUMIF('Forecast Expenditure'!$B$8:$B$97,$B173,'Forecast Expenditure'!M$8:M$97)/1000</f>
        <v>0</v>
      </c>
      <c r="L173" s="100">
        <f>SUMIF('Forecast Expenditure'!$B$8:$B$97,$B173,'Forecast Expenditure'!N$8:N$97)/1000</f>
        <v>0</v>
      </c>
      <c r="M173" s="80"/>
      <c r="N173" s="80"/>
      <c r="O173" s="80"/>
    </row>
    <row r="174" spans="1:15" x14ac:dyDescent="0.2">
      <c r="A174" s="80"/>
      <c r="B174" s="43" t="s">
        <v>443</v>
      </c>
      <c r="C174" s="44" t="s">
        <v>444</v>
      </c>
      <c r="D174" s="80"/>
      <c r="E174" s="80"/>
      <c r="F174" s="100">
        <f>SUMIF('Forecast Expenditure'!$B$8:$B$97,$B174,'Forecast Expenditure'!H$8:H$97)/1000</f>
        <v>0</v>
      </c>
      <c r="G174" s="100">
        <f>SUMIF('Forecast Expenditure'!$B$8:$B$97,$B174,'Forecast Expenditure'!I$8:I$97)/1000</f>
        <v>0</v>
      </c>
      <c r="H174" s="194">
        <f>SUMIF('Forecast Expenditure'!$B$8:$B$97,$B174,'Forecast Expenditure'!J$8:J$97)/1000</f>
        <v>0</v>
      </c>
      <c r="I174" s="100">
        <f>SUMIF('Forecast Expenditure'!$B$8:$B$97,$B174,'Forecast Expenditure'!K$8:K$97)/1000</f>
        <v>0</v>
      </c>
      <c r="J174" s="100">
        <f>SUMIF('Forecast Expenditure'!$B$8:$B$97,$B174,'Forecast Expenditure'!L$8:L$97)/1000</f>
        <v>0</v>
      </c>
      <c r="K174" s="100">
        <f>SUMIF('Forecast Expenditure'!$B$8:$B$97,$B174,'Forecast Expenditure'!M$8:M$97)/1000</f>
        <v>0</v>
      </c>
      <c r="L174" s="100">
        <f>SUMIF('Forecast Expenditure'!$B$8:$B$97,$B174,'Forecast Expenditure'!N$8:N$97)/1000</f>
        <v>0</v>
      </c>
      <c r="M174" s="80"/>
      <c r="N174" s="80"/>
      <c r="O174" s="80"/>
    </row>
    <row r="175" spans="1:15" x14ac:dyDescent="0.2">
      <c r="A175" s="80"/>
      <c r="B175" s="43" t="s">
        <v>445</v>
      </c>
      <c r="C175" s="44" t="s">
        <v>446</v>
      </c>
      <c r="D175" s="80"/>
      <c r="E175" s="80"/>
      <c r="F175" s="100">
        <f>SUMIF('Forecast Expenditure'!$B$8:$B$97,$B175,'Forecast Expenditure'!H$8:H$97)/1000</f>
        <v>0</v>
      </c>
      <c r="G175" s="100">
        <f>SUMIF('Forecast Expenditure'!$B$8:$B$97,$B175,'Forecast Expenditure'!I$8:I$97)/1000</f>
        <v>0</v>
      </c>
      <c r="H175" s="194">
        <f>SUMIF('Forecast Expenditure'!$B$8:$B$97,$B175,'Forecast Expenditure'!J$8:J$97)/1000</f>
        <v>0</v>
      </c>
      <c r="I175" s="100">
        <f>SUMIF('Forecast Expenditure'!$B$8:$B$97,$B175,'Forecast Expenditure'!K$8:K$97)/1000</f>
        <v>0</v>
      </c>
      <c r="J175" s="100">
        <f>SUMIF('Forecast Expenditure'!$B$8:$B$97,$B175,'Forecast Expenditure'!L$8:L$97)/1000</f>
        <v>0</v>
      </c>
      <c r="K175" s="100">
        <f>SUMIF('Forecast Expenditure'!$B$8:$B$97,$B175,'Forecast Expenditure'!M$8:M$97)/1000</f>
        <v>0</v>
      </c>
      <c r="L175" s="100">
        <f>SUMIF('Forecast Expenditure'!$B$8:$B$97,$B175,'Forecast Expenditure'!N$8:N$97)/1000</f>
        <v>0</v>
      </c>
      <c r="M175" s="80"/>
      <c r="N175" s="80"/>
      <c r="O175" s="80"/>
    </row>
    <row r="176" spans="1:15" x14ac:dyDescent="0.2">
      <c r="A176" s="80"/>
      <c r="B176" s="43" t="s">
        <v>447</v>
      </c>
      <c r="C176" s="44" t="s">
        <v>448</v>
      </c>
      <c r="D176" s="80"/>
      <c r="E176" s="80"/>
      <c r="F176" s="100">
        <f>SUMIF('Forecast Expenditure'!$B$8:$B$97,$B176,'Forecast Expenditure'!H$8:H$97)/1000</f>
        <v>0</v>
      </c>
      <c r="G176" s="100">
        <f>SUMIF('Forecast Expenditure'!$B$8:$B$97,$B176,'Forecast Expenditure'!I$8:I$97)/1000</f>
        <v>0</v>
      </c>
      <c r="H176" s="194">
        <f>SUMIF('Forecast Expenditure'!$B$8:$B$97,$B176,'Forecast Expenditure'!J$8:J$97)/1000</f>
        <v>0</v>
      </c>
      <c r="I176" s="100">
        <f>SUMIF('Forecast Expenditure'!$B$8:$B$97,$B176,'Forecast Expenditure'!K$8:K$97)/1000</f>
        <v>0</v>
      </c>
      <c r="J176" s="100">
        <f>SUMIF('Forecast Expenditure'!$B$8:$B$97,$B176,'Forecast Expenditure'!L$8:L$97)/1000</f>
        <v>0</v>
      </c>
      <c r="K176" s="100">
        <f>SUMIF('Forecast Expenditure'!$B$8:$B$97,$B176,'Forecast Expenditure'!M$8:M$97)/1000</f>
        <v>0</v>
      </c>
      <c r="L176" s="100">
        <f>SUMIF('Forecast Expenditure'!$B$8:$B$97,$B176,'Forecast Expenditure'!N$8:N$97)/1000</f>
        <v>0</v>
      </c>
      <c r="M176" s="80"/>
      <c r="N176" s="80"/>
      <c r="O176" s="80"/>
    </row>
    <row r="177" spans="1:15" x14ac:dyDescent="0.2">
      <c r="A177" s="80"/>
      <c r="B177" s="43" t="s">
        <v>449</v>
      </c>
      <c r="C177" s="44" t="s">
        <v>450</v>
      </c>
      <c r="D177" s="80"/>
      <c r="E177" s="80"/>
      <c r="F177" s="100">
        <f>SUMIF('Forecast Expenditure'!$B$8:$B$97,$B177,'Forecast Expenditure'!H$8:H$97)/1000</f>
        <v>0</v>
      </c>
      <c r="G177" s="100">
        <f>SUMIF('Forecast Expenditure'!$B$8:$B$97,$B177,'Forecast Expenditure'!I$8:I$97)/1000</f>
        <v>0</v>
      </c>
      <c r="H177" s="194">
        <f>SUMIF('Forecast Expenditure'!$B$8:$B$97,$B177,'Forecast Expenditure'!J$8:J$97)/1000</f>
        <v>0</v>
      </c>
      <c r="I177" s="100">
        <f>SUMIF('Forecast Expenditure'!$B$8:$B$97,$B177,'Forecast Expenditure'!K$8:K$97)/1000</f>
        <v>0</v>
      </c>
      <c r="J177" s="100">
        <f>SUMIF('Forecast Expenditure'!$B$8:$B$97,$B177,'Forecast Expenditure'!L$8:L$97)/1000</f>
        <v>0</v>
      </c>
      <c r="K177" s="100">
        <f>SUMIF('Forecast Expenditure'!$B$8:$B$97,$B177,'Forecast Expenditure'!M$8:M$97)/1000</f>
        <v>0</v>
      </c>
      <c r="L177" s="100">
        <f>SUMIF('Forecast Expenditure'!$B$8:$B$97,$B177,'Forecast Expenditure'!N$8:N$97)/1000</f>
        <v>0</v>
      </c>
      <c r="M177" s="80"/>
      <c r="N177" s="80"/>
      <c r="O177" s="80"/>
    </row>
    <row r="178" spans="1:15" x14ac:dyDescent="0.2">
      <c r="A178" s="80"/>
      <c r="B178" s="43" t="s">
        <v>451</v>
      </c>
      <c r="C178" s="44" t="s">
        <v>452</v>
      </c>
      <c r="D178" s="80"/>
      <c r="E178" s="80"/>
      <c r="F178" s="100">
        <f>SUMIF('Forecast Expenditure'!$B$8:$B$97,$B178,'Forecast Expenditure'!H$8:H$97)/1000</f>
        <v>0</v>
      </c>
      <c r="G178" s="100">
        <f>SUMIF('Forecast Expenditure'!$B$8:$B$97,$B178,'Forecast Expenditure'!I$8:I$97)/1000</f>
        <v>0</v>
      </c>
      <c r="H178" s="194">
        <f>SUMIF('Forecast Expenditure'!$B$8:$B$97,$B178,'Forecast Expenditure'!J$8:J$97)/1000</f>
        <v>0</v>
      </c>
      <c r="I178" s="100">
        <f>SUMIF('Forecast Expenditure'!$B$8:$B$97,$B178,'Forecast Expenditure'!K$8:K$97)/1000</f>
        <v>0</v>
      </c>
      <c r="J178" s="100">
        <f>SUMIF('Forecast Expenditure'!$B$8:$B$97,$B178,'Forecast Expenditure'!L$8:L$97)/1000</f>
        <v>0</v>
      </c>
      <c r="K178" s="100">
        <f>SUMIF('Forecast Expenditure'!$B$8:$B$97,$B178,'Forecast Expenditure'!M$8:M$97)/1000</f>
        <v>0</v>
      </c>
      <c r="L178" s="100">
        <f>SUMIF('Forecast Expenditure'!$B$8:$B$97,$B178,'Forecast Expenditure'!N$8:N$97)/1000</f>
        <v>0</v>
      </c>
      <c r="M178" s="80"/>
      <c r="N178" s="80"/>
      <c r="O178" s="80"/>
    </row>
    <row r="179" spans="1:15" x14ac:dyDescent="0.2">
      <c r="A179" s="80"/>
      <c r="B179" s="43" t="s">
        <v>453</v>
      </c>
      <c r="C179" s="44" t="s">
        <v>454</v>
      </c>
      <c r="D179" s="80"/>
      <c r="E179" s="80"/>
      <c r="F179" s="100">
        <f>SUMIF('Forecast Expenditure'!$B$8:$B$97,$B179,'Forecast Expenditure'!H$8:H$97)/1000</f>
        <v>0</v>
      </c>
      <c r="G179" s="100">
        <f>SUMIF('Forecast Expenditure'!$B$8:$B$97,$B179,'Forecast Expenditure'!I$8:I$97)/1000</f>
        <v>0</v>
      </c>
      <c r="H179" s="194">
        <f>SUMIF('Forecast Expenditure'!$B$8:$B$97,$B179,'Forecast Expenditure'!J$8:J$97)/1000</f>
        <v>0</v>
      </c>
      <c r="I179" s="100">
        <f>SUMIF('Forecast Expenditure'!$B$8:$B$97,$B179,'Forecast Expenditure'!K$8:K$97)/1000</f>
        <v>0</v>
      </c>
      <c r="J179" s="100">
        <f>SUMIF('Forecast Expenditure'!$B$8:$B$97,$B179,'Forecast Expenditure'!L$8:L$97)/1000</f>
        <v>0</v>
      </c>
      <c r="K179" s="100">
        <f>SUMIF('Forecast Expenditure'!$B$8:$B$97,$B179,'Forecast Expenditure'!M$8:M$97)/1000</f>
        <v>0</v>
      </c>
      <c r="L179" s="100">
        <f>SUMIF('Forecast Expenditure'!$B$8:$B$97,$B179,'Forecast Expenditure'!N$8:N$97)/1000</f>
        <v>0</v>
      </c>
      <c r="M179" s="80"/>
      <c r="N179" s="80"/>
      <c r="O179" s="80"/>
    </row>
    <row r="180" spans="1:15" x14ac:dyDescent="0.2">
      <c r="A180" s="80"/>
      <c r="B180" s="43" t="s">
        <v>455</v>
      </c>
      <c r="C180" s="44" t="s">
        <v>456</v>
      </c>
      <c r="D180" s="80"/>
      <c r="E180" s="80"/>
      <c r="F180" s="100">
        <f>SUMIF('Forecast Expenditure'!$B$8:$B$97,$B180,'Forecast Expenditure'!H$8:H$97)/1000</f>
        <v>0</v>
      </c>
      <c r="G180" s="100">
        <f>SUMIF('Forecast Expenditure'!$B$8:$B$97,$B180,'Forecast Expenditure'!I$8:I$97)/1000</f>
        <v>0</v>
      </c>
      <c r="H180" s="194">
        <f>SUMIF('Forecast Expenditure'!$B$8:$B$97,$B180,'Forecast Expenditure'!J$8:J$97)/1000</f>
        <v>0</v>
      </c>
      <c r="I180" s="100">
        <f>SUMIF('Forecast Expenditure'!$B$8:$B$97,$B180,'Forecast Expenditure'!K$8:K$97)/1000</f>
        <v>0</v>
      </c>
      <c r="J180" s="100">
        <f>SUMIF('Forecast Expenditure'!$B$8:$B$97,$B180,'Forecast Expenditure'!L$8:L$97)/1000</f>
        <v>0</v>
      </c>
      <c r="K180" s="100">
        <f>SUMIF('Forecast Expenditure'!$B$8:$B$97,$B180,'Forecast Expenditure'!M$8:M$97)/1000</f>
        <v>0</v>
      </c>
      <c r="L180" s="100">
        <f>SUMIF('Forecast Expenditure'!$B$8:$B$97,$B180,'Forecast Expenditure'!N$8:N$97)/1000</f>
        <v>0</v>
      </c>
      <c r="M180" s="80"/>
      <c r="N180" s="80"/>
      <c r="O180" s="80"/>
    </row>
    <row r="181" spans="1:15" x14ac:dyDescent="0.2">
      <c r="A181" s="80"/>
      <c r="B181" s="43" t="s">
        <v>457</v>
      </c>
      <c r="C181" s="44" t="s">
        <v>458</v>
      </c>
      <c r="D181" s="80"/>
      <c r="E181" s="80"/>
      <c r="F181" s="100">
        <f>SUMIF('Forecast Expenditure'!$B$8:$B$97,$B181,'Forecast Expenditure'!H$8:H$97)/1000</f>
        <v>0</v>
      </c>
      <c r="G181" s="100">
        <f>SUMIF('Forecast Expenditure'!$B$8:$B$97,$B181,'Forecast Expenditure'!I$8:I$97)/1000</f>
        <v>0</v>
      </c>
      <c r="H181" s="194">
        <f>SUMIF('Forecast Expenditure'!$B$8:$B$97,$B181,'Forecast Expenditure'!J$8:J$97)/1000</f>
        <v>0</v>
      </c>
      <c r="I181" s="100">
        <f>SUMIF('Forecast Expenditure'!$B$8:$B$97,$B181,'Forecast Expenditure'!K$8:K$97)/1000</f>
        <v>0</v>
      </c>
      <c r="J181" s="100">
        <f>SUMIF('Forecast Expenditure'!$B$8:$B$97,$B181,'Forecast Expenditure'!L$8:L$97)/1000</f>
        <v>0</v>
      </c>
      <c r="K181" s="100">
        <f>SUMIF('Forecast Expenditure'!$B$8:$B$97,$B181,'Forecast Expenditure'!M$8:M$97)/1000</f>
        <v>0</v>
      </c>
      <c r="L181" s="100">
        <f>SUMIF('Forecast Expenditure'!$B$8:$B$97,$B181,'Forecast Expenditure'!N$8:N$97)/1000</f>
        <v>0</v>
      </c>
      <c r="M181" s="80"/>
      <c r="N181" s="80"/>
      <c r="O181" s="80"/>
    </row>
    <row r="182" spans="1:15" x14ac:dyDescent="0.2">
      <c r="A182" s="80"/>
      <c r="B182" s="43" t="s">
        <v>459</v>
      </c>
      <c r="C182" s="44" t="s">
        <v>460</v>
      </c>
      <c r="D182" s="80"/>
      <c r="E182" s="80"/>
      <c r="F182" s="100">
        <f>SUMIF('Forecast Expenditure'!$B$8:$B$97,$B182,'Forecast Expenditure'!H$8:H$97)/1000</f>
        <v>0</v>
      </c>
      <c r="G182" s="100">
        <f>SUMIF('Forecast Expenditure'!$B$8:$B$97,$B182,'Forecast Expenditure'!I$8:I$97)/1000</f>
        <v>0</v>
      </c>
      <c r="H182" s="194">
        <f>SUMIF('Forecast Expenditure'!$B$8:$B$97,$B182,'Forecast Expenditure'!J$8:J$97)/1000</f>
        <v>0</v>
      </c>
      <c r="I182" s="100">
        <f>SUMIF('Forecast Expenditure'!$B$8:$B$97,$B182,'Forecast Expenditure'!K$8:K$97)/1000</f>
        <v>0</v>
      </c>
      <c r="J182" s="100">
        <f>SUMIF('Forecast Expenditure'!$B$8:$B$97,$B182,'Forecast Expenditure'!L$8:L$97)/1000</f>
        <v>0</v>
      </c>
      <c r="K182" s="100">
        <f>SUMIF('Forecast Expenditure'!$B$8:$B$97,$B182,'Forecast Expenditure'!M$8:M$97)/1000</f>
        <v>0</v>
      </c>
      <c r="L182" s="100">
        <f>SUMIF('Forecast Expenditure'!$B$8:$B$97,$B182,'Forecast Expenditure'!N$8:N$97)/1000</f>
        <v>0</v>
      </c>
      <c r="M182" s="80"/>
      <c r="N182" s="80"/>
      <c r="O182" s="80"/>
    </row>
    <row r="183" spans="1:15" x14ac:dyDescent="0.2">
      <c r="A183" s="80"/>
      <c r="B183" s="43" t="s">
        <v>461</v>
      </c>
      <c r="C183" s="44" t="s">
        <v>462</v>
      </c>
      <c r="D183" s="80"/>
      <c r="E183" s="80"/>
      <c r="F183" s="100">
        <f>SUMIF('Forecast Expenditure'!$B$8:$B$97,$B183,'Forecast Expenditure'!H$8:H$97)/1000</f>
        <v>345.59162967614901</v>
      </c>
      <c r="G183" s="100">
        <f>SUMIF('Forecast Expenditure'!$B$8:$B$97,$B183,'Forecast Expenditure'!I$8:I$97)/1000</f>
        <v>345.59162967614901</v>
      </c>
      <c r="H183" s="194">
        <f>SUMIF('Forecast Expenditure'!$B$8:$B$97,$B183,'Forecast Expenditure'!J$8:J$97)/1000</f>
        <v>345.59162967614901</v>
      </c>
      <c r="I183" s="100">
        <f>SUMIF('Forecast Expenditure'!$B$8:$B$97,$B183,'Forecast Expenditure'!K$8:K$97)/1000</f>
        <v>345.59162967614901</v>
      </c>
      <c r="J183" s="100">
        <f>SUMIF('Forecast Expenditure'!$B$8:$B$97,$B183,'Forecast Expenditure'!L$8:L$97)/1000</f>
        <v>345.59162967614901</v>
      </c>
      <c r="K183" s="100">
        <f>SUMIF('Forecast Expenditure'!$B$8:$B$97,$B183,'Forecast Expenditure'!M$8:M$97)/1000</f>
        <v>345.59162967614901</v>
      </c>
      <c r="L183" s="100">
        <f>SUMIF('Forecast Expenditure'!$B$8:$B$97,$B183,'Forecast Expenditure'!N$8:N$97)/1000</f>
        <v>345.59162967614901</v>
      </c>
      <c r="M183" s="80"/>
      <c r="N183" s="80"/>
      <c r="O183" s="80"/>
    </row>
    <row r="184" spans="1:15" x14ac:dyDescent="0.2">
      <c r="A184" s="80"/>
      <c r="B184" s="43" t="s">
        <v>463</v>
      </c>
      <c r="C184" s="44" t="s">
        <v>464</v>
      </c>
      <c r="D184" s="80"/>
      <c r="E184" s="80"/>
      <c r="F184" s="100">
        <f>SUMIF('Forecast Expenditure'!$B$8:$B$97,$B184,'Forecast Expenditure'!H$8:H$97)/1000</f>
        <v>0</v>
      </c>
      <c r="G184" s="100">
        <f>SUMIF('Forecast Expenditure'!$B$8:$B$97,$B184,'Forecast Expenditure'!I$8:I$97)/1000</f>
        <v>0</v>
      </c>
      <c r="H184" s="194">
        <f>SUMIF('Forecast Expenditure'!$B$8:$B$97,$B184,'Forecast Expenditure'!J$8:J$97)/1000</f>
        <v>0</v>
      </c>
      <c r="I184" s="100">
        <f>SUMIF('Forecast Expenditure'!$B$8:$B$97,$B184,'Forecast Expenditure'!K$8:K$97)/1000</f>
        <v>0</v>
      </c>
      <c r="J184" s="100">
        <f>SUMIF('Forecast Expenditure'!$B$8:$B$97,$B184,'Forecast Expenditure'!L$8:L$97)/1000</f>
        <v>0</v>
      </c>
      <c r="K184" s="100">
        <f>SUMIF('Forecast Expenditure'!$B$8:$B$97,$B184,'Forecast Expenditure'!M$8:M$97)/1000</f>
        <v>0</v>
      </c>
      <c r="L184" s="100">
        <f>SUMIF('Forecast Expenditure'!$B$8:$B$97,$B184,'Forecast Expenditure'!N$8:N$97)/1000</f>
        <v>0</v>
      </c>
      <c r="M184" s="80"/>
      <c r="N184" s="80"/>
      <c r="O184" s="80"/>
    </row>
    <row r="185" spans="1:15" x14ac:dyDescent="0.2">
      <c r="A185" s="80"/>
      <c r="B185" s="43" t="s">
        <v>465</v>
      </c>
      <c r="C185" s="44" t="s">
        <v>466</v>
      </c>
      <c r="D185" s="80"/>
      <c r="E185" s="80"/>
      <c r="F185" s="100">
        <f>SUMIF('Forecast Expenditure'!$B$8:$B$97,$B185,'Forecast Expenditure'!H$8:H$97)/1000</f>
        <v>0</v>
      </c>
      <c r="G185" s="100">
        <f>SUMIF('Forecast Expenditure'!$B$8:$B$97,$B185,'Forecast Expenditure'!I$8:I$97)/1000</f>
        <v>0</v>
      </c>
      <c r="H185" s="194">
        <f>SUMIF('Forecast Expenditure'!$B$8:$B$97,$B185,'Forecast Expenditure'!J$8:J$97)/1000</f>
        <v>0</v>
      </c>
      <c r="I185" s="100">
        <f>SUMIF('Forecast Expenditure'!$B$8:$B$97,$B185,'Forecast Expenditure'!K$8:K$97)/1000</f>
        <v>0</v>
      </c>
      <c r="J185" s="100">
        <f>SUMIF('Forecast Expenditure'!$B$8:$B$97,$B185,'Forecast Expenditure'!L$8:L$97)/1000</f>
        <v>0</v>
      </c>
      <c r="K185" s="100">
        <f>SUMIF('Forecast Expenditure'!$B$8:$B$97,$B185,'Forecast Expenditure'!M$8:M$97)/1000</f>
        <v>0</v>
      </c>
      <c r="L185" s="100">
        <f>SUMIF('Forecast Expenditure'!$B$8:$B$97,$B185,'Forecast Expenditure'!N$8:N$97)/1000</f>
        <v>0</v>
      </c>
      <c r="M185" s="80"/>
      <c r="N185" s="80"/>
      <c r="O185" s="80"/>
    </row>
    <row r="186" spans="1:15" x14ac:dyDescent="0.2">
      <c r="A186" s="80"/>
      <c r="B186" s="43" t="s">
        <v>467</v>
      </c>
      <c r="C186" s="44" t="s">
        <v>468</v>
      </c>
      <c r="D186" s="80"/>
      <c r="E186" s="80"/>
      <c r="F186" s="100">
        <f>SUMIF('Forecast Expenditure'!$B$8:$B$97,$B186,'Forecast Expenditure'!H$8:H$97)/1000</f>
        <v>0</v>
      </c>
      <c r="G186" s="100">
        <f>SUMIF('Forecast Expenditure'!$B$8:$B$97,$B186,'Forecast Expenditure'!I$8:I$97)/1000</f>
        <v>0</v>
      </c>
      <c r="H186" s="194">
        <f>SUMIF('Forecast Expenditure'!$B$8:$B$97,$B186,'Forecast Expenditure'!J$8:J$97)/1000</f>
        <v>0</v>
      </c>
      <c r="I186" s="100">
        <f>SUMIF('Forecast Expenditure'!$B$8:$B$97,$B186,'Forecast Expenditure'!K$8:K$97)/1000</f>
        <v>0</v>
      </c>
      <c r="J186" s="100">
        <f>SUMIF('Forecast Expenditure'!$B$8:$B$97,$B186,'Forecast Expenditure'!L$8:L$97)/1000</f>
        <v>0</v>
      </c>
      <c r="K186" s="100">
        <f>SUMIF('Forecast Expenditure'!$B$8:$B$97,$B186,'Forecast Expenditure'!M$8:M$97)/1000</f>
        <v>0</v>
      </c>
      <c r="L186" s="100">
        <f>SUMIF('Forecast Expenditure'!$B$8:$B$97,$B186,'Forecast Expenditure'!N$8:N$97)/1000</f>
        <v>0</v>
      </c>
      <c r="M186" s="80"/>
      <c r="N186" s="80"/>
      <c r="O186" s="80"/>
    </row>
    <row r="187" spans="1:15" x14ac:dyDescent="0.2">
      <c r="A187" s="80"/>
      <c r="B187" s="43" t="s">
        <v>469</v>
      </c>
      <c r="C187" s="44" t="s">
        <v>470</v>
      </c>
      <c r="D187" s="80"/>
      <c r="E187" s="80"/>
      <c r="F187" s="100">
        <f>SUMIF('Forecast Expenditure'!$B$8:$B$97,$B187,'Forecast Expenditure'!H$8:H$97)/1000</f>
        <v>0</v>
      </c>
      <c r="G187" s="100">
        <f>SUMIF('Forecast Expenditure'!$B$8:$B$97,$B187,'Forecast Expenditure'!I$8:I$97)/1000</f>
        <v>0</v>
      </c>
      <c r="H187" s="194">
        <f>SUMIF('Forecast Expenditure'!$B$8:$B$97,$B187,'Forecast Expenditure'!J$8:J$97)/1000</f>
        <v>0</v>
      </c>
      <c r="I187" s="100">
        <f>SUMIF('Forecast Expenditure'!$B$8:$B$97,$B187,'Forecast Expenditure'!K$8:K$97)/1000</f>
        <v>0</v>
      </c>
      <c r="J187" s="100">
        <f>SUMIF('Forecast Expenditure'!$B$8:$B$97,$B187,'Forecast Expenditure'!L$8:L$97)/1000</f>
        <v>0</v>
      </c>
      <c r="K187" s="100">
        <f>SUMIF('Forecast Expenditure'!$B$8:$B$97,$B187,'Forecast Expenditure'!M$8:M$97)/1000</f>
        <v>0</v>
      </c>
      <c r="L187" s="100">
        <f>SUMIF('Forecast Expenditure'!$B$8:$B$97,$B187,'Forecast Expenditure'!N$8:N$97)/1000</f>
        <v>0</v>
      </c>
      <c r="M187" s="80"/>
      <c r="N187" s="80"/>
      <c r="O187" s="80"/>
    </row>
    <row r="188" spans="1:15" x14ac:dyDescent="0.2">
      <c r="A188" s="80"/>
      <c r="B188" s="43" t="s">
        <v>471</v>
      </c>
      <c r="C188" s="44" t="s">
        <v>472</v>
      </c>
      <c r="D188" s="80"/>
      <c r="E188" s="80"/>
      <c r="F188" s="100">
        <f>SUMIF('Forecast Expenditure'!$B$8:$B$97,$B188,'Forecast Expenditure'!H$8:H$97)/1000</f>
        <v>0</v>
      </c>
      <c r="G188" s="100">
        <f>SUMIF('Forecast Expenditure'!$B$8:$B$97,$B188,'Forecast Expenditure'!I$8:I$97)/1000</f>
        <v>0</v>
      </c>
      <c r="H188" s="194">
        <f>SUMIF('Forecast Expenditure'!$B$8:$B$97,$B188,'Forecast Expenditure'!J$8:J$97)/1000</f>
        <v>0</v>
      </c>
      <c r="I188" s="100">
        <f>SUMIF('Forecast Expenditure'!$B$8:$B$97,$B188,'Forecast Expenditure'!K$8:K$97)/1000</f>
        <v>0</v>
      </c>
      <c r="J188" s="100">
        <f>SUMIF('Forecast Expenditure'!$B$8:$B$97,$B188,'Forecast Expenditure'!L$8:L$97)/1000</f>
        <v>0</v>
      </c>
      <c r="K188" s="100">
        <f>SUMIF('Forecast Expenditure'!$B$8:$B$97,$B188,'Forecast Expenditure'!M$8:M$97)/1000</f>
        <v>0</v>
      </c>
      <c r="L188" s="100">
        <f>SUMIF('Forecast Expenditure'!$B$8:$B$97,$B188,'Forecast Expenditure'!N$8:N$97)/1000</f>
        <v>0</v>
      </c>
      <c r="M188" s="80"/>
      <c r="N188" s="80"/>
      <c r="O188" s="80"/>
    </row>
    <row r="189" spans="1:15" x14ac:dyDescent="0.2">
      <c r="A189" s="80"/>
      <c r="B189" s="43" t="s">
        <v>473</v>
      </c>
      <c r="C189" s="44" t="s">
        <v>474</v>
      </c>
      <c r="D189" s="80"/>
      <c r="E189" s="80"/>
      <c r="F189" s="100">
        <f>SUMIF('Forecast Expenditure'!$B$8:$B$97,$B189,'Forecast Expenditure'!H$8:H$97)/1000</f>
        <v>0</v>
      </c>
      <c r="G189" s="100">
        <f>SUMIF('Forecast Expenditure'!$B$8:$B$97,$B189,'Forecast Expenditure'!I$8:I$97)/1000</f>
        <v>0</v>
      </c>
      <c r="H189" s="194">
        <f>SUMIF('Forecast Expenditure'!$B$8:$B$97,$B189,'Forecast Expenditure'!J$8:J$97)/1000</f>
        <v>0</v>
      </c>
      <c r="I189" s="100">
        <f>SUMIF('Forecast Expenditure'!$B$8:$B$97,$B189,'Forecast Expenditure'!K$8:K$97)/1000</f>
        <v>0</v>
      </c>
      <c r="J189" s="100">
        <f>SUMIF('Forecast Expenditure'!$B$8:$B$97,$B189,'Forecast Expenditure'!L$8:L$97)/1000</f>
        <v>0</v>
      </c>
      <c r="K189" s="100">
        <f>SUMIF('Forecast Expenditure'!$B$8:$B$97,$B189,'Forecast Expenditure'!M$8:M$97)/1000</f>
        <v>0</v>
      </c>
      <c r="L189" s="100">
        <f>SUMIF('Forecast Expenditure'!$B$8:$B$97,$B189,'Forecast Expenditure'!N$8:N$97)/1000</f>
        <v>0</v>
      </c>
      <c r="M189" s="80"/>
      <c r="N189" s="80"/>
      <c r="O189" s="80"/>
    </row>
    <row r="190" spans="1:15" x14ac:dyDescent="0.2">
      <c r="A190" s="80"/>
      <c r="B190" s="43" t="s">
        <v>475</v>
      </c>
      <c r="C190" s="44" t="s">
        <v>476</v>
      </c>
      <c r="D190" s="80"/>
      <c r="E190" s="80"/>
      <c r="F190" s="100">
        <f>SUMIF('Forecast Expenditure'!$B$8:$B$97,$B190,'Forecast Expenditure'!H$8:H$97)/1000</f>
        <v>0</v>
      </c>
      <c r="G190" s="100">
        <f>SUMIF('Forecast Expenditure'!$B$8:$B$97,$B190,'Forecast Expenditure'!I$8:I$97)/1000</f>
        <v>0</v>
      </c>
      <c r="H190" s="194">
        <f>SUMIF('Forecast Expenditure'!$B$8:$B$97,$B190,'Forecast Expenditure'!J$8:J$97)/1000</f>
        <v>0</v>
      </c>
      <c r="I190" s="100">
        <f>SUMIF('Forecast Expenditure'!$B$8:$B$97,$B190,'Forecast Expenditure'!K$8:K$97)/1000</f>
        <v>0</v>
      </c>
      <c r="J190" s="100">
        <f>SUMIF('Forecast Expenditure'!$B$8:$B$97,$B190,'Forecast Expenditure'!L$8:L$97)/1000</f>
        <v>0</v>
      </c>
      <c r="K190" s="100">
        <f>SUMIF('Forecast Expenditure'!$B$8:$B$97,$B190,'Forecast Expenditure'!M$8:M$97)/1000</f>
        <v>0</v>
      </c>
      <c r="L190" s="100">
        <f>SUMIF('Forecast Expenditure'!$B$8:$B$97,$B190,'Forecast Expenditure'!N$8:N$97)/1000</f>
        <v>0</v>
      </c>
      <c r="M190" s="80"/>
      <c r="N190" s="80"/>
      <c r="O190" s="80"/>
    </row>
    <row r="191" spans="1:15" x14ac:dyDescent="0.2">
      <c r="A191" s="80"/>
      <c r="B191" s="43" t="s">
        <v>477</v>
      </c>
      <c r="C191" s="44" t="s">
        <v>478</v>
      </c>
      <c r="D191" s="80"/>
      <c r="E191" s="80"/>
      <c r="F191" s="190">
        <f>SUMIF('Forecast Expenditure'!$B$8:$B$97,$B191,'Forecast Expenditure'!H$8:H$97)/1000</f>
        <v>0</v>
      </c>
      <c r="G191" s="190">
        <f>SUMIF('Forecast Expenditure'!$B$8:$B$97,$B191,'Forecast Expenditure'!I$8:I$97)/1000</f>
        <v>0</v>
      </c>
      <c r="H191" s="205">
        <f>SUMIF('Forecast Expenditure'!$B$8:$B$97,$B191,'Forecast Expenditure'!J$8:J$97)/1000</f>
        <v>0</v>
      </c>
      <c r="I191" s="190">
        <f>SUMIF('Forecast Expenditure'!$B$8:$B$97,$B191,'Forecast Expenditure'!K$8:K$97)/1000</f>
        <v>0</v>
      </c>
      <c r="J191" s="190">
        <f>SUMIF('Forecast Expenditure'!$B$8:$B$97,$B191,'Forecast Expenditure'!L$8:L$97)/1000</f>
        <v>0</v>
      </c>
      <c r="K191" s="190">
        <f>SUMIF('Forecast Expenditure'!$B$8:$B$97,$B191,'Forecast Expenditure'!M$8:M$97)/1000</f>
        <v>0</v>
      </c>
      <c r="L191" s="190">
        <f>SUMIF('Forecast Expenditure'!$B$8:$B$97,$B191,'Forecast Expenditure'!N$8:N$97)/1000</f>
        <v>12.509256046943801</v>
      </c>
      <c r="M191" s="80"/>
      <c r="N191" s="80"/>
      <c r="O191" s="80"/>
    </row>
    <row r="192" spans="1:15" x14ac:dyDescent="0.2">
      <c r="A192" s="80"/>
      <c r="B192" s="80"/>
      <c r="C192" s="80" t="s">
        <v>876</v>
      </c>
      <c r="D192" s="80"/>
      <c r="E192" s="80"/>
      <c r="F192" s="191">
        <f>SUM(F8:F191)*1000-'Forecast Expenditure'!H100</f>
        <v>0</v>
      </c>
      <c r="G192" s="191">
        <f>SUM(G8:G191)*1000-'Forecast Expenditure'!I100</f>
        <v>0</v>
      </c>
      <c r="H192" s="206">
        <f>SUM(H8:H191)*1000-'Forecast Expenditure'!J100</f>
        <v>0</v>
      </c>
      <c r="I192" s="191">
        <f>SUM(I8:I191)*1000-'Forecast Expenditure'!K100</f>
        <v>0</v>
      </c>
      <c r="J192" s="191">
        <f>SUM(J8:J191)*1000-'Forecast Expenditure'!L100</f>
        <v>0</v>
      </c>
      <c r="K192" s="191">
        <f>SUM(K8:K191)*1000-'Forecast Expenditure'!M100</f>
        <v>0</v>
      </c>
      <c r="L192" s="191">
        <f>SUM(L8:L191)*1000-'Forecast Expenditure'!N100</f>
        <v>0</v>
      </c>
      <c r="M192" s="80"/>
      <c r="N192" s="80"/>
      <c r="O192" s="80"/>
    </row>
    <row r="193" spans="1:15" x14ac:dyDescent="0.2">
      <c r="A193" s="80"/>
      <c r="B193" s="80"/>
      <c r="C193" s="80"/>
      <c r="D193" s="80"/>
      <c r="E193" s="80"/>
      <c r="F193" s="80"/>
      <c r="G193" s="80"/>
      <c r="H193" s="80"/>
      <c r="I193" s="80"/>
      <c r="J193" s="80"/>
      <c r="K193" s="80"/>
      <c r="L193" s="80"/>
      <c r="M193" s="80"/>
      <c r="N193" s="80"/>
      <c r="O193" s="80"/>
    </row>
    <row r="194" spans="1:15" ht="15.75" x14ac:dyDescent="0.25">
      <c r="A194" s="26"/>
      <c r="B194" s="26" t="s">
        <v>567</v>
      </c>
      <c r="C194" s="26"/>
      <c r="D194" s="26"/>
      <c r="E194" s="26"/>
      <c r="F194" s="26"/>
      <c r="G194" s="26"/>
      <c r="H194" s="26"/>
      <c r="I194" s="26"/>
      <c r="J194" s="26"/>
      <c r="K194" s="26"/>
      <c r="L194" s="26"/>
      <c r="M194" s="26"/>
      <c r="N194" s="80"/>
      <c r="O194" s="80"/>
    </row>
    <row r="195" spans="1:15" ht="13.5" customHeight="1" x14ac:dyDescent="0.2">
      <c r="A195" s="80"/>
      <c r="B195" s="80"/>
      <c r="C195" s="80"/>
      <c r="D195" s="80"/>
      <c r="E195" s="80"/>
      <c r="F195" s="80"/>
      <c r="G195" s="80"/>
      <c r="H195" s="80"/>
      <c r="I195" s="80"/>
      <c r="J195" s="80"/>
      <c r="K195" s="80"/>
      <c r="L195" s="80"/>
      <c r="M195" s="80"/>
      <c r="N195" s="80"/>
      <c r="O195" s="80"/>
    </row>
    <row r="196" spans="1:15" hidden="1" x14ac:dyDescent="0.2">
      <c r="A196" s="80"/>
      <c r="B196" s="80"/>
      <c r="C196" s="80"/>
      <c r="D196" s="80"/>
      <c r="E196" s="80"/>
      <c r="F196" s="80"/>
      <c r="G196" s="80"/>
      <c r="H196" s="80"/>
      <c r="I196" s="80"/>
      <c r="J196" s="80"/>
      <c r="K196" s="80"/>
      <c r="L196" s="80"/>
      <c r="M196" s="80"/>
      <c r="N196" s="80"/>
      <c r="O196" s="80"/>
    </row>
    <row r="197" spans="1:15" hidden="1" x14ac:dyDescent="0.2">
      <c r="A197" s="80"/>
      <c r="B197" s="80"/>
      <c r="C197" s="80"/>
      <c r="D197" s="80"/>
      <c r="E197" s="80"/>
      <c r="F197" s="80"/>
      <c r="G197" s="80"/>
      <c r="H197" s="80"/>
      <c r="I197" s="80"/>
      <c r="J197" s="80"/>
      <c r="K197" s="80"/>
      <c r="L197" s="80"/>
      <c r="M197" s="80"/>
      <c r="N197" s="80"/>
      <c r="O197" s="80"/>
    </row>
    <row r="198" spans="1:15" hidden="1" x14ac:dyDescent="0.2">
      <c r="A198" s="80"/>
      <c r="B198" s="80"/>
      <c r="C198" s="80"/>
      <c r="D198" s="80"/>
      <c r="E198" s="80"/>
      <c r="F198" s="80"/>
      <c r="G198" s="80"/>
      <c r="H198" s="80"/>
      <c r="I198" s="80"/>
      <c r="J198" s="80"/>
      <c r="K198" s="80"/>
      <c r="L198" s="80"/>
      <c r="M198" s="80"/>
      <c r="N198" s="80"/>
      <c r="O198" s="80"/>
    </row>
    <row r="199" spans="1:15" hidden="1" x14ac:dyDescent="0.2">
      <c r="A199" s="80"/>
      <c r="B199" s="80"/>
      <c r="C199" s="80"/>
      <c r="D199" s="80"/>
      <c r="E199" s="80"/>
      <c r="F199" s="80"/>
      <c r="G199" s="80"/>
      <c r="H199" s="80"/>
      <c r="I199" s="80"/>
      <c r="J199" s="80"/>
      <c r="K199" s="80"/>
      <c r="L199" s="80"/>
      <c r="M199" s="80"/>
      <c r="N199" s="80"/>
      <c r="O199" s="80"/>
    </row>
    <row r="200" spans="1:15" hidden="1" x14ac:dyDescent="0.2">
      <c r="A200" s="80"/>
      <c r="B200" s="80"/>
      <c r="C200" s="80"/>
      <c r="D200" s="80"/>
      <c r="E200" s="80"/>
      <c r="F200" s="80"/>
      <c r="G200" s="80"/>
      <c r="H200" s="80"/>
      <c r="I200" s="80"/>
      <c r="J200" s="80"/>
      <c r="K200" s="80"/>
      <c r="L200" s="80"/>
      <c r="M200" s="80"/>
      <c r="N200" s="80"/>
      <c r="O200" s="80"/>
    </row>
    <row r="201" spans="1:15" hidden="1" x14ac:dyDescent="0.2">
      <c r="A201" s="80"/>
      <c r="B201" s="80"/>
      <c r="C201" s="80"/>
      <c r="D201" s="80"/>
      <c r="E201" s="80"/>
      <c r="F201" s="80"/>
      <c r="G201" s="80"/>
      <c r="H201" s="80"/>
      <c r="I201" s="80"/>
      <c r="J201" s="80"/>
      <c r="K201" s="80"/>
      <c r="L201" s="80"/>
      <c r="M201" s="80"/>
      <c r="N201" s="80"/>
      <c r="O201" s="80"/>
    </row>
    <row r="202" spans="1:15" hidden="1" x14ac:dyDescent="0.2">
      <c r="A202" s="80"/>
      <c r="B202" s="80"/>
      <c r="C202" s="80"/>
      <c r="D202" s="80"/>
      <c r="E202" s="80"/>
      <c r="F202" s="80"/>
      <c r="G202" s="80"/>
      <c r="H202" s="80"/>
      <c r="I202" s="80"/>
      <c r="J202" s="80"/>
      <c r="K202" s="80"/>
      <c r="L202" s="80"/>
      <c r="M202" s="80"/>
      <c r="N202" s="80"/>
      <c r="O202" s="80"/>
    </row>
    <row r="203" spans="1:15" hidden="1" x14ac:dyDescent="0.2">
      <c r="A203" s="80"/>
      <c r="B203" s="80"/>
      <c r="C203" s="80"/>
      <c r="D203" s="80"/>
      <c r="E203" s="80"/>
      <c r="F203" s="80"/>
      <c r="G203" s="80"/>
      <c r="H203" s="80"/>
      <c r="I203" s="80"/>
      <c r="J203" s="80"/>
      <c r="K203" s="80"/>
      <c r="L203" s="80"/>
      <c r="M203" s="80"/>
      <c r="N203" s="80"/>
      <c r="O203" s="80"/>
    </row>
    <row r="204" spans="1:15" hidden="1" x14ac:dyDescent="0.2">
      <c r="A204" s="80"/>
      <c r="B204" s="80"/>
      <c r="C204" s="80"/>
      <c r="D204" s="80"/>
      <c r="E204" s="80"/>
      <c r="F204" s="80"/>
      <c r="G204" s="80"/>
      <c r="H204" s="80"/>
      <c r="I204" s="80"/>
      <c r="J204" s="80"/>
      <c r="K204" s="80"/>
      <c r="L204" s="80"/>
      <c r="M204" s="80"/>
      <c r="N204" s="80"/>
      <c r="O204" s="80"/>
    </row>
    <row r="205" spans="1:15" hidden="1" x14ac:dyDescent="0.2">
      <c r="A205" s="80"/>
      <c r="B205" s="80"/>
      <c r="C205" s="80"/>
      <c r="D205" s="80"/>
      <c r="E205" s="80"/>
      <c r="F205" s="80"/>
      <c r="G205" s="80"/>
      <c r="H205" s="80"/>
      <c r="I205" s="80"/>
      <c r="J205" s="80"/>
      <c r="K205" s="80"/>
      <c r="L205" s="80"/>
      <c r="M205" s="80"/>
      <c r="N205" s="80"/>
      <c r="O205" s="80"/>
    </row>
    <row r="206" spans="1:15" hidden="1" x14ac:dyDescent="0.2">
      <c r="A206" s="80"/>
      <c r="B206" s="80"/>
      <c r="C206" s="80"/>
      <c r="D206" s="80"/>
      <c r="E206" s="80"/>
      <c r="F206" s="80"/>
      <c r="G206" s="80"/>
      <c r="H206" s="80"/>
      <c r="I206" s="80"/>
      <c r="J206" s="80"/>
      <c r="K206" s="80"/>
      <c r="L206" s="80"/>
      <c r="M206" s="80"/>
      <c r="N206" s="80"/>
      <c r="O206" s="80"/>
    </row>
    <row r="207" spans="1:15" hidden="1" x14ac:dyDescent="0.2">
      <c r="A207" s="80"/>
      <c r="B207" s="80"/>
      <c r="C207" s="80"/>
      <c r="D207" s="80"/>
      <c r="E207" s="80"/>
      <c r="F207" s="80"/>
      <c r="G207" s="80"/>
      <c r="H207" s="80"/>
      <c r="I207" s="80"/>
      <c r="J207" s="80"/>
      <c r="K207" s="80"/>
      <c r="L207" s="80"/>
      <c r="M207" s="80"/>
      <c r="N207" s="80"/>
      <c r="O207" s="80"/>
    </row>
    <row r="208" spans="1:15" hidden="1" x14ac:dyDescent="0.2">
      <c r="A208" s="80"/>
      <c r="B208" s="80"/>
      <c r="C208" s="80"/>
      <c r="D208" s="80"/>
      <c r="E208" s="80"/>
      <c r="F208" s="80"/>
      <c r="G208" s="80"/>
      <c r="H208" s="80"/>
      <c r="I208" s="80"/>
      <c r="J208" s="80"/>
      <c r="K208" s="80"/>
      <c r="L208" s="80"/>
      <c r="M208" s="80"/>
      <c r="N208" s="80"/>
      <c r="O208" s="80"/>
    </row>
    <row r="209" spans="1:15" hidden="1" x14ac:dyDescent="0.2">
      <c r="A209" s="80"/>
      <c r="B209" s="80"/>
      <c r="C209" s="80"/>
      <c r="D209" s="80"/>
      <c r="E209" s="80"/>
      <c r="F209" s="80"/>
      <c r="G209" s="80"/>
      <c r="H209" s="80"/>
      <c r="I209" s="80"/>
      <c r="J209" s="80"/>
      <c r="K209" s="80"/>
      <c r="L209" s="80"/>
      <c r="M209" s="80"/>
      <c r="N209" s="80"/>
      <c r="O209" s="80"/>
    </row>
    <row r="210" spans="1:15" hidden="1" x14ac:dyDescent="0.2">
      <c r="A210" s="80"/>
      <c r="B210" s="80"/>
      <c r="C210" s="80"/>
      <c r="D210" s="80"/>
      <c r="E210" s="80"/>
      <c r="F210" s="80"/>
      <c r="G210" s="80"/>
      <c r="H210" s="80"/>
      <c r="I210" s="80"/>
      <c r="J210" s="80"/>
      <c r="K210" s="80"/>
      <c r="L210" s="80"/>
      <c r="M210" s="80"/>
      <c r="N210" s="80"/>
      <c r="O210" s="80"/>
    </row>
    <row r="211" spans="1:15" hidden="1" x14ac:dyDescent="0.2">
      <c r="A211" s="80"/>
      <c r="B211" s="80"/>
      <c r="C211" s="80"/>
      <c r="D211" s="80"/>
      <c r="E211" s="80"/>
      <c r="F211" s="80"/>
      <c r="G211" s="80"/>
      <c r="H211" s="80"/>
      <c r="I211" s="80"/>
      <c r="J211" s="80"/>
      <c r="K211" s="80"/>
      <c r="L211" s="80"/>
      <c r="M211" s="80"/>
      <c r="N211" s="80"/>
      <c r="O211" s="80"/>
    </row>
    <row r="212" spans="1:15" hidden="1" x14ac:dyDescent="0.2">
      <c r="A212" s="80"/>
      <c r="B212" s="80"/>
      <c r="C212" s="80"/>
      <c r="D212" s="80"/>
      <c r="E212" s="80"/>
      <c r="F212" s="80"/>
      <c r="G212" s="80"/>
      <c r="H212" s="80"/>
      <c r="I212" s="80"/>
      <c r="J212" s="80"/>
      <c r="K212" s="80"/>
      <c r="L212" s="80"/>
      <c r="M212" s="80"/>
      <c r="N212" s="80"/>
      <c r="O212" s="80"/>
    </row>
    <row r="213" spans="1:15" hidden="1" x14ac:dyDescent="0.2">
      <c r="A213" s="80"/>
      <c r="B213" s="80"/>
      <c r="C213" s="80"/>
      <c r="D213" s="80"/>
      <c r="E213" s="80"/>
      <c r="F213" s="80"/>
      <c r="G213" s="80"/>
      <c r="H213" s="80"/>
      <c r="I213" s="80"/>
      <c r="J213" s="80"/>
      <c r="K213" s="80"/>
      <c r="L213" s="80"/>
      <c r="M213" s="80"/>
      <c r="N213" s="80"/>
      <c r="O213" s="80"/>
    </row>
    <row r="214" spans="1:15" hidden="1" x14ac:dyDescent="0.2">
      <c r="A214" s="80"/>
      <c r="B214" s="80"/>
      <c r="C214" s="80"/>
      <c r="D214" s="80"/>
      <c r="E214" s="80"/>
      <c r="F214" s="80"/>
      <c r="G214" s="80"/>
      <c r="H214" s="80"/>
      <c r="I214" s="80"/>
      <c r="J214" s="80"/>
      <c r="K214" s="80"/>
      <c r="L214" s="80"/>
      <c r="M214" s="80"/>
      <c r="N214" s="80"/>
      <c r="O214" s="80"/>
    </row>
    <row r="215" spans="1:15" hidden="1" x14ac:dyDescent="0.2">
      <c r="A215" s="80"/>
      <c r="B215" s="80"/>
      <c r="C215" s="80"/>
      <c r="D215" s="80"/>
      <c r="E215" s="80"/>
      <c r="F215" s="80"/>
      <c r="G215" s="80"/>
      <c r="H215" s="80"/>
      <c r="I215" s="80"/>
      <c r="J215" s="80"/>
      <c r="K215" s="80"/>
      <c r="L215" s="80"/>
      <c r="M215" s="80"/>
      <c r="N215" s="80"/>
      <c r="O215" s="80"/>
    </row>
    <row r="216" spans="1:15" hidden="1" x14ac:dyDescent="0.2">
      <c r="A216" s="80"/>
      <c r="B216" s="80"/>
      <c r="C216" s="80"/>
      <c r="D216" s="80"/>
      <c r="E216" s="80"/>
      <c r="F216" s="80"/>
      <c r="G216" s="80"/>
      <c r="H216" s="80"/>
      <c r="I216" s="80"/>
      <c r="J216" s="80"/>
      <c r="K216" s="80"/>
      <c r="L216" s="80"/>
      <c r="M216" s="80"/>
      <c r="N216" s="80"/>
      <c r="O216" s="80"/>
    </row>
    <row r="217" spans="1:15" hidden="1" x14ac:dyDescent="0.2">
      <c r="A217" s="80"/>
      <c r="B217" s="80"/>
      <c r="C217" s="80"/>
      <c r="D217" s="80"/>
      <c r="E217" s="80"/>
      <c r="F217" s="80"/>
      <c r="G217" s="80"/>
      <c r="H217" s="80"/>
      <c r="I217" s="80"/>
      <c r="J217" s="80"/>
      <c r="K217" s="80"/>
      <c r="L217" s="80"/>
      <c r="M217" s="80"/>
      <c r="N217" s="80"/>
      <c r="O217" s="80"/>
    </row>
    <row r="218" spans="1:15" hidden="1" x14ac:dyDescent="0.2">
      <c r="A218" s="80"/>
      <c r="B218" s="80"/>
      <c r="C218" s="80"/>
      <c r="D218" s="80"/>
      <c r="E218" s="80"/>
      <c r="F218" s="80"/>
      <c r="G218" s="80"/>
      <c r="H218" s="80"/>
      <c r="I218" s="80"/>
      <c r="J218" s="80"/>
      <c r="K218" s="80"/>
      <c r="L218" s="80"/>
      <c r="M218" s="80"/>
      <c r="N218" s="80"/>
      <c r="O218" s="80"/>
    </row>
    <row r="219" spans="1:15" hidden="1" x14ac:dyDescent="0.2">
      <c r="A219" s="80"/>
      <c r="B219" s="80"/>
      <c r="C219" s="80"/>
      <c r="D219" s="80"/>
      <c r="E219" s="80"/>
      <c r="F219" s="80"/>
      <c r="G219" s="80"/>
      <c r="H219" s="80"/>
      <c r="I219" s="80"/>
      <c r="J219" s="80"/>
      <c r="K219" s="80"/>
      <c r="L219" s="80"/>
      <c r="M219" s="80"/>
      <c r="N219" s="80"/>
      <c r="O219" s="80"/>
    </row>
    <row r="220" spans="1:15" hidden="1" x14ac:dyDescent="0.2">
      <c r="A220" s="80"/>
      <c r="B220" s="80"/>
      <c r="C220" s="80"/>
      <c r="D220" s="80"/>
      <c r="E220" s="80"/>
      <c r="F220" s="80"/>
      <c r="G220" s="80"/>
      <c r="H220" s="80"/>
      <c r="I220" s="80"/>
      <c r="J220" s="80"/>
      <c r="K220" s="80"/>
      <c r="L220" s="80"/>
      <c r="M220" s="80"/>
      <c r="N220" s="80"/>
      <c r="O220" s="80"/>
    </row>
    <row r="221" spans="1:15" hidden="1" x14ac:dyDescent="0.2">
      <c r="A221" s="80"/>
      <c r="B221" s="80"/>
      <c r="C221" s="80"/>
      <c r="D221" s="80"/>
      <c r="E221" s="80"/>
      <c r="F221" s="80"/>
      <c r="G221" s="80"/>
      <c r="H221" s="80"/>
      <c r="I221" s="80"/>
      <c r="J221" s="80"/>
      <c r="K221" s="80"/>
      <c r="L221" s="80"/>
      <c r="M221" s="80"/>
      <c r="N221" s="80"/>
      <c r="O221" s="80"/>
    </row>
    <row r="222" spans="1:15" hidden="1" x14ac:dyDescent="0.2">
      <c r="A222" s="80"/>
      <c r="B222" s="80"/>
      <c r="C222" s="80"/>
      <c r="D222" s="80"/>
      <c r="E222" s="80"/>
      <c r="F222" s="80"/>
      <c r="G222" s="80"/>
      <c r="H222" s="80"/>
      <c r="I222" s="80"/>
      <c r="J222" s="80"/>
      <c r="K222" s="80"/>
      <c r="L222" s="80"/>
      <c r="M222" s="80"/>
      <c r="N222" s="80"/>
      <c r="O222" s="80"/>
    </row>
    <row r="223" spans="1:15" hidden="1" x14ac:dyDescent="0.2">
      <c r="A223" s="80"/>
      <c r="B223" s="80"/>
      <c r="C223" s="80"/>
      <c r="D223" s="80"/>
      <c r="E223" s="80"/>
      <c r="F223" s="80"/>
      <c r="G223" s="80"/>
      <c r="H223" s="80"/>
      <c r="I223" s="80"/>
      <c r="J223" s="80"/>
      <c r="K223" s="80"/>
      <c r="L223" s="80"/>
      <c r="M223" s="80"/>
      <c r="N223" s="80"/>
      <c r="O223" s="80"/>
    </row>
    <row r="224" spans="1:15" hidden="1" x14ac:dyDescent="0.2">
      <c r="A224" s="80"/>
      <c r="B224" s="80"/>
      <c r="C224" s="80"/>
      <c r="D224" s="80"/>
      <c r="E224" s="80"/>
      <c r="F224" s="80"/>
      <c r="G224" s="80"/>
      <c r="H224" s="80"/>
      <c r="I224" s="80"/>
      <c r="J224" s="80"/>
      <c r="K224" s="80"/>
      <c r="L224" s="80"/>
      <c r="M224" s="80"/>
      <c r="N224" s="80"/>
      <c r="O224" s="80"/>
    </row>
    <row r="225" spans="1:15" hidden="1" x14ac:dyDescent="0.2">
      <c r="A225" s="80"/>
      <c r="B225" s="80"/>
      <c r="C225" s="80"/>
      <c r="D225" s="80"/>
      <c r="E225" s="80"/>
      <c r="F225" s="80"/>
      <c r="G225" s="80"/>
      <c r="H225" s="80"/>
      <c r="I225" s="80"/>
      <c r="J225" s="80"/>
      <c r="K225" s="80"/>
      <c r="L225" s="80"/>
      <c r="M225" s="80"/>
      <c r="N225" s="80"/>
      <c r="O225" s="80"/>
    </row>
    <row r="226" spans="1:15" hidden="1" x14ac:dyDescent="0.2">
      <c r="A226" s="80"/>
      <c r="B226" s="80"/>
      <c r="C226" s="80"/>
      <c r="D226" s="80"/>
      <c r="E226" s="80"/>
      <c r="F226" s="80"/>
      <c r="G226" s="80"/>
      <c r="H226" s="80"/>
      <c r="I226" s="80"/>
      <c r="J226" s="80"/>
      <c r="K226" s="80"/>
      <c r="L226" s="80"/>
      <c r="M226" s="80"/>
      <c r="N226" s="80"/>
      <c r="O226" s="80"/>
    </row>
    <row r="227" spans="1:15" hidden="1" x14ac:dyDescent="0.2">
      <c r="A227" s="80"/>
      <c r="B227" s="80"/>
      <c r="C227" s="80"/>
      <c r="D227" s="80"/>
      <c r="E227" s="80"/>
      <c r="F227" s="80"/>
      <c r="G227" s="80"/>
      <c r="H227" s="80"/>
      <c r="I227" s="80"/>
      <c r="J227" s="80"/>
      <c r="K227" s="80"/>
      <c r="L227" s="80"/>
      <c r="M227" s="80"/>
      <c r="N227" s="80"/>
      <c r="O227" s="80"/>
    </row>
    <row r="228" spans="1:15" hidden="1" x14ac:dyDescent="0.2">
      <c r="A228" s="80"/>
      <c r="B228" s="80"/>
      <c r="C228" s="80"/>
      <c r="D228" s="80"/>
      <c r="E228" s="80"/>
      <c r="F228" s="80"/>
      <c r="G228" s="80"/>
      <c r="H228" s="80"/>
      <c r="I228" s="80"/>
      <c r="J228" s="80"/>
      <c r="K228" s="80"/>
      <c r="L228" s="80"/>
      <c r="M228" s="80"/>
      <c r="N228" s="80"/>
      <c r="O228" s="80"/>
    </row>
    <row r="229" spans="1:15" hidden="1" x14ac:dyDescent="0.2">
      <c r="A229" s="80"/>
      <c r="B229" s="80"/>
      <c r="C229" s="80"/>
      <c r="D229" s="80"/>
      <c r="E229" s="80"/>
      <c r="F229" s="80"/>
      <c r="G229" s="80"/>
      <c r="H229" s="80"/>
      <c r="I229" s="80"/>
      <c r="J229" s="80"/>
      <c r="K229" s="80"/>
      <c r="L229" s="80"/>
      <c r="M229" s="80"/>
      <c r="N229" s="80"/>
      <c r="O229" s="80"/>
    </row>
    <row r="230" spans="1:15" hidden="1" x14ac:dyDescent="0.2">
      <c r="A230" s="80"/>
      <c r="B230" s="80"/>
      <c r="C230" s="80"/>
      <c r="D230" s="80"/>
      <c r="E230" s="80"/>
      <c r="F230" s="80"/>
      <c r="G230" s="80"/>
      <c r="H230" s="80"/>
      <c r="I230" s="80"/>
      <c r="J230" s="80"/>
      <c r="K230" s="80"/>
      <c r="L230" s="80"/>
      <c r="M230" s="80"/>
      <c r="N230" s="80"/>
      <c r="O230" s="80"/>
    </row>
    <row r="231" spans="1:15" hidden="1" x14ac:dyDescent="0.2">
      <c r="A231" s="80"/>
      <c r="B231" s="80"/>
      <c r="C231" s="80"/>
      <c r="D231" s="80"/>
      <c r="E231" s="80"/>
      <c r="F231" s="80"/>
      <c r="G231" s="80"/>
      <c r="H231" s="80"/>
      <c r="I231" s="80"/>
      <c r="J231" s="80"/>
      <c r="K231" s="80"/>
      <c r="L231" s="80"/>
      <c r="M231" s="80"/>
      <c r="N231" s="80"/>
      <c r="O231" s="80"/>
    </row>
    <row r="232" spans="1:15" hidden="1" x14ac:dyDescent="0.2">
      <c r="A232" s="80"/>
      <c r="B232" s="80"/>
      <c r="C232" s="80"/>
      <c r="D232" s="80"/>
      <c r="E232" s="80"/>
      <c r="F232" s="80"/>
      <c r="G232" s="80"/>
      <c r="H232" s="80"/>
      <c r="I232" s="80"/>
      <c r="J232" s="80"/>
      <c r="K232" s="80"/>
      <c r="L232" s="80"/>
      <c r="M232" s="80"/>
      <c r="N232" s="80"/>
      <c r="O232" s="80"/>
    </row>
    <row r="233" spans="1:15" hidden="1" x14ac:dyDescent="0.2">
      <c r="A233" s="80"/>
      <c r="B233" s="80"/>
      <c r="C233" s="80"/>
      <c r="D233" s="80"/>
      <c r="E233" s="80"/>
      <c r="F233" s="80"/>
      <c r="G233" s="80"/>
      <c r="H233" s="80"/>
      <c r="I233" s="80"/>
      <c r="J233" s="80"/>
      <c r="K233" s="80"/>
      <c r="L233" s="80"/>
      <c r="M233" s="80"/>
      <c r="N233" s="80"/>
      <c r="O233" s="80"/>
    </row>
    <row r="234" spans="1:15" hidden="1" x14ac:dyDescent="0.2">
      <c r="A234" s="80"/>
      <c r="B234" s="80"/>
      <c r="C234" s="80"/>
      <c r="D234" s="80"/>
      <c r="E234" s="80"/>
      <c r="F234" s="80"/>
      <c r="G234" s="80"/>
      <c r="H234" s="80"/>
      <c r="I234" s="80"/>
      <c r="J234" s="80"/>
      <c r="K234" s="80"/>
      <c r="L234" s="80"/>
      <c r="M234" s="80"/>
      <c r="N234" s="80"/>
      <c r="O234" s="80"/>
    </row>
    <row r="235" spans="1:15" hidden="1" x14ac:dyDescent="0.2">
      <c r="A235" s="80"/>
      <c r="B235" s="80"/>
      <c r="C235" s="80"/>
      <c r="D235" s="80"/>
      <c r="E235" s="80"/>
      <c r="F235" s="80"/>
      <c r="G235" s="80"/>
      <c r="H235" s="80"/>
      <c r="I235" s="80"/>
      <c r="J235" s="80"/>
      <c r="K235" s="80"/>
      <c r="L235" s="80"/>
      <c r="M235" s="80"/>
      <c r="N235" s="80"/>
      <c r="O235" s="80"/>
    </row>
    <row r="236" spans="1:15" hidden="1" x14ac:dyDescent="0.2">
      <c r="A236" s="80"/>
      <c r="B236" s="80"/>
      <c r="C236" s="80"/>
      <c r="D236" s="80"/>
      <c r="E236" s="80"/>
      <c r="F236" s="80"/>
      <c r="G236" s="80"/>
      <c r="H236" s="80"/>
      <c r="I236" s="80"/>
      <c r="J236" s="80"/>
      <c r="K236" s="80"/>
      <c r="L236" s="80"/>
      <c r="M236" s="80"/>
      <c r="N236" s="80"/>
      <c r="O236" s="80"/>
    </row>
    <row r="237" spans="1:15" hidden="1" x14ac:dyDescent="0.2">
      <c r="A237" s="80"/>
      <c r="B237" s="80"/>
      <c r="C237" s="80"/>
      <c r="D237" s="80"/>
      <c r="E237" s="80"/>
      <c r="F237" s="80"/>
      <c r="G237" s="80"/>
      <c r="H237" s="80"/>
      <c r="I237" s="80"/>
      <c r="J237" s="80"/>
      <c r="K237" s="80"/>
      <c r="L237" s="80"/>
      <c r="M237" s="80"/>
      <c r="N237" s="80"/>
      <c r="O237" s="80"/>
    </row>
    <row r="238" spans="1:15" hidden="1" x14ac:dyDescent="0.2">
      <c r="A238" s="80"/>
      <c r="B238" s="80"/>
      <c r="C238" s="80"/>
      <c r="D238" s="80"/>
      <c r="E238" s="80"/>
      <c r="F238" s="80"/>
      <c r="G238" s="80"/>
      <c r="H238" s="80"/>
      <c r="I238" s="80"/>
      <c r="J238" s="80"/>
      <c r="K238" s="80"/>
      <c r="L238" s="80"/>
      <c r="M238" s="80"/>
      <c r="N238" s="80"/>
      <c r="O238" s="80"/>
    </row>
    <row r="239" spans="1:15" hidden="1" x14ac:dyDescent="0.2">
      <c r="A239" s="80"/>
      <c r="B239" s="80"/>
      <c r="C239" s="80"/>
      <c r="D239" s="80"/>
      <c r="E239" s="80"/>
      <c r="F239" s="80"/>
      <c r="G239" s="80"/>
      <c r="H239" s="80"/>
      <c r="I239" s="80"/>
      <c r="J239" s="80"/>
      <c r="K239" s="80"/>
      <c r="L239" s="80"/>
      <c r="M239" s="80"/>
      <c r="N239" s="80"/>
      <c r="O239" s="80"/>
    </row>
    <row r="240" spans="1:15" hidden="1" x14ac:dyDescent="0.2">
      <c r="A240" s="80"/>
      <c r="B240" s="80"/>
      <c r="C240" s="80"/>
      <c r="D240" s="80"/>
      <c r="E240" s="80"/>
      <c r="F240" s="80"/>
      <c r="G240" s="80"/>
      <c r="H240" s="80"/>
      <c r="I240" s="80"/>
      <c r="J240" s="80"/>
      <c r="K240" s="80"/>
      <c r="L240" s="80"/>
      <c r="M240" s="80"/>
      <c r="N240" s="80"/>
      <c r="O240" s="80"/>
    </row>
    <row r="241" spans="1:15" hidden="1" x14ac:dyDescent="0.2">
      <c r="A241" s="80"/>
      <c r="B241" s="80"/>
      <c r="C241" s="80"/>
      <c r="D241" s="80"/>
      <c r="E241" s="80"/>
      <c r="F241" s="80"/>
      <c r="G241" s="80"/>
      <c r="H241" s="80"/>
      <c r="I241" s="80"/>
      <c r="J241" s="80"/>
      <c r="K241" s="80"/>
      <c r="L241" s="80"/>
      <c r="M241" s="80"/>
      <c r="N241" s="80"/>
      <c r="O241" s="80"/>
    </row>
    <row r="242" spans="1:15" hidden="1" x14ac:dyDescent="0.2">
      <c r="A242" s="80"/>
      <c r="B242" s="80"/>
      <c r="C242" s="80"/>
      <c r="D242" s="80"/>
      <c r="E242" s="80"/>
      <c r="F242" s="80"/>
      <c r="G242" s="80"/>
      <c r="H242" s="80"/>
      <c r="I242" s="80"/>
      <c r="J242" s="80"/>
      <c r="K242" s="80"/>
      <c r="L242" s="80"/>
      <c r="M242" s="80"/>
      <c r="N242" s="80"/>
      <c r="O242" s="80"/>
    </row>
    <row r="243" spans="1:15" hidden="1" x14ac:dyDescent="0.2">
      <c r="A243" s="80"/>
      <c r="B243" s="80"/>
      <c r="C243" s="80"/>
      <c r="D243" s="80"/>
      <c r="E243" s="80"/>
      <c r="F243" s="80"/>
      <c r="G243" s="80"/>
      <c r="H243" s="80"/>
      <c r="I243" s="80"/>
      <c r="J243" s="80"/>
      <c r="K243" s="80"/>
      <c r="L243" s="80"/>
      <c r="M243" s="80"/>
      <c r="N243" s="80"/>
      <c r="O243" s="80"/>
    </row>
    <row r="244" spans="1:15" hidden="1" x14ac:dyDescent="0.2">
      <c r="A244" s="80"/>
      <c r="B244" s="80"/>
      <c r="C244" s="80"/>
      <c r="D244" s="80"/>
      <c r="E244" s="80"/>
      <c r="F244" s="80"/>
      <c r="G244" s="80"/>
      <c r="H244" s="80"/>
      <c r="I244" s="80"/>
      <c r="J244" s="80"/>
      <c r="K244" s="80"/>
      <c r="L244" s="80"/>
      <c r="M244" s="80"/>
      <c r="N244" s="80"/>
      <c r="O244" s="80"/>
    </row>
    <row r="245" spans="1:15" hidden="1" x14ac:dyDescent="0.2">
      <c r="A245" s="80"/>
      <c r="B245" s="80"/>
      <c r="C245" s="80"/>
      <c r="D245" s="80"/>
      <c r="E245" s="80"/>
      <c r="F245" s="80"/>
      <c r="G245" s="80"/>
      <c r="H245" s="80"/>
      <c r="I245" s="80"/>
      <c r="J245" s="80"/>
      <c r="K245" s="80"/>
      <c r="L245" s="80"/>
      <c r="M245" s="80"/>
      <c r="N245" s="80"/>
      <c r="O245" s="80"/>
    </row>
    <row r="246" spans="1:15" hidden="1" x14ac:dyDescent="0.2">
      <c r="A246" s="80"/>
      <c r="B246" s="80"/>
      <c r="C246" s="80"/>
      <c r="D246" s="80"/>
      <c r="E246" s="80"/>
      <c r="F246" s="80"/>
      <c r="G246" s="80"/>
      <c r="H246" s="80"/>
      <c r="I246" s="80"/>
      <c r="J246" s="80"/>
      <c r="K246" s="80"/>
      <c r="L246" s="80"/>
      <c r="M246" s="80"/>
      <c r="N246" s="80"/>
      <c r="O246" s="80"/>
    </row>
    <row r="247" spans="1:15" hidden="1" x14ac:dyDescent="0.2">
      <c r="A247" s="80"/>
      <c r="B247" s="80"/>
      <c r="C247" s="80"/>
      <c r="D247" s="80"/>
      <c r="E247" s="80"/>
      <c r="F247" s="80"/>
      <c r="G247" s="80"/>
      <c r="H247" s="80"/>
      <c r="I247" s="80"/>
      <c r="J247" s="80"/>
      <c r="K247" s="80"/>
      <c r="L247" s="80"/>
      <c r="M247" s="80"/>
      <c r="N247" s="80"/>
      <c r="O247" s="80"/>
    </row>
    <row r="248" spans="1:15" hidden="1" x14ac:dyDescent="0.2">
      <c r="A248" s="80"/>
      <c r="B248" s="80"/>
      <c r="C248" s="80"/>
      <c r="D248" s="80"/>
      <c r="E248" s="80"/>
      <c r="F248" s="80"/>
      <c r="G248" s="80"/>
      <c r="H248" s="80"/>
      <c r="I248" s="80"/>
      <c r="J248" s="80"/>
      <c r="K248" s="80"/>
      <c r="L248" s="80"/>
      <c r="M248" s="80"/>
      <c r="N248" s="80"/>
      <c r="O248" s="80"/>
    </row>
    <row r="249" spans="1:15" hidden="1" x14ac:dyDescent="0.2">
      <c r="A249" s="80"/>
      <c r="B249" s="80"/>
      <c r="C249" s="80"/>
      <c r="D249" s="80"/>
      <c r="E249" s="80"/>
      <c r="F249" s="80"/>
      <c r="G249" s="80"/>
      <c r="H249" s="80"/>
      <c r="I249" s="80"/>
      <c r="J249" s="80"/>
      <c r="K249" s="80"/>
      <c r="L249" s="80"/>
      <c r="M249" s="80"/>
      <c r="N249" s="80"/>
      <c r="O249" s="80"/>
    </row>
    <row r="250" spans="1:15" hidden="1" x14ac:dyDescent="0.2">
      <c r="A250" s="80"/>
      <c r="B250" s="80"/>
      <c r="C250" s="80"/>
      <c r="D250" s="80"/>
      <c r="E250" s="80"/>
      <c r="F250" s="80"/>
      <c r="G250" s="80"/>
      <c r="H250" s="80"/>
      <c r="I250" s="80"/>
      <c r="J250" s="80"/>
      <c r="K250" s="80"/>
      <c r="L250" s="80"/>
      <c r="M250" s="80"/>
      <c r="N250" s="80"/>
      <c r="O250" s="80"/>
    </row>
    <row r="251" spans="1:15" hidden="1" x14ac:dyDescent="0.2">
      <c r="A251" s="80"/>
      <c r="B251" s="80"/>
      <c r="C251" s="80"/>
      <c r="D251" s="80"/>
      <c r="E251" s="80"/>
      <c r="F251" s="80"/>
      <c r="G251" s="80"/>
      <c r="H251" s="80"/>
      <c r="I251" s="80"/>
      <c r="J251" s="80"/>
      <c r="K251" s="80"/>
      <c r="L251" s="80"/>
      <c r="M251" s="80"/>
      <c r="N251" s="80"/>
      <c r="O251" s="80"/>
    </row>
    <row r="252" spans="1:15" hidden="1" x14ac:dyDescent="0.2">
      <c r="A252" s="80"/>
      <c r="B252" s="80"/>
      <c r="C252" s="80"/>
      <c r="D252" s="80"/>
      <c r="E252" s="80"/>
      <c r="F252" s="80"/>
      <c r="G252" s="80"/>
      <c r="H252" s="80"/>
      <c r="I252" s="80"/>
      <c r="J252" s="80"/>
      <c r="K252" s="80"/>
      <c r="L252" s="80"/>
      <c r="M252" s="80"/>
      <c r="N252" s="80"/>
      <c r="O252" s="80"/>
    </row>
    <row r="253" spans="1:15" hidden="1" x14ac:dyDescent="0.2">
      <c r="A253" s="80"/>
      <c r="B253" s="80"/>
      <c r="C253" s="80"/>
      <c r="D253" s="80"/>
      <c r="E253" s="80"/>
      <c r="F253" s="80"/>
      <c r="G253" s="80"/>
      <c r="H253" s="80"/>
      <c r="I253" s="80"/>
      <c r="J253" s="80"/>
      <c r="K253" s="80"/>
      <c r="L253" s="80"/>
      <c r="M253" s="80"/>
      <c r="N253" s="80"/>
      <c r="O253" s="80"/>
    </row>
    <row r="254" spans="1:15" hidden="1" x14ac:dyDescent="0.2">
      <c r="A254" s="80"/>
      <c r="B254" s="80"/>
      <c r="C254" s="80"/>
      <c r="D254" s="80"/>
      <c r="E254" s="80"/>
      <c r="F254" s="80"/>
      <c r="G254" s="80"/>
      <c r="H254" s="80"/>
      <c r="I254" s="80"/>
      <c r="J254" s="80"/>
      <c r="K254" s="80"/>
      <c r="L254" s="80"/>
      <c r="M254" s="80"/>
      <c r="N254" s="80"/>
      <c r="O254" s="80"/>
    </row>
    <row r="255" spans="1:15" hidden="1" x14ac:dyDescent="0.2">
      <c r="A255" s="80"/>
      <c r="B255" s="80"/>
      <c r="C255" s="80"/>
      <c r="D255" s="80"/>
      <c r="E255" s="80"/>
      <c r="F255" s="80"/>
      <c r="G255" s="80"/>
      <c r="H255" s="80"/>
      <c r="I255" s="80"/>
      <c r="J255" s="80"/>
      <c r="K255" s="80"/>
      <c r="L255" s="80"/>
      <c r="M255" s="80"/>
      <c r="N255" s="80"/>
      <c r="O255" s="80"/>
    </row>
    <row r="256" spans="1:15" hidden="1" x14ac:dyDescent="0.2">
      <c r="A256" s="80"/>
      <c r="B256" s="80"/>
      <c r="C256" s="80"/>
      <c r="D256" s="80"/>
      <c r="E256" s="80"/>
      <c r="F256" s="80"/>
      <c r="G256" s="80"/>
      <c r="H256" s="80"/>
      <c r="I256" s="80"/>
      <c r="J256" s="80"/>
      <c r="K256" s="80"/>
      <c r="L256" s="80"/>
      <c r="M256" s="80"/>
      <c r="N256" s="80"/>
      <c r="O256" s="80"/>
    </row>
    <row r="257" spans="1:15" hidden="1" x14ac:dyDescent="0.2">
      <c r="A257" s="80"/>
      <c r="B257" s="80"/>
      <c r="C257" s="80"/>
      <c r="D257" s="80"/>
      <c r="E257" s="80"/>
      <c r="F257" s="80"/>
      <c r="G257" s="80"/>
      <c r="H257" s="80"/>
      <c r="I257" s="80"/>
      <c r="J257" s="80"/>
      <c r="K257" s="80"/>
      <c r="L257" s="80"/>
      <c r="M257" s="80"/>
      <c r="N257" s="80"/>
      <c r="O257" s="80"/>
    </row>
    <row r="258" spans="1:15" hidden="1" x14ac:dyDescent="0.2">
      <c r="A258" s="80"/>
      <c r="B258" s="80"/>
      <c r="C258" s="80"/>
      <c r="D258" s="80"/>
      <c r="E258" s="80"/>
      <c r="F258" s="80"/>
      <c r="G258" s="80"/>
      <c r="H258" s="80"/>
      <c r="I258" s="80"/>
      <c r="J258" s="80"/>
      <c r="K258" s="80"/>
      <c r="L258" s="80"/>
      <c r="M258" s="80"/>
      <c r="N258" s="80"/>
      <c r="O258" s="80"/>
    </row>
    <row r="259" spans="1:15" hidden="1" x14ac:dyDescent="0.2">
      <c r="A259" s="80"/>
      <c r="B259" s="80"/>
      <c r="C259" s="80"/>
      <c r="D259" s="80"/>
      <c r="E259" s="80"/>
      <c r="F259" s="80"/>
      <c r="G259" s="80"/>
      <c r="H259" s="80"/>
      <c r="I259" s="80"/>
      <c r="J259" s="80"/>
      <c r="K259" s="80"/>
      <c r="L259" s="80"/>
      <c r="M259" s="80"/>
      <c r="N259" s="80"/>
      <c r="O259" s="80"/>
    </row>
    <row r="260" spans="1:15" hidden="1" x14ac:dyDescent="0.2">
      <c r="A260" s="80"/>
      <c r="B260" s="80"/>
      <c r="C260" s="80"/>
      <c r="D260" s="80"/>
      <c r="E260" s="80"/>
      <c r="F260" s="80"/>
      <c r="G260" s="80"/>
      <c r="H260" s="80"/>
      <c r="I260" s="80"/>
      <c r="J260" s="80"/>
      <c r="K260" s="80"/>
      <c r="L260" s="80"/>
      <c r="M260" s="80"/>
      <c r="N260" s="80"/>
      <c r="O260" s="80"/>
    </row>
    <row r="261" spans="1:15" hidden="1" x14ac:dyDescent="0.2">
      <c r="A261" s="80"/>
      <c r="B261" s="80"/>
      <c r="C261" s="80"/>
      <c r="D261" s="80"/>
      <c r="E261" s="80"/>
      <c r="F261" s="80"/>
      <c r="G261" s="80"/>
      <c r="H261" s="80"/>
      <c r="I261" s="80"/>
      <c r="J261" s="80"/>
      <c r="K261" s="80"/>
      <c r="L261" s="80"/>
      <c r="M261" s="80"/>
      <c r="N261" s="80"/>
      <c r="O261" s="80"/>
    </row>
    <row r="262" spans="1:15" hidden="1" x14ac:dyDescent="0.2">
      <c r="A262" s="80"/>
      <c r="B262" s="80"/>
      <c r="C262" s="80"/>
      <c r="D262" s="80"/>
      <c r="E262" s="80"/>
      <c r="F262" s="80"/>
      <c r="G262" s="80"/>
      <c r="H262" s="80"/>
      <c r="I262" s="80"/>
      <c r="J262" s="80"/>
      <c r="K262" s="80"/>
      <c r="L262" s="80"/>
      <c r="M262" s="80"/>
      <c r="N262" s="80"/>
      <c r="O262" s="80"/>
    </row>
    <row r="263" spans="1:15" hidden="1" x14ac:dyDescent="0.2">
      <c r="A263" s="80"/>
      <c r="B263" s="80"/>
      <c r="C263" s="80"/>
      <c r="D263" s="80"/>
      <c r="E263" s="80"/>
      <c r="F263" s="80"/>
      <c r="G263" s="80"/>
      <c r="H263" s="80"/>
      <c r="I263" s="80"/>
      <c r="J263" s="80"/>
      <c r="K263" s="80"/>
      <c r="L263" s="80"/>
      <c r="M263" s="80"/>
      <c r="N263" s="80"/>
      <c r="O263" s="80"/>
    </row>
    <row r="264" spans="1:15" hidden="1" x14ac:dyDescent="0.2">
      <c r="A264" s="80"/>
      <c r="B264" s="80"/>
      <c r="C264" s="80"/>
      <c r="D264" s="80"/>
      <c r="E264" s="80"/>
      <c r="F264" s="80"/>
      <c r="G264" s="80"/>
      <c r="H264" s="80"/>
      <c r="I264" s="80"/>
      <c r="J264" s="80"/>
      <c r="K264" s="80"/>
      <c r="L264" s="80"/>
      <c r="M264" s="80"/>
      <c r="N264" s="80"/>
      <c r="O264" s="80"/>
    </row>
    <row r="265" spans="1:15" hidden="1" x14ac:dyDescent="0.2">
      <c r="A265" s="80"/>
      <c r="B265" s="80"/>
      <c r="C265" s="80"/>
      <c r="D265" s="80"/>
      <c r="E265" s="80"/>
      <c r="F265" s="80"/>
      <c r="G265" s="80"/>
      <c r="H265" s="80"/>
      <c r="I265" s="80"/>
      <c r="J265" s="80"/>
      <c r="K265" s="80"/>
      <c r="L265" s="80"/>
      <c r="M265" s="80"/>
      <c r="N265" s="80"/>
      <c r="O265" s="80"/>
    </row>
    <row r="266" spans="1:15" hidden="1" x14ac:dyDescent="0.2">
      <c r="A266" s="80"/>
      <c r="B266" s="80"/>
      <c r="C266" s="80"/>
      <c r="D266" s="80"/>
      <c r="E266" s="80"/>
      <c r="F266" s="80"/>
      <c r="G266" s="80"/>
      <c r="H266" s="80"/>
      <c r="I266" s="80"/>
      <c r="J266" s="80"/>
      <c r="K266" s="80"/>
      <c r="L266" s="80"/>
      <c r="M266" s="80"/>
      <c r="N266" s="80"/>
      <c r="O266" s="80"/>
    </row>
    <row r="267" spans="1:15" hidden="1" x14ac:dyDescent="0.2">
      <c r="A267" s="80"/>
      <c r="B267" s="80"/>
      <c r="C267" s="80"/>
      <c r="D267" s="80"/>
      <c r="E267" s="80"/>
      <c r="F267" s="80"/>
      <c r="G267" s="80"/>
      <c r="H267" s="80"/>
      <c r="I267" s="80"/>
      <c r="J267" s="80"/>
      <c r="K267" s="80"/>
      <c r="L267" s="80"/>
      <c r="M267" s="80"/>
      <c r="N267" s="80"/>
      <c r="O267" s="80"/>
    </row>
    <row r="268" spans="1:15" hidden="1" x14ac:dyDescent="0.2">
      <c r="A268" s="80"/>
      <c r="B268" s="80"/>
      <c r="C268" s="80"/>
      <c r="D268" s="80"/>
      <c r="E268" s="80"/>
      <c r="F268" s="80"/>
      <c r="G268" s="80"/>
      <c r="H268" s="80"/>
      <c r="I268" s="80"/>
      <c r="J268" s="80"/>
      <c r="K268" s="80"/>
      <c r="L268" s="80"/>
      <c r="M268" s="80"/>
      <c r="N268" s="80"/>
      <c r="O268" s="80"/>
    </row>
    <row r="269" spans="1:15" hidden="1" x14ac:dyDescent="0.2">
      <c r="A269" s="80"/>
      <c r="B269" s="80"/>
      <c r="C269" s="80"/>
      <c r="D269" s="80"/>
      <c r="E269" s="80"/>
      <c r="F269" s="80"/>
      <c r="G269" s="80"/>
      <c r="H269" s="80"/>
      <c r="I269" s="80"/>
      <c r="J269" s="80"/>
      <c r="K269" s="80"/>
      <c r="L269" s="80"/>
      <c r="M269" s="80"/>
      <c r="N269" s="80"/>
      <c r="O269" s="80"/>
    </row>
    <row r="270" spans="1:15" hidden="1" x14ac:dyDescent="0.2">
      <c r="A270" s="80"/>
      <c r="B270" s="80"/>
      <c r="C270" s="80"/>
      <c r="D270" s="80"/>
      <c r="E270" s="80"/>
      <c r="F270" s="80"/>
      <c r="G270" s="80"/>
      <c r="H270" s="80"/>
      <c r="I270" s="80"/>
      <c r="J270" s="80"/>
      <c r="K270" s="80"/>
      <c r="L270" s="80"/>
      <c r="M270" s="80"/>
      <c r="N270" s="80"/>
      <c r="O270" s="80"/>
    </row>
    <row r="271" spans="1:15" hidden="1" x14ac:dyDescent="0.2">
      <c r="A271" s="80"/>
      <c r="B271" s="80"/>
      <c r="C271" s="80"/>
      <c r="D271" s="80"/>
      <c r="E271" s="80"/>
      <c r="F271" s="80"/>
      <c r="G271" s="80"/>
      <c r="H271" s="80"/>
      <c r="I271" s="80"/>
      <c r="J271" s="80"/>
      <c r="K271" s="80"/>
      <c r="L271" s="80"/>
      <c r="M271" s="80"/>
      <c r="N271" s="80"/>
      <c r="O271" s="80"/>
    </row>
    <row r="272" spans="1:15" hidden="1" x14ac:dyDescent="0.2">
      <c r="A272" s="80"/>
      <c r="B272" s="80"/>
      <c r="C272" s="80"/>
      <c r="D272" s="80"/>
      <c r="E272" s="80"/>
      <c r="F272" s="80"/>
      <c r="G272" s="80"/>
      <c r="H272" s="80"/>
      <c r="I272" s="80"/>
      <c r="J272" s="80"/>
      <c r="K272" s="80"/>
      <c r="L272" s="80"/>
      <c r="M272" s="80"/>
      <c r="N272" s="80"/>
      <c r="O272" s="80"/>
    </row>
    <row r="273" spans="1:15" hidden="1" x14ac:dyDescent="0.2">
      <c r="A273" s="80"/>
      <c r="B273" s="80"/>
      <c r="C273" s="80"/>
      <c r="D273" s="80"/>
      <c r="E273" s="80"/>
      <c r="F273" s="80"/>
      <c r="G273" s="80"/>
      <c r="H273" s="80"/>
      <c r="I273" s="80"/>
      <c r="J273" s="80"/>
      <c r="K273" s="80"/>
      <c r="L273" s="80"/>
      <c r="M273" s="80"/>
      <c r="N273" s="80"/>
      <c r="O273" s="80"/>
    </row>
    <row r="274" spans="1:15" hidden="1" x14ac:dyDescent="0.2">
      <c r="A274" s="80"/>
      <c r="B274" s="80"/>
      <c r="C274" s="80"/>
      <c r="D274" s="80"/>
      <c r="E274" s="80"/>
      <c r="F274" s="80"/>
      <c r="G274" s="80"/>
      <c r="H274" s="80"/>
      <c r="I274" s="80"/>
      <c r="J274" s="80"/>
      <c r="K274" s="80"/>
      <c r="L274" s="80"/>
      <c r="M274" s="80"/>
      <c r="N274" s="80"/>
      <c r="O274" s="80"/>
    </row>
    <row r="275" spans="1:15" hidden="1" x14ac:dyDescent="0.2">
      <c r="A275" s="80"/>
      <c r="B275" s="80"/>
      <c r="C275" s="80"/>
      <c r="D275" s="80"/>
      <c r="E275" s="80"/>
      <c r="F275" s="80"/>
      <c r="G275" s="80"/>
      <c r="H275" s="80"/>
      <c r="I275" s="80"/>
      <c r="J275" s="80"/>
      <c r="K275" s="80"/>
      <c r="L275" s="80"/>
      <c r="M275" s="80"/>
      <c r="N275" s="80"/>
      <c r="O275" s="80"/>
    </row>
    <row r="276" spans="1:15" hidden="1" x14ac:dyDescent="0.2">
      <c r="A276" s="80"/>
      <c r="B276" s="80"/>
      <c r="C276" s="80"/>
      <c r="D276" s="80"/>
      <c r="E276" s="80"/>
      <c r="F276" s="80"/>
      <c r="G276" s="80"/>
      <c r="H276" s="80"/>
      <c r="I276" s="80"/>
      <c r="J276" s="80"/>
      <c r="K276" s="80"/>
      <c r="L276" s="80"/>
      <c r="M276" s="80"/>
      <c r="N276" s="80"/>
      <c r="O276" s="80"/>
    </row>
    <row r="277" spans="1:15" hidden="1" x14ac:dyDescent="0.2">
      <c r="A277" s="80"/>
      <c r="B277" s="80"/>
      <c r="C277" s="80"/>
      <c r="D277" s="80"/>
      <c r="E277" s="80"/>
      <c r="F277" s="80"/>
      <c r="G277" s="80"/>
      <c r="H277" s="80"/>
      <c r="I277" s="80"/>
      <c r="J277" s="80"/>
      <c r="K277" s="80"/>
      <c r="L277" s="80"/>
      <c r="M277" s="80"/>
      <c r="N277" s="80"/>
      <c r="O277" s="80"/>
    </row>
    <row r="278" spans="1:15" hidden="1" x14ac:dyDescent="0.2">
      <c r="A278" s="80"/>
      <c r="B278" s="80"/>
      <c r="C278" s="80"/>
      <c r="D278" s="80"/>
      <c r="E278" s="80"/>
      <c r="F278" s="80"/>
      <c r="G278" s="80"/>
      <c r="H278" s="80"/>
      <c r="I278" s="80"/>
      <c r="J278" s="80"/>
      <c r="K278" s="80"/>
      <c r="L278" s="80"/>
      <c r="M278" s="80"/>
      <c r="N278" s="80"/>
      <c r="O278" s="80"/>
    </row>
    <row r="279" spans="1:15" hidden="1" x14ac:dyDescent="0.2">
      <c r="A279" s="80"/>
      <c r="B279" s="80"/>
      <c r="C279" s="80"/>
      <c r="D279" s="80"/>
      <c r="E279" s="80"/>
      <c r="F279" s="80"/>
      <c r="G279" s="80"/>
      <c r="H279" s="80"/>
      <c r="I279" s="80"/>
      <c r="J279" s="80"/>
      <c r="K279" s="80"/>
      <c r="L279" s="80"/>
      <c r="M279" s="80"/>
      <c r="N279" s="80"/>
      <c r="O279" s="80"/>
    </row>
    <row r="280" spans="1:15" hidden="1" x14ac:dyDescent="0.2">
      <c r="A280" s="80"/>
      <c r="B280" s="80"/>
      <c r="C280" s="80"/>
      <c r="D280" s="80"/>
      <c r="E280" s="80"/>
      <c r="F280" s="80"/>
      <c r="G280" s="80"/>
      <c r="H280" s="80"/>
      <c r="I280" s="80"/>
      <c r="J280" s="80"/>
      <c r="K280" s="80"/>
      <c r="L280" s="80"/>
      <c r="M280" s="80"/>
      <c r="N280" s="80"/>
      <c r="O280" s="80"/>
    </row>
  </sheetData>
  <mergeCells count="2">
    <mergeCell ref="B6:B7"/>
    <mergeCell ref="C6:C7"/>
  </mergeCells>
  <conditionalFormatting sqref="L2">
    <cfRule type="expression" dxfId="1" priority="1">
      <formula>$L$2="Check!"</formula>
    </cfRule>
  </conditionalFormatting>
  <hyperlinks>
    <hyperlink ref="L1" location="Menu!A1" display="Menu" xr:uid="{00000000-0004-0000-0800-000000000000}"/>
  </hyperlink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Legend</vt:lpstr>
      <vt:lpstr>Project List</vt:lpstr>
      <vt:lpstr>Inflation</vt:lpstr>
      <vt:lpstr>Historical Expenditure</vt:lpstr>
      <vt:lpstr>Historical Volumes</vt:lpstr>
      <vt:lpstr>Unit Rates</vt:lpstr>
      <vt:lpstr>Forecast Volumes (unitised)</vt:lpstr>
      <vt:lpstr>Forecast Expenditure</vt:lpstr>
      <vt:lpstr>Direct Capex</vt:lpstr>
      <vt:lpstr>Reset RIN 2.2 Repex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2020-01-07T07:15:09Z</dcterms:created>
  <dcterms:modified xsi:type="dcterms:W3CDTF">2020-01-31T00:03:08Z</dcterms:modified>
</cp:coreProperties>
</file>