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perations\Technical Compliance\Fire Prevention\04 F Factor\2018-19 Data\Final Report\"/>
    </mc:Choice>
  </mc:AlternateContent>
  <bookViews>
    <workbookView xWindow="0" yWindow="0" windowWidth="20400" windowHeight="7755" tabRatio="808" activeTab="3"/>
  </bookViews>
  <sheets>
    <sheet name="Contents" sheetId="144" r:id="rId1"/>
    <sheet name="Cover" sheetId="133" r:id="rId2"/>
    <sheet name="1. F-Factor summary" sheetId="145" r:id="rId3"/>
    <sheet name="2. Individual fire start info" sheetId="147" r:id="rId4"/>
    <sheet name="3. Systems and Audit" sheetId="146" r:id="rId5"/>
  </sheets>
  <externalReferences>
    <externalReference r:id="rId6"/>
    <externalReference r:id="rId7"/>
  </externalReferences>
  <definedNames>
    <definedName name="_xlnm._FilterDatabase" localSheetId="3" hidden="1">'2. Individual fire start info'!$B$37:$V$141</definedName>
    <definedName name="abc" localSheetId="2">#REF!</definedName>
    <definedName name="abc" localSheetId="0">#REF!</definedName>
    <definedName name="abc">#REF!</definedName>
    <definedName name="Asset1" localSheetId="2">#REF!</definedName>
    <definedName name="Asset1" localSheetId="0">'[1]4. RAB'!#REF!</definedName>
    <definedName name="Asset1" localSheetId="1">#REF!</definedName>
    <definedName name="Asset1">#REF!</definedName>
    <definedName name="Asset10" localSheetId="2">#REF!</definedName>
    <definedName name="Asset10" localSheetId="0">'[1]4. RAB'!#REF!</definedName>
    <definedName name="Asset10" localSheetId="1">#REF!</definedName>
    <definedName name="Asset10">#REF!</definedName>
    <definedName name="Asset11" localSheetId="2">#REF!</definedName>
    <definedName name="Asset11" localSheetId="0">'[1]4. RAB'!#REF!</definedName>
    <definedName name="Asset11" localSheetId="1">#REF!</definedName>
    <definedName name="Asset11">#REF!</definedName>
    <definedName name="asset11a" localSheetId="2">#REF!</definedName>
    <definedName name="asset11a" localSheetId="0">#REF!</definedName>
    <definedName name="asset11a" localSheetId="1">#REF!</definedName>
    <definedName name="asset11a">#REF!</definedName>
    <definedName name="Asset12" localSheetId="2">#REF!</definedName>
    <definedName name="Asset12" localSheetId="0">'[1]4. RAB'!#REF!</definedName>
    <definedName name="Asset12" localSheetId="1">#REF!</definedName>
    <definedName name="Asset12">#REF!</definedName>
    <definedName name="Asset13" localSheetId="2">#REF!</definedName>
    <definedName name="Asset13" localSheetId="0">'[1]4. RAB'!#REF!</definedName>
    <definedName name="Asset13" localSheetId="1">#REF!</definedName>
    <definedName name="Asset13">#REF!</definedName>
    <definedName name="Asset14" localSheetId="2">#REF!</definedName>
    <definedName name="Asset14" localSheetId="0">'[1]4. RAB'!#REF!</definedName>
    <definedName name="Asset14" localSheetId="1">#REF!</definedName>
    <definedName name="Asset14">#REF!</definedName>
    <definedName name="Asset15" localSheetId="2">#REF!</definedName>
    <definedName name="Asset15" localSheetId="0">'[1]4. RAB'!#REF!</definedName>
    <definedName name="Asset15" localSheetId="1">#REF!</definedName>
    <definedName name="Asset15">#REF!</definedName>
    <definedName name="Asset16" localSheetId="2">#REF!</definedName>
    <definedName name="Asset16" localSheetId="0">'[1]4. RAB'!#REF!</definedName>
    <definedName name="Asset16" localSheetId="1">#REF!</definedName>
    <definedName name="Asset16">#REF!</definedName>
    <definedName name="Asset17" localSheetId="2">#REF!</definedName>
    <definedName name="Asset17" localSheetId="0">'[1]4. RAB'!#REF!</definedName>
    <definedName name="Asset17" localSheetId="1">#REF!</definedName>
    <definedName name="Asset17">#REF!</definedName>
    <definedName name="Asset18" localSheetId="2">#REF!</definedName>
    <definedName name="Asset18" localSheetId="0">'[1]4. RAB'!#REF!</definedName>
    <definedName name="Asset18" localSheetId="1">#REF!</definedName>
    <definedName name="Asset18">#REF!</definedName>
    <definedName name="Asset19" localSheetId="2">#REF!</definedName>
    <definedName name="Asset19" localSheetId="0">'[1]4. RAB'!#REF!</definedName>
    <definedName name="Asset19" localSheetId="1">#REF!</definedName>
    <definedName name="Asset19">#REF!</definedName>
    <definedName name="Asset2" localSheetId="2">#REF!</definedName>
    <definedName name="Asset2" localSheetId="0">'[1]4. RAB'!#REF!</definedName>
    <definedName name="Asset2" localSheetId="1">#REF!</definedName>
    <definedName name="Asset2">#REF!</definedName>
    <definedName name="Asset20" localSheetId="2">#REF!</definedName>
    <definedName name="Asset20" localSheetId="0">'[1]4. RAB'!#REF!</definedName>
    <definedName name="Asset20" localSheetId="1">#REF!</definedName>
    <definedName name="Asset20">#REF!</definedName>
    <definedName name="Asset3" localSheetId="2">#REF!</definedName>
    <definedName name="Asset3" localSheetId="0">'[1]4. RAB'!#REF!</definedName>
    <definedName name="Asset3" localSheetId="1">#REF!</definedName>
    <definedName name="Asset3">#REF!</definedName>
    <definedName name="Asset4" localSheetId="2">#REF!</definedName>
    <definedName name="Asset4" localSheetId="0">'[1]4. RAB'!#REF!</definedName>
    <definedName name="Asset4" localSheetId="1">#REF!</definedName>
    <definedName name="Asset4">#REF!</definedName>
    <definedName name="Asset5" localSheetId="2">#REF!</definedName>
    <definedName name="Asset5" localSheetId="0">'[1]4. RAB'!#REF!</definedName>
    <definedName name="Asset5" localSheetId="1">#REF!</definedName>
    <definedName name="Asset5">#REF!</definedName>
    <definedName name="Asset6" localSheetId="2">#REF!</definedName>
    <definedName name="Asset6" localSheetId="0">'[1]4. RAB'!#REF!</definedName>
    <definedName name="Asset6" localSheetId="1">#REF!</definedName>
    <definedName name="Asset6">#REF!</definedName>
    <definedName name="Asset7" localSheetId="2">#REF!</definedName>
    <definedName name="Asset7" localSheetId="0">'[1]4. RAB'!#REF!</definedName>
    <definedName name="Asset7" localSheetId="1">#REF!</definedName>
    <definedName name="Asset7">#REF!</definedName>
    <definedName name="Asset8" localSheetId="2">#REF!</definedName>
    <definedName name="Asset8" localSheetId="0">'[1]4. RAB'!#REF!</definedName>
    <definedName name="Asset8" localSheetId="1">#REF!</definedName>
    <definedName name="Asset8">#REF!</definedName>
    <definedName name="Asset9" localSheetId="2">#REF!</definedName>
    <definedName name="Asset9" localSheetId="0">'[1]4. RAB'!#REF!</definedName>
    <definedName name="Asset9" localSheetId="1">#REF!</definedName>
    <definedName name="Asset9">#REF!</definedName>
    <definedName name="DNSP" localSheetId="2">[2]Outcomes!$B$2</definedName>
    <definedName name="DNSP">[2]Outcomes!$B$2</definedName>
    <definedName name="_xlnm.Print_Area" localSheetId="2">'1. F-Factor summary'!$B$1:$D$20</definedName>
    <definedName name="_xlnm.Print_Area" localSheetId="3">'2. Individual fire start info'!$B$1:$V$131</definedName>
    <definedName name="_xlnm.Print_Area" localSheetId="4">'3. Systems and Audit'!$B$1:$E$30</definedName>
    <definedName name="_xlnm.Print_Area" localSheetId="0">Contents!$A$1:$Q$18</definedName>
    <definedName name="_xlnm.Print_Area" localSheetId="1">Cover!$B$1:$I$50</definedName>
    <definedName name="YEAR" localSheetId="2">[2]Outcomes!$B$3</definedName>
    <definedName name="YEAR">[2]Outcomes!$B$3</definedName>
  </definedNames>
  <calcPr calcId="152511"/>
</workbook>
</file>

<file path=xl/calcChain.xml><?xml version="1.0" encoding="utf-8"?>
<calcChain xmlns="http://schemas.openxmlformats.org/spreadsheetml/2006/main">
  <c r="C8" i="145" l="1"/>
  <c r="C9" i="145"/>
  <c r="C10" i="145"/>
  <c r="C11" i="145"/>
  <c r="C12" i="145"/>
  <c r="C7" i="145"/>
  <c r="B41" i="147" l="1"/>
  <c r="B42" i="147" s="1"/>
  <c r="B43" i="147" s="1"/>
  <c r="B44" i="147" s="1"/>
  <c r="B45" i="147" s="1"/>
  <c r="B46" i="147" s="1"/>
  <c r="B47" i="147" s="1"/>
  <c r="B48" i="147" s="1"/>
  <c r="B49" i="147" s="1"/>
  <c r="B50" i="147" s="1"/>
  <c r="B51" i="147" s="1"/>
  <c r="B52" i="147" s="1"/>
  <c r="B53" i="147" s="1"/>
  <c r="B54" i="147" s="1"/>
  <c r="B55" i="147" s="1"/>
  <c r="B56" i="147" s="1"/>
  <c r="B57" i="147" s="1"/>
  <c r="B58" i="147" s="1"/>
  <c r="B59" i="147" s="1"/>
  <c r="B60" i="147" s="1"/>
  <c r="B61" i="147" s="1"/>
  <c r="B62" i="147" s="1"/>
  <c r="B63" i="147" s="1"/>
  <c r="B64" i="147" s="1"/>
  <c r="B65" i="147" s="1"/>
  <c r="B66" i="147" s="1"/>
  <c r="B67" i="147" s="1"/>
  <c r="B68" i="147" s="1"/>
  <c r="B69" i="147" s="1"/>
  <c r="B70" i="147" s="1"/>
  <c r="B71" i="147" s="1"/>
  <c r="B72" i="147" s="1"/>
  <c r="B73" i="147" s="1"/>
  <c r="B74" i="147" s="1"/>
  <c r="B75" i="147" s="1"/>
  <c r="B76" i="147" s="1"/>
  <c r="B77" i="147" s="1"/>
  <c r="B78" i="147" s="1"/>
  <c r="B79" i="147" s="1"/>
  <c r="B80" i="147" s="1"/>
  <c r="B81" i="147" s="1"/>
  <c r="B82" i="147" s="1"/>
  <c r="B83" i="147" s="1"/>
  <c r="B84" i="147" s="1"/>
  <c r="B85" i="147" s="1"/>
  <c r="B86" i="147" s="1"/>
  <c r="B87" i="147" s="1"/>
  <c r="B88" i="147" s="1"/>
  <c r="B89" i="147" s="1"/>
  <c r="B90" i="147" s="1"/>
  <c r="B91" i="147" s="1"/>
  <c r="B92" i="147" s="1"/>
  <c r="B93" i="147" s="1"/>
  <c r="B94" i="147" s="1"/>
  <c r="B95" i="147" s="1"/>
  <c r="B96" i="147" s="1"/>
  <c r="B97" i="147" s="1"/>
  <c r="B98" i="147" s="1"/>
  <c r="B99" i="147" s="1"/>
  <c r="B100" i="147" s="1"/>
  <c r="B101" i="147" s="1"/>
  <c r="B102" i="147" s="1"/>
  <c r="B103" i="147" s="1"/>
  <c r="B104" i="147" s="1"/>
  <c r="B105" i="147" s="1"/>
  <c r="B106" i="147" s="1"/>
  <c r="B107" i="147" s="1"/>
  <c r="B108" i="147" s="1"/>
  <c r="B109" i="147" s="1"/>
  <c r="B110" i="147" s="1"/>
  <c r="B111" i="147" s="1"/>
  <c r="B112" i="147" s="1"/>
  <c r="B113" i="147" s="1"/>
  <c r="B114" i="147" s="1"/>
  <c r="B115" i="147" s="1"/>
  <c r="B116" i="147" s="1"/>
  <c r="B117" i="147" s="1"/>
  <c r="B118" i="147" s="1"/>
  <c r="B119" i="147" s="1"/>
  <c r="B120" i="147" s="1"/>
  <c r="B121" i="147" s="1"/>
  <c r="B122" i="147" s="1"/>
  <c r="B123" i="147" s="1"/>
  <c r="B124" i="147" s="1"/>
  <c r="B125" i="147" s="1"/>
  <c r="B126" i="147" s="1"/>
  <c r="B127" i="147" s="1"/>
  <c r="B128" i="147" s="1"/>
  <c r="B129" i="147" s="1"/>
  <c r="B130" i="147" s="1"/>
  <c r="B131" i="147" s="1"/>
  <c r="B132" i="147" s="1"/>
  <c r="B133" i="147" s="1"/>
  <c r="B134" i="147" s="1"/>
  <c r="B135" i="147" s="1"/>
  <c r="B136" i="147" s="1"/>
  <c r="B137" i="147" s="1"/>
  <c r="B138" i="147" s="1"/>
  <c r="B139" i="147" s="1"/>
  <c r="B140" i="147" s="1"/>
  <c r="B141" i="147" s="1"/>
  <c r="B19" i="147" l="1"/>
  <c r="D2" i="145" l="1"/>
  <c r="B3" i="147" l="1"/>
  <c r="B3" i="145"/>
  <c r="B1" i="147"/>
  <c r="B1" i="145"/>
  <c r="B1" i="146"/>
  <c r="B8" i="146"/>
  <c r="C13" i="145" l="1"/>
  <c r="B3" i="146"/>
  <c r="D3" i="145" l="1"/>
  <c r="B39" i="147" l="1"/>
</calcChain>
</file>

<file path=xl/sharedStrings.xml><?xml version="1.0" encoding="utf-8"?>
<sst xmlns="http://schemas.openxmlformats.org/spreadsheetml/2006/main" count="1285" uniqueCount="554">
  <si>
    <t>Instructions:</t>
  </si>
  <si>
    <t>Cover sheet</t>
  </si>
  <si>
    <t>Distribution Network Service Provider</t>
  </si>
  <si>
    <t>Reporting year:</t>
  </si>
  <si>
    <t>Colour coding of input sheets:</t>
  </si>
  <si>
    <t>Yellow = Input cells</t>
  </si>
  <si>
    <t>Leave coloured cells blank if no information exists - PLEASE DO NOT ENTER TEXT unless specifically requested to do so.</t>
  </si>
  <si>
    <t>All dollar amounts are to be unrounded, and in nominal terms.</t>
  </si>
  <si>
    <t>F-factor data reporting</t>
  </si>
  <si>
    <t>Business address</t>
  </si>
  <si>
    <t>Suburb</t>
  </si>
  <si>
    <t>State</t>
  </si>
  <si>
    <t>Postcode</t>
  </si>
  <si>
    <t>Postal address</t>
  </si>
  <si>
    <t>Contact name/s</t>
  </si>
  <si>
    <t>Contact phone/s</t>
  </si>
  <si>
    <t>Contact email address/s</t>
  </si>
  <si>
    <t xml:space="preserve"> </t>
  </si>
  <si>
    <t>Table of contents</t>
  </si>
  <si>
    <t>Address</t>
  </si>
  <si>
    <t>DNSP - trading name:</t>
  </si>
  <si>
    <t xml:space="preserve">DNSP - Australian business number: </t>
  </si>
  <si>
    <t>System 1</t>
  </si>
  <si>
    <t>System 2</t>
  </si>
  <si>
    <t xml:space="preserve">System 3 </t>
  </si>
  <si>
    <t>System 4</t>
  </si>
  <si>
    <t>System 5</t>
  </si>
  <si>
    <t>Name</t>
  </si>
  <si>
    <t>Relevant Standards</t>
  </si>
  <si>
    <t>System Audited</t>
  </si>
  <si>
    <t>Total</t>
  </si>
  <si>
    <t>Information or reporting systems</t>
  </si>
  <si>
    <t xml:space="preserve">   (4) Whether the data entered into or removed from the IT system has been audited - Yes or No</t>
  </si>
  <si>
    <t>Table 4: Information or reporting systems</t>
  </si>
  <si>
    <r>
      <t>Table 4</t>
    </r>
    <r>
      <rPr>
        <sz val="10"/>
        <rFont val="Arial"/>
        <family val="2"/>
      </rPr>
      <t xml:space="preserve"> - Information or reporting systems</t>
    </r>
  </si>
  <si>
    <t xml:space="preserve">   (1) Name of any IT system used to collect fire start data or fault event data - i.e. SCADA system, or fault reporting system</t>
  </si>
  <si>
    <t xml:space="preserve">   (2) Whether the fire recording or fault recording process has been audited or complies with a relevant Australian or industry standard - Yes or No</t>
  </si>
  <si>
    <t xml:space="preserve">   (3) List any relevant Australian or industry standards that the fire recording or fault recording process complies with</t>
  </si>
  <si>
    <t>1. F-factor summary</t>
  </si>
  <si>
    <t>Fire start report</t>
  </si>
  <si>
    <t xml:space="preserve">This template is to be used by a DNSP to provide a fire start report to the AER in accordance with section 5 of the F-factor Order in Council.  </t>
  </si>
  <si>
    <t>2. Fire start report</t>
  </si>
  <si>
    <t>3. Systems and Audit</t>
  </si>
  <si>
    <t>Fire Type</t>
  </si>
  <si>
    <t>Risk Factors</t>
  </si>
  <si>
    <t>Started by any tree, or part of a tree, falling upon or coming into contact with a distribution system</t>
  </si>
  <si>
    <t>Started by any person, bird, reptile or other animal coming into contact with a distribution system</t>
  </si>
  <si>
    <t xml:space="preserve">Started by lightning striking a distribution system or a part of a distribution system </t>
  </si>
  <si>
    <t>Started by any other thing forming part of or coming into contact with a distribution system</t>
  </si>
  <si>
    <t>Otherwise started by a distribution system</t>
  </si>
  <si>
    <t>Table 2: Summary of total fire starts by F factor Order definition</t>
  </si>
  <si>
    <t>Victoria</t>
  </si>
  <si>
    <t>DNSP:</t>
  </si>
  <si>
    <t>2018/19</t>
  </si>
  <si>
    <t>United Energy</t>
  </si>
  <si>
    <t>IRU target:</t>
  </si>
  <si>
    <t>IRU amount:</t>
  </si>
  <si>
    <t>Revenue adjustment:</t>
  </si>
  <si>
    <t>Danger multiplier</t>
  </si>
  <si>
    <t>IRU 
amount</t>
  </si>
  <si>
    <t>Product of multipliers</t>
  </si>
  <si>
    <t>Started in or originated from a distribution system</t>
  </si>
  <si>
    <t>Fire starts</t>
  </si>
  <si>
    <t>Number</t>
  </si>
  <si>
    <t>Total fires by cause</t>
  </si>
  <si>
    <t>Kind of Fire Start by definition of fire start under clause 5 of F-factor Order</t>
  </si>
  <si>
    <t>Dark blue = AER headings</t>
  </si>
  <si>
    <t>Grey = AER instructions</t>
  </si>
  <si>
    <t>Light orange = Automatically-generated cells</t>
  </si>
  <si>
    <r>
      <t xml:space="preserve">Date </t>
    </r>
    <r>
      <rPr>
        <vertAlign val="superscript"/>
        <sz val="12"/>
        <color indexed="51"/>
        <rFont val="Arial"/>
        <family val="2"/>
      </rPr>
      <t>1</t>
    </r>
  </si>
  <si>
    <r>
      <t xml:space="preserve">Time </t>
    </r>
    <r>
      <rPr>
        <vertAlign val="superscript"/>
        <sz val="12"/>
        <color indexed="51"/>
        <rFont val="Arial"/>
        <family val="2"/>
      </rPr>
      <t>2</t>
    </r>
  </si>
  <si>
    <r>
      <t xml:space="preserve">Latitude </t>
    </r>
    <r>
      <rPr>
        <vertAlign val="superscript"/>
        <sz val="12"/>
        <color indexed="51"/>
        <rFont val="Arial"/>
        <family val="2"/>
      </rPr>
      <t>3</t>
    </r>
  </si>
  <si>
    <r>
      <t xml:space="preserve">Longitude </t>
    </r>
    <r>
      <rPr>
        <vertAlign val="superscript"/>
        <sz val="12"/>
        <color indexed="51"/>
        <rFont val="Arial"/>
        <family val="2"/>
      </rPr>
      <t>3</t>
    </r>
  </si>
  <si>
    <t>Location
multiplier</t>
  </si>
  <si>
    <t>The SGSPAA Internal Audit function undertakes a programme of work in accordance with the SGSPAA Group Internal Audit Plan. This internal audit activity covers elements of the systems and process used for capturing, recording and maintaining fire start data.</t>
  </si>
  <si>
    <t>Low voltage AC (&lt;1kV)</t>
  </si>
  <si>
    <t>11kV AC</t>
  </si>
  <si>
    <t>22kV AC</t>
  </si>
  <si>
    <t>66kV AC</t>
  </si>
  <si>
    <t>single phase</t>
  </si>
  <si>
    <t>three phase</t>
  </si>
  <si>
    <t xml:space="preserve"> - overhead conductor (bare; all aluminium conductor)</t>
  </si>
  <si>
    <t xml:space="preserve"> - underground cable</t>
  </si>
  <si>
    <t xml:space="preserve"> - pole (wood)</t>
  </si>
  <si>
    <t xml:space="preserve"> - crossarm (wood)</t>
  </si>
  <si>
    <t xml:space="preserve"> - connector / termination</t>
  </si>
  <si>
    <t xml:space="preserve"> - dropper / bridge</t>
  </si>
  <si>
    <t xml:space="preserve"> - insulators</t>
  </si>
  <si>
    <t xml:space="preserve"> - transformer (pole mounted)</t>
  </si>
  <si>
    <t xml:space="preserve"> - fuse (boric acid)</t>
  </si>
  <si>
    <t xml:space="preserve"> - fuse (EDO fuse)</t>
  </si>
  <si>
    <t xml:space="preserve"> - fuse (powder filled)</t>
  </si>
  <si>
    <t xml:space="preserve"> - connection box</t>
  </si>
  <si>
    <t>System 6</t>
  </si>
  <si>
    <t>System 7</t>
  </si>
  <si>
    <t>System 8</t>
  </si>
  <si>
    <t>The cells and structure of the spreadsheet is locked to prevent inadvertent interference with the automated settings.</t>
  </si>
  <si>
    <r>
      <t xml:space="preserve">Location 
area </t>
    </r>
    <r>
      <rPr>
        <vertAlign val="superscript"/>
        <sz val="12"/>
        <color indexed="51"/>
        <rFont val="Arial"/>
        <family val="2"/>
      </rPr>
      <t>12</t>
    </r>
  </si>
  <si>
    <t>Table 2: Individual Fire Starts</t>
  </si>
  <si>
    <r>
      <t xml:space="preserve">Fire 
danger 
rating </t>
    </r>
    <r>
      <rPr>
        <vertAlign val="superscript"/>
        <sz val="12"/>
        <color indexed="51"/>
        <rFont val="Arial"/>
        <family val="2"/>
      </rPr>
      <t>13</t>
    </r>
  </si>
  <si>
    <r>
      <t xml:space="preserve">DNSP record number </t>
    </r>
    <r>
      <rPr>
        <vertAlign val="superscript"/>
        <sz val="12"/>
        <rFont val="Arial"/>
        <family val="2"/>
      </rPr>
      <t>14</t>
    </r>
  </si>
  <si>
    <r>
      <t xml:space="preserve">OSIRIS 
(ESV) reference 
number </t>
    </r>
    <r>
      <rPr>
        <vertAlign val="superscript"/>
        <sz val="12"/>
        <rFont val="Arial"/>
        <family val="2"/>
      </rPr>
      <t>15</t>
    </r>
  </si>
  <si>
    <t>Electricity Distribution Network Service Provider
F-factor Reporting Template</t>
  </si>
  <si>
    <t>STO13</t>
  </si>
  <si>
    <t>MGE34</t>
  </si>
  <si>
    <t>DMA14</t>
  </si>
  <si>
    <t>HGS33</t>
  </si>
  <si>
    <t>DMA23</t>
  </si>
  <si>
    <t>STO14</t>
  </si>
  <si>
    <t>MGE21</t>
  </si>
  <si>
    <t>DMA21</t>
  </si>
  <si>
    <t>DMA24</t>
  </si>
  <si>
    <t>FSH31</t>
  </si>
  <si>
    <t>CFD25</t>
  </si>
  <si>
    <t>OAK35</t>
  </si>
  <si>
    <t>CRM22</t>
  </si>
  <si>
    <t>DMA15</t>
  </si>
  <si>
    <t>RBD22</t>
  </si>
  <si>
    <t>SVW55</t>
  </si>
  <si>
    <t>DVY31</t>
  </si>
  <si>
    <t>SVW45</t>
  </si>
  <si>
    <t>HGS21</t>
  </si>
  <si>
    <t>OAK32</t>
  </si>
  <si>
    <t>CRM11</t>
  </si>
  <si>
    <t>Urban</t>
  </si>
  <si>
    <t>RWT35</t>
  </si>
  <si>
    <t>NW 21</t>
  </si>
  <si>
    <t>NW 14</t>
  </si>
  <si>
    <t>NW 33</t>
  </si>
  <si>
    <t>BW 33</t>
  </si>
  <si>
    <t>RD 04</t>
  </si>
  <si>
    <t>K  08</t>
  </si>
  <si>
    <t>NB 34</t>
  </si>
  <si>
    <t>K  13</t>
  </si>
  <si>
    <t>LD 07</t>
  </si>
  <si>
    <t>NP 36</t>
  </si>
  <si>
    <t>NB 25</t>
  </si>
  <si>
    <t>LD 06</t>
  </si>
  <si>
    <t>NB 35</t>
  </si>
  <si>
    <t>K  06</t>
  </si>
  <si>
    <t>BT 10</t>
  </si>
  <si>
    <t>Rural Short</t>
  </si>
  <si>
    <t>MR 14</t>
  </si>
  <si>
    <t>DN 02</t>
  </si>
  <si>
    <t>EW 08</t>
  </si>
  <si>
    <t>SR 13</t>
  </si>
  <si>
    <t>MR 32</t>
  </si>
  <si>
    <t>DN 22</t>
  </si>
  <si>
    <t>DVY24</t>
  </si>
  <si>
    <t>FTN24</t>
  </si>
  <si>
    <t>BR 04</t>
  </si>
  <si>
    <t>MGE23</t>
  </si>
  <si>
    <t>GW 05</t>
  </si>
  <si>
    <t>FSH32</t>
  </si>
  <si>
    <t>TBTS-FTS</t>
  </si>
  <si>
    <t>DN 10</t>
  </si>
  <si>
    <t>MC 06</t>
  </si>
  <si>
    <t>BT 15</t>
  </si>
  <si>
    <t>OR 24</t>
  </si>
  <si>
    <t>EM 05</t>
  </si>
  <si>
    <t>EM 10</t>
  </si>
  <si>
    <t>CDA22</t>
  </si>
  <si>
    <t>MC 09</t>
  </si>
  <si>
    <t>HT 11</t>
  </si>
  <si>
    <t>OR 35</t>
  </si>
  <si>
    <t>BT 09</t>
  </si>
  <si>
    <t>HGS31</t>
  </si>
  <si>
    <t>OE 15</t>
  </si>
  <si>
    <t>HGS23</t>
  </si>
  <si>
    <t>DMA13</t>
  </si>
  <si>
    <t>CDA23</t>
  </si>
  <si>
    <t>M  35</t>
  </si>
  <si>
    <t>STO22</t>
  </si>
  <si>
    <t>FTN14</t>
  </si>
  <si>
    <t>STO21</t>
  </si>
  <si>
    <t>STO23</t>
  </si>
  <si>
    <t>HGS32</t>
  </si>
  <si>
    <t>NW 13</t>
  </si>
  <si>
    <t>EB 11</t>
  </si>
  <si>
    <t>RWT12</t>
  </si>
  <si>
    <t>DC 04</t>
  </si>
  <si>
    <t>SV 16</t>
  </si>
  <si>
    <t>SV 33</t>
  </si>
  <si>
    <t>BU 09</t>
  </si>
  <si>
    <t>DC 02</t>
  </si>
  <si>
    <t>BU 06</t>
  </si>
  <si>
    <t>No forecast</t>
  </si>
  <si>
    <t>Low-moderate</t>
  </si>
  <si>
    <t>High</t>
  </si>
  <si>
    <t>Severe</t>
  </si>
  <si>
    <t>Very High</t>
  </si>
  <si>
    <t>Yes</t>
  </si>
  <si>
    <t>Column1</t>
  </si>
  <si>
    <t>United Energy Distribution Pty Ltd</t>
  </si>
  <si>
    <t>70 064 651 029</t>
  </si>
  <si>
    <t>43 - 45 Centreway</t>
  </si>
  <si>
    <t>Mt Waverley</t>
  </si>
  <si>
    <t>P.O Box 449</t>
  </si>
  <si>
    <t>Trevor Fisher</t>
  </si>
  <si>
    <t>trevor.fisher@ue.com.au</t>
  </si>
  <si>
    <t xml:space="preserve"> - overhead conductor (bare; aluminium core steel reinforced)</t>
  </si>
  <si>
    <t xml:space="preserve"> - overhead conductor (bare; steel)</t>
  </si>
  <si>
    <t xml:space="preserve"> - overhead service conductor (residential)</t>
  </si>
  <si>
    <t xml:space="preserve"> - insulator tie wires / connections</t>
  </si>
  <si>
    <t xml:space="preserve"> - lamps (major road)</t>
  </si>
  <si>
    <r>
      <t xml:space="preserve">ID of nearest 
polyphase 
line </t>
    </r>
    <r>
      <rPr>
        <vertAlign val="superscript"/>
        <sz val="12"/>
        <color indexed="51"/>
        <rFont val="Arial"/>
        <family val="2"/>
      </rPr>
      <t>6</t>
    </r>
  </si>
  <si>
    <r>
      <t xml:space="preserve">Voltage of line in which 
fire start 
occurred </t>
    </r>
    <r>
      <rPr>
        <vertAlign val="superscript"/>
        <sz val="12"/>
        <color indexed="51"/>
        <rFont val="Arial"/>
        <family val="2"/>
      </rPr>
      <t>7</t>
    </r>
  </si>
  <si>
    <r>
      <t>Network categorisation</t>
    </r>
    <r>
      <rPr>
        <sz val="12"/>
        <color theme="9" tint="0.39997558519241921"/>
        <rFont val="Arial"/>
        <family val="2"/>
      </rPr>
      <t xml:space="preserve"> </t>
    </r>
    <r>
      <rPr>
        <vertAlign val="superscript"/>
        <sz val="12"/>
        <color theme="9" tint="0.39997558519241921"/>
        <rFont val="Arial"/>
        <family val="2"/>
      </rPr>
      <t>8</t>
    </r>
  </si>
  <si>
    <r>
      <t>Type of primary asset 
involved in fire start</t>
    </r>
    <r>
      <rPr>
        <sz val="12"/>
        <color rgb="FFFFC000"/>
        <rFont val="Arial"/>
        <family val="2"/>
      </rPr>
      <t xml:space="preserve"> </t>
    </r>
    <r>
      <rPr>
        <vertAlign val="superscript"/>
        <sz val="12"/>
        <color rgb="FFFFC000"/>
        <rFont val="Arial"/>
        <family val="2"/>
      </rPr>
      <t>9</t>
    </r>
  </si>
  <si>
    <r>
      <t xml:space="preserve">Phase(s) of 
line or 
transformer </t>
    </r>
    <r>
      <rPr>
        <vertAlign val="superscript"/>
        <sz val="12"/>
        <color indexed="51"/>
        <rFont val="Arial"/>
        <family val="2"/>
      </rPr>
      <t>10</t>
    </r>
  </si>
  <si>
    <r>
      <t xml:space="preserve">Kind of fire start as per Clause 5
of F-factor Order-In-Council </t>
    </r>
    <r>
      <rPr>
        <vertAlign val="superscript"/>
        <sz val="12"/>
        <color indexed="51"/>
        <rFont val="Arial"/>
        <family val="2"/>
      </rPr>
      <t>11</t>
    </r>
  </si>
  <si>
    <t>Addition Information</t>
  </si>
  <si>
    <r>
      <rPr>
        <b/>
        <sz val="10"/>
        <color rgb="FFFF0000"/>
        <rFont val="Arial"/>
        <family val="2"/>
      </rPr>
      <t>"Fire"</t>
    </r>
    <r>
      <rPr>
        <sz val="10"/>
        <color rgb="FFFF0000"/>
        <rFont val="Arial"/>
        <family val="2"/>
      </rPr>
      <t xml:space="preserve"> should be interpreted using its common meaning and can be defined as a process in which substances combine chemically with oxygen from the air and typically give out bright light, heat and smoke. A fire should be recorded where there is evidence of smoking, charring, scorching, burning or any other evidence that a fire had occurred.  </t>
    </r>
  </si>
  <si>
    <r>
      <t>Table 3</t>
    </r>
    <r>
      <rPr>
        <sz val="10"/>
        <rFont val="Arial"/>
        <family val="2"/>
      </rPr>
      <t xml:space="preserve"> - Individual Fire Starts</t>
    </r>
  </si>
  <si>
    <t xml:space="preserve">   (1) Date - dd/mm/yyyy</t>
  </si>
  <si>
    <t xml:space="preserve">   (2) Time - if known, the 24-hour time of the fire start hh:mm</t>
  </si>
  <si>
    <t xml:space="preserve">   (3) Latitude and longitude of the fire start as decimal coordinates</t>
  </si>
  <si>
    <t xml:space="preserve">   (4) Address of the property on which the incident occurred or closest to the incident</t>
  </si>
  <si>
    <t xml:space="preserve">   (5) Asset number for the asset nearest the fire start</t>
  </si>
  <si>
    <t xml:space="preserve">   (7) Voltage on the line in which the fire start occurred (note: this may not be the nearest polyphase overhead line)</t>
  </si>
  <si>
    <t xml:space="preserve">   (8) Network categorisation - CBD, Urban, Rural Long or Rural Short</t>
  </si>
  <si>
    <t xml:space="preserve">   (9) Asset type of primary asset causing fire in accordance with OSIRIS asset categories</t>
  </si>
  <si>
    <t xml:space="preserve">   (10) Where the asset involved in the fire is a transformer or an overhead or underground line, provide the phase, or phases, of the line or transformer</t>
  </si>
  <si>
    <t xml:space="preserve">   (11) Kind of fire start in accordance with categories specified in Clause 5 of the F-factor Order-In-Council</t>
  </si>
  <si>
    <t xml:space="preserve">   (12) Identify the location of the fire start in accordance with the categories specified in Clause 11(b) of the F-factor Order-In-Council</t>
  </si>
  <si>
    <t xml:space="preserve">   (13) Provide the BOM fire danger rating applicable at the time of the fire start (data is available on the EM-COP website)</t>
  </si>
  <si>
    <t xml:space="preserve">   (15) ESV's OSIRIS reference number for the incident</t>
  </si>
  <si>
    <t xml:space="preserve">   (16) Free text description of the fault containing relevant comments from field reports </t>
  </si>
  <si>
    <r>
      <t xml:space="preserve">ID of 
nearest 
asset </t>
    </r>
    <r>
      <rPr>
        <vertAlign val="superscript"/>
        <sz val="12"/>
        <color indexed="51"/>
        <rFont val="Arial"/>
        <family val="2"/>
      </rPr>
      <t>5</t>
    </r>
  </si>
  <si>
    <r>
      <t xml:space="preserve">Address of incident </t>
    </r>
    <r>
      <rPr>
        <vertAlign val="superscript"/>
        <sz val="12"/>
        <color indexed="51"/>
        <rFont val="Arial"/>
        <family val="2"/>
      </rPr>
      <t>4</t>
    </r>
  </si>
  <si>
    <t>Street light pole on fire as per MFB spring rd 1n whitehorse, center median. opp ambulance depot. light head nth bound side - LIS = 9751815</t>
  </si>
  <si>
    <r>
      <t xml:space="preserve">Fault 
description </t>
    </r>
    <r>
      <rPr>
        <vertAlign val="superscript"/>
        <sz val="8"/>
        <rFont val="Arial"/>
        <family val="2"/>
      </rPr>
      <t>16</t>
    </r>
  </si>
  <si>
    <t>Tree was on fire as per CFA road side hv condcutor property boundary of 3804 &amp; 3808 - lis#1307193 conductor  fire repot# 6826   council tree -no fire when crew arrived</t>
  </si>
  <si>
    <t>Probable conductor clashing Thompsons rd adjacent THOMPSON P277 MMBW S/S, small fire which CFA attended.R Clarke fire report. Suspect conductor clash due to high winds - LIS 9679025</t>
  </si>
  <si>
    <t>Candling PF Fuse Sub placed under LV // prior to opening of the the HV fuses.  Footpath side PFF unit requires replacement. LIS= 8802801</t>
  </si>
  <si>
    <t xml:space="preserve">Cust reported Pole fire, crew isolated supply at the j/box on the pole fed by an o/head service. street light head (150HPS) needs replacement. LIS # 600362 which is o/s of 73 Clayton Rd Oakleigh east. </t>
  </si>
  <si>
    <t>Closest LIS 8803853 - repl burnt out 501 mtr - old mtr 0962856 - no display,  new 1362954 - 0 - internal fire - faulty mtr - fire out on arrival</t>
  </si>
  <si>
    <t>20180730UTD_01</t>
  </si>
  <si>
    <t>20180810UTD_01</t>
  </si>
  <si>
    <t>20180727UTD_01</t>
  </si>
  <si>
    <t>20180716UTD_04</t>
  </si>
  <si>
    <t>20180725UTD_01</t>
  </si>
  <si>
    <t>LIS - 1314698. Its actually on MTN Flinders RD and Boyds. Its not at Frank Flinders. Damage high up on pole. Transformer needs to be replaced. 1single ph 50kva pole mount. feeding 2 customer - no fire on arrival - cct dropper blackened only. PM # 1000668807 - Sub Mtn Fldrs P10 Boyd - per Trent Wilson - 3rd call to attend Sat am - VPN advised. Replaced a single phase 50kva transformer, and 1 burnt out lead on the white phase. Tested and left on 238V. ref job 1207724 for further details</t>
  </si>
  <si>
    <t>lis: 37203 out front of #56 - issues possible from fuse on pole.Crew found the centre phase HV dropper from the bottom of the fuse unit to the vaccum switch. Cap bank has old stile vaccum switches and requires a load buster to isolate. will require operator to attend tomorrow with said load buster to isolate cap bank completely. Is safe for tonight.</t>
  </si>
  <si>
    <t>replaced 3 phase FMB on lis # 3303088, replaced 2w service to #10 Newberry Ave, height comp, issued 5 day defect on FMB left on, CIA and getting REC tomorrow to do repairs, NST tested and passed, also replaced 2 x 250a din phase white and blue phases</t>
  </si>
  <si>
    <t>20180828UTD_05</t>
  </si>
  <si>
    <t>20180828UTD_01</t>
  </si>
  <si>
    <t>20180828UTD_02</t>
  </si>
  <si>
    <t>20180828UTD_03</t>
  </si>
  <si>
    <t>LIS - 3308283, fire brigade leaving, fire out, disconnected street light for safety, s/l head burnt out, new head &amp; globe req'd, Casey &amp; Rod to attend over the weekend - replaced 80w sl head and rewired</t>
  </si>
  <si>
    <t>HV LA needs to be cut clear, LIS# 2322622, crew to return later to cut clear. crew also replaced copper D on the blue phs.</t>
  </si>
  <si>
    <t>20180909UTD_02</t>
  </si>
  <si>
    <t>20180828UTD_04</t>
  </si>
  <si>
    <t>Refer to t/o : 1222705 - no fire when crew arrived - fire ignition report not required - unable to group due to abnormal switching (this job was cause of NW21 feeder reclose) - address now 30 gladys av as per mfb. Crew found the remains of a bunch of helium balloons in the HV at LIS#7032815. Caused damage to HV disc insulators and 2 X HV X-arms. AP#45935 issued at 1600 to replace x-arms &amp; discs - crew repalced x2 us21 hv x-arms (strain) on lis: 7032815 - Notification 1000678128.</t>
  </si>
  <si>
    <t>Centre phase white HV fuse candelling... to lv// and isolate.  Fuse unit was not properly closed, replaced 16a pff... no interruption.</t>
  </si>
  <si>
    <t>20180929UTD_01</t>
  </si>
  <si>
    <t>20181002UTD_03</t>
  </si>
  <si>
    <t>LIS - 1817885, FMJB on lis#1817885 burnt out and start a small pole fire, damaged to property #22 Queens Sq - Fire report #01542</t>
  </si>
  <si>
    <t>LIS - 1814983. operator found HV strain xarm burned through at the xarm strap, the LV xarm was also damaged. Both x-arms replaced</t>
  </si>
  <si>
    <t>20181001UTD_03</t>
  </si>
  <si>
    <t>20181001UTD_02</t>
  </si>
  <si>
    <t xml:space="preserve">Fault current from a nearby fault caused a HV bridge to blow on anchor pole in Hotham st corner of Hotham Ave spitting molten metal into the grass below causing a small ground fire. </t>
  </si>
  <si>
    <t>LIS#= 1105560 - due to an earlier animal fault on ACR 7521, HV conductors clashed started small grass fire, 6mtrs sq approx. Fire report filled out #05633.</t>
  </si>
  <si>
    <t>20180929UTD_04</t>
  </si>
  <si>
    <t>20180916UTD_06</t>
  </si>
  <si>
    <t>Repl UG fuse boxes #11 and 14 Sudholz at lis 8823764 -fire was out on arrival - 3ph fuse box at #14 shorted and cause fire at pole - poss loose connection</t>
  </si>
  <si>
    <t>20180916UTD_04</t>
  </si>
  <si>
    <t>Disconnected burnt out p/light head on lis: 7061755 - refer to s/light crew to replace 150w hps light - supply on to 1/732 when crew arrived - crew carried out nst and passed at unit - no fire when crew arrvied.</t>
  </si>
  <si>
    <t>LIS# 7050956 Public lighting pole in centre mediam strip (tramways pole)250a HPS lantern will need to be replaced.</t>
  </si>
  <si>
    <t>20180909UTD_06</t>
  </si>
  <si>
    <t>20181002UTD_01</t>
  </si>
  <si>
    <t xml:space="preserve">Truck hit tree which caused branches to make contact and catch fire (MFB) with HV O/H conductors at LIS#7031165. </t>
  </si>
  <si>
    <t>20181019UTD_02</t>
  </si>
  <si>
    <t xml:space="preserve">Pole fire lis 0611790 O/S 509 FTG Rd Glen Waverly. Dual cct 66kv pole with GW5 22KV FDR &amp; LV. CFA attended.  Small section of GW5 between DN0594 &amp; Fault crew replaced burnt x arm. </t>
  </si>
  <si>
    <t>20181012UTD_01</t>
  </si>
  <si>
    <t>Cap Bank "Booran-Beaty" lis2322822, red phase lead burnt off ……a caller reported a fire at the top of the pole but there was no fire damage</t>
  </si>
  <si>
    <t>20181016UTD_01</t>
  </si>
  <si>
    <t>20181018UTD_03</t>
  </si>
  <si>
    <t>HV fuse candelled... to open and replace..LIS 8827247 "MTN Flind  P7 - Boyds"</t>
  </si>
  <si>
    <t>LIS 1109493, 22kV HV strain/LV term pole, caught on fire due to tracking/salt air, burnt behind LV arm/kingbolt, tracking marks down pole to LV arm.Fire contained to upper section of pole/xarm only.</t>
  </si>
  <si>
    <t>20181018UTD_04</t>
  </si>
  <si>
    <t>20181022UTD_01</t>
  </si>
  <si>
    <t>Pole will req replacing - burnt of behind the LV x arm - traffic control will be req - HV Strain pole with HV isolators and off set lv x arm with LV undergound - lis 2327331 - ok to change next couple of weeks.</t>
  </si>
  <si>
    <t>20181101UTD_01</t>
  </si>
  <si>
    <t>See TE#1231733 Succ Recl. Damage to WPh PF Fuse unit at DN0545 PRINCES HWY and replaced Damaged fuse unit caused by flashover - LIS 9227806</t>
  </si>
  <si>
    <t>Lightning struck CHP in Bluff cnr of Beach rd, all 6 S/D's failed and require replacement. S/D's cut clear and ASR. PN#1000685078</t>
  </si>
  <si>
    <t>20181206UTD_03</t>
  </si>
  <si>
    <t>20181109UTD_01</t>
  </si>
  <si>
    <t>20181206UTD_04</t>
  </si>
  <si>
    <t>Confirmed fire start, krone box caught on fire, cause of ignition unknown. Crew cut clear abc and krone box in gould st at LIS# 33009214.</t>
  </si>
  <si>
    <t>Emergency switching to remove council tree branch from across HV/LV, LIS=2313937</t>
  </si>
  <si>
    <t xml:space="preserve">Broken X/ARM, crossarm fire lis#0633695  Wilma Ave. </t>
  </si>
  <si>
    <t>20181206UTD_06</t>
  </si>
  <si>
    <t>large cypress hedge on defense land growing close to HV.  LIS# 8826921 to LIS# 1110586  branch has burnt through &amp; has been removed by fire crew, tree clearers on site assessing any further follow up required.</t>
  </si>
  <si>
    <t>20181206UTD_05</t>
  </si>
  <si>
    <t xml:space="preserve"> Pole fire at LV x arm on pole Lis#1307258. P/N #1000687738   fire report #6725, also refer #1239371</t>
  </si>
  <si>
    <t xml:space="preserve">Light misty rain at time of outage.Pole fire &amp; broken x arm at CH4083 NOP between MC9 &amp; MC6. lis 1806824. </t>
  </si>
  <si>
    <t>20181224UTD_01</t>
  </si>
  <si>
    <t>20181227UTD_01</t>
  </si>
  <si>
    <t>Cause was car into pole LIS# 1102908 in Greenlaw Cres. Wood pole with steel x-arm Inter /angle. HV conductor was knocked off insulator and made contact with Cypress tree and burnt 2 braches</t>
  </si>
  <si>
    <t>20181227UTD_02</t>
  </si>
  <si>
    <t>20181231UTD_01</t>
  </si>
  <si>
    <t>UG  pillar has melted upillar had caught fire due to failed connection inside wall next to pillar was blackened. no burn marks on ground. fire report# 3010. Lis 7060057 - street light pole next to Pillar</t>
  </si>
  <si>
    <t>20190114UTD_01</t>
  </si>
  <si>
    <t>A possum contacted live asseyts caught fire and landed on top of krone box LIS 7037165</t>
  </si>
  <si>
    <t>20181227UTD_03</t>
  </si>
  <si>
    <t>20190121UTD_01</t>
  </si>
  <si>
    <t>20190111UTD_01</t>
  </si>
  <si>
    <t xml:space="preserve">A possum flashed over HV at anchor pole PO-2324619 breaking wrap on and dropping conductor into the LV dropping the OHC to the ground causing a small grass fire. </t>
  </si>
  <si>
    <t>22kv insultor polymeric need to be replaced and also the LV tee off xarm fire report # 6827. LIS # 1108044. Pole missing 1/3 thickness at LV t off x arm.</t>
  </si>
  <si>
    <t>A Pole Mounted FMJB for neutral screen cable across road out of HAMMOND HAMPTON blew up.  Athis caused a small grass fire which was promptly extinguished</t>
  </si>
  <si>
    <t>Possum flashed over and caused a flashover on a pole -MFB reported pole on fire but was out by the time crew arrived.</t>
  </si>
  <si>
    <t>20190121UTD_02</t>
  </si>
  <si>
    <t>private tree ok at the moment abt 400ml from HV, was only touching HV due to heavy rain, tracking caused smoke where tree was touching HV. 1 branch had burnt through &amp; was on the groun</t>
  </si>
  <si>
    <t>fire start report#TBA  fmb at pole end caught fire, replaced fmb and reterminated leads. test and left on. cause unknown</t>
  </si>
  <si>
    <t>An Ampact Connection failed on LV CHP BLUE PHASE. Caused a grass fire which was quickly extinguished, beleive it is UE grass outside ZSS. LIS 2333154</t>
  </si>
  <si>
    <t>LIS#: 0616529 - Fire ignition report filled out (9740) - small grass fire started where conductors met ground &lt;2m sq  out front of #41 Frawley Rd after truck brought them down</t>
  </si>
  <si>
    <t>Fire igition report 9741 - small grass fire approx 2m sq was cause by hv conductors hitting the ground due to council tree - LIS 0622594</t>
  </si>
  <si>
    <t>Boom from excavator into HV, started small fire,  photos obtained, LIS 9339466</t>
  </si>
  <si>
    <t>66kv h/v x-arm was on fire (not on fire when crew arrived) - fire ignition report #04451 (fire contained to x-arm only) - h/v term x-arm to be replaced - LIS 2332439</t>
  </si>
  <si>
    <t>Replaced blue phs tx lead, lead burnt off and started ground fire, 1-1.5 sqr mtr on nature strip, was out on arrival. Fire start report , photos obtained, LIS 2315112</t>
  </si>
  <si>
    <t>3ph folcb at pole end, burnt out due to deterioration, tested ok &amp; left on, lis 33008696,</t>
  </si>
  <si>
    <t>UE responsible gum tree branch broken and resting on the HV OHC at LUXTON 1 SANDY POINT s/s. SSummer Auditor (Brett)witnessed Flames on branch whilst it was resting on the OHC. LIS 1107139</t>
  </si>
  <si>
    <t xml:space="preserve">HV inter x-arm needs to be changed, LIS# 1303949, fire start, fire report to be provided by crew, cause elements mist/fog </t>
  </si>
  <si>
    <t>Removed the jbox from poa and rapaired active and neutral connection at poa. UE j/box caused fire and damaged cust fascia and smoke damage to house.Supply on Fire ignition report num is 01567.  LIS 8803375</t>
  </si>
  <si>
    <t>Gum tree on Private property at 26-28 Columbia Dve dropped 3m branch across HV and was starting to burn. C/R shortened feeder and opened MGE34 CB and branch was flicked off with operating stick</t>
  </si>
  <si>
    <t>20190211UTD_06</t>
  </si>
  <si>
    <t>20190118UTD_01</t>
  </si>
  <si>
    <t>20190115UTD_01</t>
  </si>
  <si>
    <t>20190102UTD_01</t>
  </si>
  <si>
    <t>EIV advised 1540pm. new mter required. damage appears to be caused by lightning. Closest LIS 1106008</t>
  </si>
  <si>
    <t>20190201UTD_02</t>
  </si>
  <si>
    <t>20190201UTD_01</t>
  </si>
  <si>
    <t>20190131UTD_02</t>
  </si>
  <si>
    <t>20190131UTD_03</t>
  </si>
  <si>
    <t>20190130UTD_02</t>
  </si>
  <si>
    <t>20190130UTD_01</t>
  </si>
  <si>
    <t>20190125UTD_03</t>
  </si>
  <si>
    <t>20190125UTD_02</t>
  </si>
  <si>
    <t>20190125UTD_01</t>
  </si>
  <si>
    <t>20190124UTD_01</t>
  </si>
  <si>
    <t xml:space="preserve">Lis3318989,  bird across LA's @ FS0047.  LA's slightly blackened on sth side of switch. still intact and in service.  remains of small grass fire observed in the vacinity. Fire report#00711.  est 50m2, Grass.  </t>
  </si>
  <si>
    <t>20190211UTD_03</t>
  </si>
  <si>
    <t xml:space="preserve"> Also refer #1261039 per MFB, grass fire in area has damaged lis # 3310277 fire start whispir to be sent, Blue phase 66kv insul damaged causing leakage to base of pole small grass fire.</t>
  </si>
  <si>
    <t>20190211UTD_04</t>
  </si>
  <si>
    <t>White phase LV ampac connection for the south cct had burnt off @ lis # 7031909 - repaired - small burnt area approx 12inches X 12 inches fire report #03093 - caused by melting metal falling on ground.</t>
  </si>
  <si>
    <t>20190211UTD_05</t>
  </si>
  <si>
    <t>replaced 20a pff blue phase hv fuse... small fire on ground possible due to fuse candelling and garbage bin fire. Fire report # 03094 - crew emailed photos to NCC Control Hv fuse had blown and fuse had candelled . Scorch marks on ground from fuse elements &amp; poreclain .  23 Airds Rd Templestowe LIS 7068515</t>
  </si>
  <si>
    <t>T-off x-arm burnt through Melbourne Rd, cnr Kirkwood, LIS 1316290. HV conductor resting near LV. Splash marks on blue phase LV -</t>
  </si>
  <si>
    <t>20190214UTD_02</t>
  </si>
  <si>
    <t>20190214UTD_01</t>
  </si>
  <si>
    <t>Pole fire in Marie St, 1 north of Louis St. Centre phase insulator breaking down and pole burning. Pole was burning down to the Telstra box. Replaced HV and LV x-arms on pole LIS 0621692. Asset only fire.</t>
  </si>
  <si>
    <t>20190214UTD_04</t>
  </si>
  <si>
    <t>LV leads have burnt out, likely flames at some point due to 1st call comments and damage. No fire started on ground per crew, refer #1263633 - lis 9864653</t>
  </si>
  <si>
    <t>20190214UTD_03</t>
  </si>
  <si>
    <t xml:space="preserve">Pole lis # 0618315 fire ignition report #: 1097.  Fire damage obseved in the vacinity of 10x5m - A vehicle has hit a telecommunications cable between lis 0618315 and 0629124 causing wire strand to flick up to the HV. </t>
  </si>
  <si>
    <t>20190218UTD_01</t>
  </si>
  <si>
    <t>Truck has hit LV slack span causing Red phase conductor to fall to the ground starting a 30sqm grass fire. LIS 0624964</t>
  </si>
  <si>
    <t>20190220UTD_01</t>
  </si>
  <si>
    <t>150W HP Sodium street light fire - LIS 8819481</t>
  </si>
  <si>
    <t>White phase 15a BA fuse blown and HV ABC dropper from bottom fuse unit burnt out. (assumed molten metal caused ignition as small ground fire around base of pole (4m2).  LIS 1306287 Labuan-Hughes S/Stn</t>
  </si>
  <si>
    <t>Replcd white phase lv fused isolator 315 amp hrc white phase  fuse &amp; copper lead to the mains had burnt out and caused a small 1m grass fire under pole  fire report # 6961 - O'Grady - Shearwater S/Stn lIS 8814069</t>
  </si>
  <si>
    <t>t/x was not on fire - Repaired burnt red phs isol lead on t/x and also neutral lead - replaced 1phs grey twisted service to #25 Delbeattie Dr with new 2c black twisted service - nst'ed and passed - cuse: red phs and neutral rubbing together over time LIS 2330277</t>
  </si>
  <si>
    <t>20190227UTD_02</t>
  </si>
  <si>
    <t>20190226UTD_02</t>
  </si>
  <si>
    <t>20190305UTD_01</t>
  </si>
  <si>
    <t>20190304UTD_01</t>
  </si>
  <si>
    <t>X arm fire at LIS#1805858, req replacement. ASR except sth cct out of NEW N51-WOLSELEY - Fire Ignition Report #: 02525 EAP #47848 issued @ 1745 by DVL. Crew replaced hv inter x-arm and sleaved out damaged lv mains on red phs on south cct of NEW N51 WOLSELEY - Notification 1000701147. U/E Mgr: N Sequeira adv x-arm had burn marks but did not cause a fire elsewhere.</t>
  </si>
  <si>
    <t>REF TO# 1271428 -report of fire start by cfa see event 1271429. Patrol found bark on DMA 24 centre ph at lis 1104930. Old Moorooduc rd  After emergency switching bark removed and appears to have significant burn marks.  MTN-DMA 66kv line in on same pole.  fire approx 30 X 40 M. Grass burn only no asset damage. Whispir sent, UE Emerg manager advised. Crew adv Photos obtained/fire report raised and details provided to NC.</t>
  </si>
  <si>
    <t>Crew replaced burnt out Transformer LV Isol blade on White phase. Cause was combination of heat and elec overload.</t>
  </si>
  <si>
    <t>REF TO# 1279731 no fire strat - xarm burnt through via consistant tracking on the 22Kv - replaced HV inter x-arm. Replaced burnt out 400a krone box LIS# 1302637 PN# 1000704256</t>
  </si>
  <si>
    <t>HV inter x-arm burnt off at arm strap at T-Off pole LIS 1804866 DENDY ST, cnr RAMSAY ST. Replaced Inter x-arm at T-off, Insulators replaced and conductor sleeved. Work completed under Access Permit. Fire Start- Fire Ignition report # 3095 not # 1000704184      Whispir sent</t>
  </si>
  <si>
    <t>Refer # 1277759 HV crossarm broken at LIS#8825074. Pole + xarm fire, fire report #02543. crew replaced pole lis#8825074.</t>
  </si>
  <si>
    <t>Wire down Worsley Rd. Small fire 2mx2m fire brigade on site when crew arrived. Whisper sent fire start. Fire Report #03745. replaced 1m of 7/080 cu OHC, cause failed at the HV Tie.</t>
  </si>
  <si>
    <t>Also ref TBL 1277502. Fire start whisper sent.  High wind brought down council tree in Bald Hills Nature Reserve fell on HV line sparking grass fire, fire report #6962, photos sent to NCC Dispatch. NSR, 2 subs off for duration of repairs, damage bw lis  1308142 - 43.  HV conductors brought down/damaged and require repair/resag, PM notification 1000703555 Zinfra DAO org construction to atend tonight, operator will be req to restore after works compl, repairs made and supply restoredsee T/E#1277502. replaced a 40a BA on blue phase</t>
  </si>
  <si>
    <t>HV PFF operation . Fuse malfunction broken PF causing small fire at base of pole crew taking photos &amp; doing fire report rep# 6941. 1 ph sub LIS 1108611</t>
  </si>
  <si>
    <t>20190304UTD_02</t>
  </si>
  <si>
    <t>20190304UTD_03</t>
  </si>
  <si>
    <t>Human Error - LV Catenery flicked up into LV causing splashing and a small grass fire 2mSQ - lis 2325899</t>
  </si>
  <si>
    <t>20190304UTD_04</t>
  </si>
  <si>
    <t>Mechanical failure of HV &amp; LV x arms in Pt Nepean Rd RBD. see event 1271005  lis 1301093 &amp; at 1301094 small fire started at base of pole  1X1 M. fire report being done by fault crew</t>
  </si>
  <si>
    <t>Burnt out red ph IPC connection - 150mm copper thru 19325 Alum - fire cause council tree to catch fire - small fire only on branch - fire report #03665 - lis 2305826 - whisper sent</t>
  </si>
  <si>
    <t>20190305UTD_02</t>
  </si>
  <si>
    <t>20190306UTD_01</t>
  </si>
  <si>
    <t>20190306UTD_02</t>
  </si>
  <si>
    <t>Xarm fire - replaced HV inter x-arm. 3 x HV insulators, and replaced 10mtrs of 19/200 copper conductor, restored 2300 - lis 1809079</t>
  </si>
  <si>
    <t>Fire ignition report Number 6727, caused by sparks from melted folcb, small grass fire approx 1 mtr square. whispir sent - lis 3321371</t>
  </si>
  <si>
    <t>20190306UTD_03</t>
  </si>
  <si>
    <t>20190308UTD_01</t>
  </si>
  <si>
    <t>Sleeve let go at  Heales RD &amp; Pt Nepean Rd Dromana. This caused the conductor to clash LIS#8825277 Seacombe and Pen link freeway,starting a small grass fire. Fire Ignition report 04453, Photos Taken.</t>
  </si>
  <si>
    <t>X arm fire failed, light rain rotten, AP issued and repairs complteted. LIS = 9116184</t>
  </si>
  <si>
    <t>20190328UTD_04</t>
  </si>
  <si>
    <t>20190328UTD_02</t>
  </si>
  <si>
    <t>Enter into this worksheet fire start data, from any IT system, which have been recorded by [DNSP Name]. Note that fire starts must be in accordance with the definition of a fire start in the Order In Council.</t>
  </si>
  <si>
    <t>[DNSP Name] must provide:</t>
  </si>
  <si>
    <t xml:space="preserve">   (14) [DNSP Name]'s record number for the incident</t>
  </si>
  <si>
    <t>20190328UTD_01</t>
  </si>
  <si>
    <t>20190416UTD_01</t>
  </si>
  <si>
    <t>20190416UTD_05</t>
  </si>
  <si>
    <t>20190424UTD_01</t>
  </si>
  <si>
    <t>20190320UTD_03</t>
  </si>
  <si>
    <t>20190423UTD_01</t>
  </si>
  <si>
    <t>Private Tree branch over HV in Madigan Cnr Waverly Rd &amp; conductor damaged requiring repair. LIS 0612985</t>
  </si>
  <si>
    <t>20190429UTD_01</t>
  </si>
  <si>
    <t>20190429UTD_02</t>
  </si>
  <si>
    <t xml:space="preserve">Leaking oil from tx, and small grass fire started at base of pole, mfb have extinguished. 1m2 fire start. 5-6m2 of oil on ground. Fire repor# 02046  photo's taken and emailed. </t>
  </si>
  <si>
    <t>Approx 8m squared grass fire caused by this fault, fire brigade attended and extinguished duty officer advised @ pole 0629253 - FHV spreaders required lis 0629253-0629254</t>
  </si>
  <si>
    <t>20190424UTD_04</t>
  </si>
  <si>
    <t>20190416UTD_06</t>
  </si>
  <si>
    <t>LIS 9863702, opp 241 Arthurs Seat Rd, Crew insp pole, no damage to pole, grass fire at base of pole (approx 40m sq), fire caused by possum.  Fire out when crew arrived/MFB on site.  Fire report #02045.</t>
  </si>
  <si>
    <t>LIS 8813163 FOLCB burnt out/no fire present other than at FOLCB, MFB attended to extinguish.  Crew repl FOLCB, repaired cables, rFire report 01484, Photos taken, to be sent to NCC Dispatch inbox</t>
  </si>
  <si>
    <t>Servicewire has caught fire at poa, supply is off, fire is out. business name is Som of a Burch, next to train station.replaced simpi crimp on active connection at POA, supply restored, overlaod LIS 2326708</t>
  </si>
  <si>
    <t>20190510UTD_02</t>
  </si>
  <si>
    <t>lis# 1302382 - point nepean rd 1 pole east of st johns wood.  opp 2801 Pt Nepean Rd Blairgowrie  Crossarm Fire at strap bolt</t>
  </si>
  <si>
    <t>20190506UTD_02</t>
  </si>
  <si>
    <t>Top of pole broken and fell down, pole top fire extinguished by CFA on site. center ph dressing down insulator tracking onto x-arm caused fire due to dirt on insulator and light rain at the time. LIS 1313131</t>
  </si>
  <si>
    <t>20190510UTD_01</t>
  </si>
  <si>
    <t>20190520UTD_01</t>
  </si>
  <si>
    <t>20190514UTD_01</t>
  </si>
  <si>
    <t>20190523UTD_02</t>
  </si>
  <si>
    <t>20190523UTD_01</t>
  </si>
  <si>
    <t xml:space="preserve">lis: 2317286  ipc connection caught fire and needs to be replaced     1889 malvern rd malvern east </t>
  </si>
  <si>
    <t>Tree on HV 28 Munro Av.  Council tree o/s 32 Munro, white &amp; red phase conductor repaired, Tree Branch caught fire within 1 metre of lines</t>
  </si>
  <si>
    <t>replaced 3 phase folcb at pole end severely melted so lokely fire starts</t>
  </si>
  <si>
    <t>replaced 3ph FMB at lis # 1305535, Fire Report #6728, NST tested and left on</t>
  </si>
  <si>
    <t>At LIS # 1316285 there was a melted street light. needs replacement. street light isolated at the mains. See new TO # 1298672</t>
  </si>
  <si>
    <t>20190617UTD_01</t>
  </si>
  <si>
    <t>lis: 7063437 - Crew isolated west cct out of s/s WOODLEA-GAUDION so that u/g crew can replace pillar out front off #8-#9 - Pillar Fire</t>
  </si>
  <si>
    <t>Cause: HV UGC steel box termination bushing failed at HV CHP in Patterson Rd corner North Ave (LIS# 1803554) c/t CH7638 PATTERSON N120 RAILWAY. (identified as not Cabus)</t>
  </si>
  <si>
    <t xml:space="preserve">Centre phase (White) BA fuse unit damaged. F/Path side (Red phase) BA fuse blown. MT0513 LIS (1108920) is open and LLC's lifted on East side (fuse units). BA fuse had candled. </t>
  </si>
  <si>
    <t>20190702UTD_01</t>
  </si>
  <si>
    <t>20190702UTD_02</t>
  </si>
  <si>
    <t>20190704UTD_01</t>
  </si>
  <si>
    <t>20190704UTD_02</t>
  </si>
  <si>
    <t>20190704UTD_03</t>
  </si>
  <si>
    <t>SPRINGVALE ROAD, NUNAWADING VIC 3131</t>
  </si>
  <si>
    <t>3804 POINT NEPEAN ROAD, PORTSEA VIC 3944</t>
  </si>
  <si>
    <t>MILLER CRESCENT, MOUNT WAVERLEY VIC 3149</t>
  </si>
  <si>
    <t>73 CLAYTON ROAD, OAKLEIGH EAST VIC 3166</t>
  </si>
  <si>
    <t>UNIT 8 105 ATHERTON ROAD, OAKLEIGH VIC 3166</t>
  </si>
  <si>
    <t>CLEELAND STREET, DANDENONG VIC 3175</t>
  </si>
  <si>
    <t>22 QUEENS SQUARE, SANDRINGHAM VIC 3191</t>
  </si>
  <si>
    <t>10 NEWBERRY AVENUE, BONBEACH VIC 3196</t>
  </si>
  <si>
    <t>7 ORMOND ROAD, ORMOND VIC 3204</t>
  </si>
  <si>
    <t>344 BURWOOD HIGHWAY, BURWOOD VIC 3125</t>
  </si>
  <si>
    <t>732 DONCASTER ROAD, DONCASTER VIC 3108</t>
  </si>
  <si>
    <t>16 SUDHOLZ STREET, BITTERN VIC 3918</t>
  </si>
  <si>
    <t>FRANKSTON-FLINDERS ROAD, HASTINGS VIC 3915</t>
  </si>
  <si>
    <t>HOTHAM STREET, ELSTERNWICK VIC 3185</t>
  </si>
  <si>
    <t>26 WILSON STREET, CHELTENHAM VIC 3192</t>
  </si>
  <si>
    <t>CARLINGA DRIVE, VERMONT VIC 3133</t>
  </si>
  <si>
    <t>31 WESTBURN GROVE, SCORESBY VIC 3179</t>
  </si>
  <si>
    <t>GLADYS STREET, NUNAWADING VIC 3131</t>
  </si>
  <si>
    <t>509 FERNTREE GULLY ROAD, GLEN WAVERLEY VIC 3150</t>
  </si>
  <si>
    <t>196 BOORAN ROAD, ORMOND VIC 3204</t>
  </si>
  <si>
    <t>2216 MORNINGTON-FLINDERS ROAD, FLINDERS VIC 3929</t>
  </si>
  <si>
    <t>42 SALMON STREET, HASTINGS VIC 3915</t>
  </si>
  <si>
    <t>396 NEERIM ROAD, CARNEGIE VIC 3163</t>
  </si>
  <si>
    <t>893-895 PRINCES HIGHWAY, SPRINGVALE VIC 3171</t>
  </si>
  <si>
    <t>27 WILMA AVENUE, DANDENONG VIC 3175</t>
  </si>
  <si>
    <t>611 BALCOMBE ROAD, BLACK ROCK VIC 3193</t>
  </si>
  <si>
    <t>COOK ROAD, HMAS CERBERUS VIC 3920</t>
  </si>
  <si>
    <t>NEPEAN PLACE, PORTSEA VIC 3944</t>
  </si>
  <si>
    <t>DE HAVILLAND ROAD, MORDIALLOC VIC 3195</t>
  </si>
  <si>
    <t>303 SPRINGFIELD ROAD, NUNAWADING VIC 3131</t>
  </si>
  <si>
    <t>5 NAUGHTON GROVE, BLACKBURN VIC 3130</t>
  </si>
  <si>
    <t>14 GREENLAW CRESCENT, MOUNT MARTHA VIC 3934</t>
  </si>
  <si>
    <t>198 EAST BOUNDARY ROAD, BENTLEIGH EAST VIC 3165</t>
  </si>
  <si>
    <t>18 HAMMOND STREET, BRIGHTON VIC 3186</t>
  </si>
  <si>
    <t>1510 FRANKSTON-FLINDERS ROAD, TYABB VIC 3913</t>
  </si>
  <si>
    <t>FERNTREE GULLY ROAD, OAKLEIGH VIC 3166</t>
  </si>
  <si>
    <t>16 BAMFIELD CLOSE, TEMPLESTOWE VIC 3106</t>
  </si>
  <si>
    <t>UNIT 2 14 ULUPNA ROAD, ORMOND VIC 3204</t>
  </si>
  <si>
    <t>58 PENINSULA AVENUE, RYE VIC 3941</t>
  </si>
  <si>
    <t>20 CUSDIN STREET, GLEN IRIS VIC 3146</t>
  </si>
  <si>
    <t>265A HODGINS ROAD, HASTINGS VIC 3915</t>
  </si>
  <si>
    <t>MILROY STREET, BRIGHTON EAST VIC 3187</t>
  </si>
  <si>
    <t>31 DALNY ROAD, MURRUMBEENA VIC 3163</t>
  </si>
  <si>
    <t>41 FRAWLEY ROAD, HALLAM VIC 3803</t>
  </si>
  <si>
    <t>FRANKSTON-DANDENONG ROAD, CARRUM DOWNS VIC 3201</t>
  </si>
  <si>
    <t>ILLAWARRA AVENUE, ROWVILLE VIC 3178</t>
  </si>
  <si>
    <t>CREEK ROAD, MITCHAM VIC 3132</t>
  </si>
  <si>
    <t>NORTH ROAD, CLAYTON VIC 3168</t>
  </si>
  <si>
    <t>STEVENS ROAD, VERMONT VIC 3133</t>
  </si>
  <si>
    <t>PAMELA GROVE, TEMPLESTOWE LOWER VIC 3107</t>
  </si>
  <si>
    <t>MARIE STREET, DOVETON VIC 3177</t>
  </si>
  <si>
    <t>MELBOURNE ROAD, BLAIRGOWRIE VIC 3942</t>
  </si>
  <si>
    <t>PRINCES HIGHWAY, SPRINGVALE VIC 3171</t>
  </si>
  <si>
    <t>MONACO STREET, PARKDALE VIC 3195</t>
  </si>
  <si>
    <t>HAMMOND ROAD, DANDENONG VIC 3175</t>
  </si>
  <si>
    <t>NEPEAN HIGHWAY, FRANKSTON VIC 3199</t>
  </si>
  <si>
    <t>COLUMBIA PARK PRE SCHOOL, 26-28 COLUMBIA DRIVE, WHEELERS HILL VIC 3150</t>
  </si>
  <si>
    <t>2 LABUAN STREET, SORRENTO VIC 3943</t>
  </si>
  <si>
    <t>44 OGRADYS ROAD, CARRUM DOWNS VIC 3201</t>
  </si>
  <si>
    <t>34 DALBEATTIE DRIVE, CLARINDA VIC 3169</t>
  </si>
  <si>
    <t>5 WILLIAM STREET, OAKLEIGH VIC 3166</t>
  </si>
  <si>
    <t>6 BUSHY COURT, SOMERVILLE VIC 3912</t>
  </si>
  <si>
    <t>Brownell Rd between Ashburton Rd and Rosedale Rd</t>
  </si>
  <si>
    <t>240 NORTH ROAD, BRIGHTON EAST VIC 3187</t>
  </si>
  <si>
    <t>UNIT 1 112 WARRIGAL ROAD, PARKDALE VIC 3195</t>
  </si>
  <si>
    <t>120 BARRETTS ROAD, LANGWARRIN SOUTH VIC 3911</t>
  </si>
  <si>
    <t>OLD MOOROODUC ROAD, DROMANA VIC 3936</t>
  </si>
  <si>
    <t>PALM GROVE, DROMANA VIC 3936</t>
  </si>
  <si>
    <t>44 NEW STREET, BRIGHTON VIC 3186</t>
  </si>
  <si>
    <t>17 SIBTHORPE STREET, MORDIALLOC VIC 3195</t>
  </si>
  <si>
    <t>2 NEPEAN HIGHWAY, DROMANA VIC 3936</t>
  </si>
  <si>
    <t>31 BOWRINGS ROAD, RED HILL VIC 3937</t>
  </si>
  <si>
    <t>12 Dendy St, Brighton</t>
  </si>
  <si>
    <t>2811 POINT NEPEAN ROAD, BLAIRGOWRIE VIC 3942</t>
  </si>
  <si>
    <t>241 Arthurs Seat Rd, Red Hill</t>
  </si>
  <si>
    <t>24A Westall Rd, Westall</t>
  </si>
  <si>
    <t>Opposite 71 East Rd, Somerville</t>
  </si>
  <si>
    <t>169 MCKINNON ROAD, MCKINNON VIC 3204</t>
  </si>
  <si>
    <t>2080 BONEO ROAD, FLINDERS VIC 3929</t>
  </si>
  <si>
    <t>23-25 SOUTH GIPPSLAND HIGHWAY, DANDENONG SOUTH VIC 3175</t>
  </si>
  <si>
    <t>2801 POINT NEPEAN ROAD, BLAIRGOWRIE VIC 3942</t>
  </si>
  <si>
    <t>32 MUNRO AVENUE, ASHBURTON VIC 3147</t>
  </si>
  <si>
    <t>1889 MALVERN ROAD, MALVERN EAST VIC 3145</t>
  </si>
  <si>
    <t>31 MUNRO STREET, BLAIRGOWRIE VIC 3942</t>
  </si>
  <si>
    <t>403 MELBOURNE ROAD, BLAIRGOWRIE VIC 3942</t>
  </si>
  <si>
    <t>46 SANDY POINT ROAD, SOMERS VIC 3927</t>
  </si>
  <si>
    <t>29 ROSEBANK AVENUE, CLAYTON SOUTH VIC 3169</t>
  </si>
  <si>
    <t>30 COORAMINTA ROAD, RYE VIC 3941</t>
  </si>
  <si>
    <t>8 FARRER COURT, DONCASTER EAST VIC 3109</t>
  </si>
  <si>
    <t>94-106 PATTERSON ROAD, BENTLEIGH VIC 3204</t>
  </si>
  <si>
    <t>Truck pulled down Hv O/H ex Tee off conductors on private property LIS#1307507.. Can isolate spur via L/L/C's for repair. Tip truck has brought down HV conductors, HV to be repaired, SUB VINEYARD BITTERN isolated, Winery left off supply whilst repairs undertaken, details passed onto Tony Sidney to arrange urgent repairs to HV. DUEA# 1515, photos obtained. Emailed details to Wayne Kelly, mgmt to sent whispir RWORKS# 1000702729. OHC repaired / replaced and ASR to VINEYARDS BITTERN @20:10</t>
  </si>
  <si>
    <t>675 DUNNS CREEK ROAD, DROMANA VIC 3936</t>
  </si>
  <si>
    <t>20190321UTD_01</t>
  </si>
  <si>
    <t>OE-SVTS</t>
  </si>
  <si>
    <t>Tree on HV overhead Springvale Rd  causing cable to fail and broken crossarms starting a small 2msq ground fire LIS 7071454 -near DT1208. HV conductors down, this is a separate event to Creek Rd Event</t>
  </si>
  <si>
    <t>20190205UTD_02</t>
  </si>
  <si>
    <t>Tree on HV overhead Creek Rd repoteted as burning (separate evnt to Springvale Rd Event) near LIS 7030642</t>
  </si>
  <si>
    <t>20181206UTD_10</t>
  </si>
  <si>
    <t>crews have at rank rosebank - crew have replaced pff fuse at switch 810 caused by candling.  LIS 0629670 Nomaly Feeder SV 33 but SV 20 on day of event</t>
  </si>
  <si>
    <t>LBRA only</t>
  </si>
  <si>
    <t>HBRA only</t>
  </si>
  <si>
    <t>0418993821</t>
  </si>
  <si>
    <t>None</t>
  </si>
  <si>
    <t>GIS</t>
  </si>
  <si>
    <t>OSIRIS</t>
  </si>
  <si>
    <t>Distribution Management System (DMS)</t>
  </si>
  <si>
    <t>316 Worsley Rd, Bangholme VIC 3175, Australia</t>
  </si>
  <si>
    <t>SPRINGVALE RD, DONVALE</t>
  </si>
  <si>
    <t>71 Madigan Dve, Glen Waverley</t>
  </si>
  <si>
    <t>THOMPSONS ROAD, BANGHOLME VIC 3175</t>
  </si>
  <si>
    <t>2150 MORNINGTON-FLINDERS ROAD, FLINDERS VIC 3929</t>
  </si>
  <si>
    <t>45 BOONONG AVENUE, SEAFORD VIC 3198</t>
  </si>
  <si>
    <t>53 THANET STREET, MALVERN VIC 3144</t>
  </si>
  <si>
    <t>122 GOULD STREET, FRANKSTON VIC 3199</t>
  </si>
  <si>
    <t>8 LUXTON DRIVE, SOMERS VIC 3927</t>
  </si>
  <si>
    <t>78 DANDENONG ROAD W, FRANKSTON VIC 3199</t>
  </si>
  <si>
    <t>875 TAYLORS ROAD, DANDENONG SOUTH VIC 3175</t>
  </si>
  <si>
    <t>250 ROBINSONS ROAD, LANGWARRIN VIC 3910</t>
  </si>
  <si>
    <t>1491 POINT NEPEAN ROAD, ROSEBUD VIC 3939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</si>
</sst>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_);_(* \(#,##0\);_(* &quot;-&quot;?_);_(@_)"/>
    <numFmt numFmtId="165" formatCode="_(* #,##0_);_(* \(#,##0\);_(* &quot;-&quot;_);_(@_)"/>
    <numFmt numFmtId="166" formatCode="hh:mm"/>
    <numFmt numFmtId="167" formatCode="&quot;$&quot;#,##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font>
    <font>
      <sz val="10"/>
      <color indexed="51"/>
      <name val="Arial"/>
      <family val="2"/>
    </font>
    <font>
      <b/>
      <sz val="10"/>
      <color indexed="51"/>
      <name val="Arial"/>
      <family val="2"/>
    </font>
    <font>
      <b/>
      <sz val="12"/>
      <color indexed="51"/>
      <name val="Arial"/>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4"/>
      <name val="Arial"/>
      <family val="2"/>
    </font>
    <font>
      <b/>
      <sz val="12"/>
      <name val="Arial"/>
      <family val="2"/>
    </font>
    <font>
      <b/>
      <sz val="8"/>
      <name val="Arial"/>
      <family val="2"/>
    </font>
    <font>
      <sz val="14"/>
      <name val="Arial"/>
      <family val="2"/>
    </font>
    <font>
      <sz val="18"/>
      <name val="Arial"/>
      <family val="2"/>
    </font>
    <font>
      <sz val="12"/>
      <name val="Arial"/>
      <family val="2"/>
    </font>
    <font>
      <sz val="12"/>
      <color indexed="51"/>
      <name val="Arial"/>
      <family val="2"/>
    </font>
    <font>
      <sz val="12"/>
      <color indexed="9"/>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8"/>
      <color indexed="10"/>
      <name val="Arial"/>
      <family val="2"/>
    </font>
    <font>
      <u/>
      <sz val="18"/>
      <color indexed="12"/>
      <name val="Arial"/>
      <family val="2"/>
    </font>
    <font>
      <b/>
      <sz val="10"/>
      <color indexed="62"/>
      <name val="Arial"/>
      <family val="2"/>
    </font>
    <font>
      <b/>
      <sz val="14"/>
      <color indexed="51"/>
      <name val="Arial"/>
      <family val="2"/>
    </font>
    <font>
      <b/>
      <sz val="12"/>
      <color indexed="8"/>
      <name val="Arial"/>
      <family val="2"/>
    </font>
    <font>
      <sz val="8"/>
      <color indexed="8"/>
      <name val="Arial"/>
      <family val="2"/>
    </font>
    <font>
      <b/>
      <sz val="10"/>
      <color rgb="FF009999"/>
      <name val="Arial"/>
      <family val="2"/>
    </font>
    <font>
      <sz val="10"/>
      <color rgb="FF009999"/>
      <name val="Arial"/>
      <family val="2"/>
    </font>
    <font>
      <b/>
      <sz val="10"/>
      <color rgb="FFFFC000"/>
      <name val="Arial"/>
      <family val="2"/>
    </font>
    <font>
      <sz val="10"/>
      <color rgb="FFFFC000"/>
      <name val="Arial"/>
      <family val="2"/>
    </font>
    <font>
      <vertAlign val="superscript"/>
      <sz val="12"/>
      <color indexed="51"/>
      <name val="Arial"/>
      <family val="2"/>
    </font>
    <font>
      <vertAlign val="superscript"/>
      <sz val="12"/>
      <name val="Arial"/>
      <family val="2"/>
    </font>
    <font>
      <sz val="10"/>
      <color theme="0" tint="-0.34998626667073579"/>
      <name val="Arial"/>
      <family val="2"/>
    </font>
    <font>
      <sz val="12"/>
      <color rgb="FFFFC000"/>
      <name val="Arial"/>
      <family val="2"/>
    </font>
    <font>
      <vertAlign val="superscript"/>
      <sz val="12"/>
      <color rgb="FFFFC000"/>
      <name val="Arial"/>
      <family val="2"/>
    </font>
    <font>
      <b/>
      <sz val="10"/>
      <color theme="0" tint="-0.34998626667073579"/>
      <name val="Arial"/>
      <family val="2"/>
    </font>
    <font>
      <sz val="12"/>
      <color theme="9" tint="0.39997558519241921"/>
      <name val="Arial"/>
      <family val="2"/>
    </font>
    <font>
      <vertAlign val="superscript"/>
      <sz val="12"/>
      <color theme="9" tint="0.39997558519241921"/>
      <name val="Arial"/>
      <family val="2"/>
    </font>
    <font>
      <b/>
      <sz val="10"/>
      <color rgb="FFFF0000"/>
      <name val="Arial"/>
      <family val="2"/>
    </font>
    <font>
      <sz val="8"/>
      <color rgb="FF9C0006"/>
      <name val="Tahoma"/>
      <family val="2"/>
    </font>
    <font>
      <sz val="8"/>
      <color rgb="FF006100"/>
      <name val="Tahoma"/>
      <family val="2"/>
    </font>
    <font>
      <sz val="8"/>
      <color rgb="FFFA7D00"/>
      <name val="Tahoma"/>
      <family val="2"/>
    </font>
    <font>
      <sz val="8"/>
      <color indexed="17"/>
      <name val="Tahoma"/>
      <family val="2"/>
    </font>
    <font>
      <b/>
      <sz val="12"/>
      <color theme="0"/>
      <name val="Arial"/>
      <family val="2"/>
    </font>
    <font>
      <sz val="10"/>
      <color rgb="FFFF0000"/>
      <name val="Arial"/>
      <family val="2"/>
    </font>
    <font>
      <sz val="10"/>
      <color theme="1"/>
      <name val="Arial"/>
      <family val="2"/>
    </font>
    <font>
      <vertAlign val="superscript"/>
      <sz val="8"/>
      <name val="Arial"/>
      <family val="2"/>
    </font>
    <font>
      <sz val="8"/>
      <color indexed="60"/>
      <name val="Tahoma"/>
      <family val="2"/>
    </font>
    <font>
      <sz val="8"/>
      <color indexed="8"/>
      <name val="Arial"/>
      <family val="2"/>
    </font>
    <font>
      <sz val="8"/>
      <name val="Arial"/>
      <family val="2"/>
    </font>
    <font>
      <sz val="8"/>
      <name val="Arial"/>
      <family val="2"/>
    </font>
    <font>
      <sz val="8"/>
      <color indexed="8"/>
      <name val="Arial"/>
      <family val="2"/>
    </font>
  </fonts>
  <fills count="34">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rgb="FF92D050"/>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249977111117893"/>
        <bgColor indexed="64"/>
      </patternFill>
    </fill>
    <fill>
      <patternFill patternType="solid">
        <fgColor rgb="FF333399"/>
        <bgColor indexed="64"/>
      </patternFill>
    </fill>
    <fill>
      <patternFill patternType="solid">
        <fgColor theme="9" tint="0.79998168889431442"/>
        <bgColor indexed="64"/>
      </patternFill>
    </fill>
    <fill>
      <patternFill patternType="solid">
        <fgColor rgb="FFFFD581"/>
        <bgColor indexed="64"/>
      </patternFill>
    </fill>
    <fill>
      <patternFill patternType="solid">
        <fgColor rgb="FFFFC7CE"/>
      </patternFill>
    </fill>
    <fill>
      <patternFill patternType="solid">
        <fgColor rgb="FFC6EFCE"/>
      </patternFill>
    </fill>
    <fill>
      <patternFill patternType="solid">
        <fgColor rgb="FFF2F2F2"/>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69">
    <xf numFmtId="0" fontId="0" fillId="2"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165" fontId="8"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7" fillId="0" borderId="0" applyNumberFormat="0" applyFill="0" applyBorder="0" applyAlignment="0" applyProtection="0">
      <alignment vertical="top"/>
      <protection locked="0"/>
    </xf>
    <xf numFmtId="0" fontId="23" fillId="4" borderId="1" applyNumberFormat="0" applyAlignment="0" applyProtection="0"/>
    <xf numFmtId="165" fontId="4" fillId="18" borderId="0" applyFont="0" applyBorder="0" applyAlignment="0">
      <alignment horizontal="right"/>
      <protection locked="0"/>
    </xf>
    <xf numFmtId="164" fontId="8" fillId="19" borderId="0" applyFont="0" applyBorder="0">
      <alignment horizontal="right"/>
      <protection locked="0"/>
    </xf>
    <xf numFmtId="165" fontId="8" fillId="20" borderId="0" applyFont="0" applyBorder="0">
      <alignment horizontal="right"/>
      <protection locked="0"/>
    </xf>
    <xf numFmtId="0" fontId="24" fillId="0" borderId="6" applyNumberFormat="0" applyFill="0" applyAlignment="0" applyProtection="0"/>
    <xf numFmtId="0" fontId="71" fillId="7" borderId="0" applyNumberFormat="0" applyBorder="0" applyAlignment="0" applyProtection="0"/>
    <xf numFmtId="0" fontId="4" fillId="2" borderId="0"/>
    <xf numFmtId="0" fontId="4" fillId="2" borderId="0"/>
    <xf numFmtId="0" fontId="4" fillId="2" borderId="0"/>
    <xf numFmtId="0" fontId="4" fillId="2" borderId="0"/>
    <xf numFmtId="0" fontId="8" fillId="5" borderId="7" applyNumberFormat="0" applyFont="0" applyAlignment="0" applyProtection="0"/>
    <xf numFmtId="0" fontId="26" fillId="6" borderId="8" applyNumberFormat="0" applyAlignment="0" applyProtection="0"/>
    <xf numFmtId="0" fontId="4" fillId="0" borderId="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0" fontId="4" fillId="2" borderId="0"/>
    <xf numFmtId="0" fontId="63" fillId="31" borderId="0" applyNumberFormat="0" applyBorder="0" applyAlignment="0" applyProtection="0"/>
    <xf numFmtId="0" fontId="64" fillId="32" borderId="0" applyNumberFormat="0" applyBorder="0" applyAlignment="0" applyProtection="0"/>
    <xf numFmtId="0" fontId="65" fillId="33" borderId="37" applyNumberFormat="0" applyAlignment="0" applyProtection="0"/>
    <xf numFmtId="0" fontId="66" fillId="17" borderId="0" applyNumberFormat="0" applyBorder="0" applyAlignment="0" applyProtection="0"/>
    <xf numFmtId="0" fontId="3" fillId="0" borderId="0"/>
    <xf numFmtId="9" fontId="4" fillId="0" borderId="0" applyFont="0" applyFill="0" applyBorder="0" applyAlignment="0" applyProtection="0"/>
    <xf numFmtId="41" fontId="4" fillId="15" borderId="0" applyNumberFormat="0" applyFont="0" applyBorder="0" applyAlignment="0">
      <alignment horizontal="right"/>
    </xf>
    <xf numFmtId="41" fontId="4" fillId="18" borderId="0" applyFont="0" applyBorder="0" applyAlignment="0">
      <alignment horizontal="right"/>
      <protection locked="0"/>
    </xf>
    <xf numFmtId="164" fontId="4" fillId="19" borderId="0" applyFont="0" applyBorder="0">
      <alignment horizontal="right"/>
      <protection locked="0"/>
    </xf>
    <xf numFmtId="41" fontId="4" fillId="20" borderId="0" applyFont="0" applyBorder="0">
      <alignment horizontal="right"/>
      <protection locked="0"/>
    </xf>
    <xf numFmtId="0" fontId="4" fillId="5" borderId="7" applyNumberFormat="0" applyFont="0" applyAlignment="0" applyProtection="0"/>
    <xf numFmtId="0" fontId="2" fillId="0" borderId="0"/>
    <xf numFmtId="0" fontId="2" fillId="0" borderId="0"/>
    <xf numFmtId="0" fontId="25" fillId="7" borderId="0" applyNumberFormat="0" applyBorder="0" applyAlignment="0" applyProtection="0"/>
    <xf numFmtId="0" fontId="1" fillId="0" borderId="0"/>
  </cellStyleXfs>
  <cellXfs count="287">
    <xf numFmtId="0" fontId="0" fillId="2" borderId="0" xfId="0"/>
    <xf numFmtId="0" fontId="4" fillId="2" borderId="0" xfId="44"/>
    <xf numFmtId="0" fontId="4" fillId="2" borderId="0" xfId="44" applyAlignment="1"/>
    <xf numFmtId="0" fontId="39" fillId="21" borderId="0" xfId="0" applyFont="1" applyFill="1" applyBorder="1" applyAlignment="1">
      <alignment horizontal="right" indent="1"/>
    </xf>
    <xf numFmtId="0" fontId="9" fillId="21" borderId="12" xfId="0" applyFont="1" applyFill="1" applyBorder="1" applyAlignment="1">
      <alignment horizontal="left" indent="1"/>
    </xf>
    <xf numFmtId="0" fontId="8" fillId="21" borderId="13" xfId="0" applyFont="1" applyFill="1" applyBorder="1" applyAlignment="1"/>
    <xf numFmtId="0" fontId="8" fillId="21" borderId="13" xfId="0" applyFont="1" applyFill="1" applyBorder="1"/>
    <xf numFmtId="0" fontId="8" fillId="21" borderId="14" xfId="0" applyFont="1" applyFill="1" applyBorder="1"/>
    <xf numFmtId="0" fontId="10" fillId="21" borderId="10" xfId="0" applyFont="1" applyFill="1" applyBorder="1" applyAlignment="1">
      <alignment horizontal="left" indent="1"/>
    </xf>
    <xf numFmtId="0" fontId="39" fillId="21" borderId="11" xfId="0" applyFont="1" applyFill="1" applyBorder="1" applyAlignment="1" applyProtection="1">
      <protection locked="0"/>
    </xf>
    <xf numFmtId="0" fontId="39"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9" fillId="21" borderId="10" xfId="0" applyFont="1" applyFill="1" applyBorder="1" applyAlignment="1">
      <alignment horizontal="left" indent="1"/>
    </xf>
    <xf numFmtId="0" fontId="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40" fillId="2" borderId="0" xfId="42" applyFont="1"/>
    <xf numFmtId="0" fontId="40" fillId="2" borderId="0" xfId="42" applyFont="1" applyFill="1" applyBorder="1"/>
    <xf numFmtId="0" fontId="40" fillId="2" borderId="0" xfId="42" applyFont="1" applyFill="1"/>
    <xf numFmtId="0" fontId="42" fillId="2" borderId="0" xfId="42" applyFont="1" applyFill="1" applyBorder="1" applyAlignment="1">
      <alignment vertical="center"/>
    </xf>
    <xf numFmtId="0" fontId="42" fillId="2" borderId="0" xfId="42" applyFont="1" applyFill="1" applyBorder="1" applyAlignment="1"/>
    <xf numFmtId="0" fontId="43" fillId="2" borderId="0" xfId="42" applyFont="1" applyFill="1" applyBorder="1" applyAlignment="1">
      <alignment vertical="center"/>
    </xf>
    <xf numFmtId="0" fontId="43" fillId="2" borderId="0" xfId="42" applyFont="1" applyFill="1" applyBorder="1" applyAlignment="1"/>
    <xf numFmtId="0" fontId="40" fillId="2" borderId="0" xfId="42" applyFont="1" applyFill="1" applyBorder="1" applyAlignment="1">
      <alignment vertical="center"/>
    </xf>
    <xf numFmtId="0" fontId="40" fillId="2" borderId="0" xfId="42" applyFont="1" applyAlignment="1">
      <alignment vertical="center"/>
    </xf>
    <xf numFmtId="0" fontId="40" fillId="2" borderId="0" xfId="42" applyFont="1" applyFill="1" applyAlignment="1">
      <alignment vertical="center"/>
    </xf>
    <xf numFmtId="0" fontId="40" fillId="0" borderId="0" xfId="42" applyFont="1" applyFill="1" applyBorder="1"/>
    <xf numFmtId="0" fontId="6" fillId="15" borderId="29" xfId="45" applyFont="1" applyFill="1" applyBorder="1"/>
    <xf numFmtId="0" fontId="8" fillId="15" borderId="30" xfId="45" applyFont="1" applyFill="1" applyBorder="1"/>
    <xf numFmtId="0" fontId="8" fillId="15" borderId="31" xfId="45" applyFont="1" applyFill="1" applyBorder="1"/>
    <xf numFmtId="0" fontId="8" fillId="2" borderId="0" xfId="45" applyFont="1" applyFill="1" applyBorder="1" applyAlignment="1">
      <alignment horizontal="right" vertical="center" wrapText="1"/>
    </xf>
    <xf numFmtId="0" fontId="11" fillId="21" borderId="33" xfId="45" applyFont="1" applyFill="1" applyBorder="1" applyAlignment="1">
      <alignment vertical="center" wrapText="1"/>
    </xf>
    <xf numFmtId="0" fontId="37" fillId="21" borderId="23" xfId="45" applyFont="1" applyFill="1" applyBorder="1" applyAlignment="1">
      <alignment horizontal="center" vertical="center" wrapText="1"/>
    </xf>
    <xf numFmtId="0" fontId="38" fillId="21" borderId="23" xfId="45" applyFont="1" applyFill="1" applyBorder="1" applyAlignment="1">
      <alignment horizontal="right" vertical="center" wrapText="1"/>
    </xf>
    <xf numFmtId="0" fontId="4" fillId="2" borderId="0" xfId="45"/>
    <xf numFmtId="0" fontId="12" fillId="2" borderId="0" xfId="45" applyFont="1"/>
    <xf numFmtId="0" fontId="34" fillId="2" borderId="0" xfId="45" applyFont="1"/>
    <xf numFmtId="0" fontId="4" fillId="2" borderId="0" xfId="45" applyFont="1"/>
    <xf numFmtId="0" fontId="35" fillId="2" borderId="0" xfId="45" applyFont="1"/>
    <xf numFmtId="0" fontId="32" fillId="2" borderId="0" xfId="45" applyFont="1"/>
    <xf numFmtId="0" fontId="8" fillId="0" borderId="0" xfId="45" applyFont="1" applyFill="1" applyBorder="1"/>
    <xf numFmtId="0" fontId="0" fillId="2" borderId="0" xfId="0" applyBorder="1"/>
    <xf numFmtId="0" fontId="11" fillId="21" borderId="24" xfId="45" applyFont="1" applyFill="1" applyBorder="1" applyAlignment="1">
      <alignment vertical="center" wrapText="1"/>
    </xf>
    <xf numFmtId="0" fontId="32" fillId="2" borderId="0" xfId="45" applyFont="1" applyFill="1"/>
    <xf numFmtId="0" fontId="8" fillId="2" borderId="0" xfId="45" applyFont="1" applyFill="1" applyBorder="1" applyAlignment="1">
      <alignment vertical="center" wrapText="1"/>
    </xf>
    <xf numFmtId="0" fontId="4" fillId="0" borderId="0" xfId="45" applyFill="1"/>
    <xf numFmtId="0" fontId="0" fillId="2" borderId="0" xfId="0"/>
    <xf numFmtId="0" fontId="4" fillId="20" borderId="26" xfId="0" applyFont="1" applyFill="1" applyBorder="1" applyAlignment="1" applyProtection="1">
      <alignment horizontal="left"/>
      <protection locked="0"/>
    </xf>
    <xf numFmtId="0" fontId="4" fillId="21" borderId="0" xfId="0" applyFont="1" applyFill="1" applyBorder="1"/>
    <xf numFmtId="0" fontId="0" fillId="2" borderId="0" xfId="0"/>
    <xf numFmtId="0" fontId="50" fillId="2" borderId="0" xfId="0" applyFont="1" applyAlignment="1">
      <alignment vertical="center"/>
    </xf>
    <xf numFmtId="0" fontId="4" fillId="2" borderId="0" xfId="45"/>
    <xf numFmtId="0" fontId="8" fillId="15" borderId="28" xfId="45" applyFont="1" applyFill="1" applyBorder="1" applyAlignment="1">
      <alignment horizontal="left" vertical="center" wrapText="1"/>
    </xf>
    <xf numFmtId="0" fontId="0" fillId="2" borderId="0" xfId="0"/>
    <xf numFmtId="0" fontId="0" fillId="2" borderId="0" xfId="0" applyAlignment="1">
      <alignment wrapText="1"/>
    </xf>
    <xf numFmtId="0" fontId="4" fillId="24" borderId="0" xfId="45" applyFill="1"/>
    <xf numFmtId="0" fontId="8" fillId="24" borderId="0" xfId="45" applyFont="1" applyFill="1" applyBorder="1" applyAlignment="1">
      <alignment vertical="top" wrapText="1"/>
    </xf>
    <xf numFmtId="0" fontId="8" fillId="24" borderId="0" xfId="45" applyFont="1" applyFill="1" applyBorder="1" applyAlignment="1">
      <alignment horizontal="left" vertical="center" wrapText="1"/>
    </xf>
    <xf numFmtId="0" fontId="6" fillId="24" borderId="0" xfId="45" applyFont="1" applyFill="1" applyBorder="1" applyAlignment="1">
      <alignment horizontal="left" vertical="center" wrapText="1"/>
    </xf>
    <xf numFmtId="0" fontId="31" fillId="2" borderId="0" xfId="45" applyFont="1" applyAlignment="1">
      <alignment horizontal="right"/>
    </xf>
    <xf numFmtId="0" fontId="4" fillId="2" borderId="0" xfId="45" applyAlignment="1">
      <alignment horizontal="center"/>
    </xf>
    <xf numFmtId="0" fontId="0" fillId="2" borderId="0" xfId="0" applyAlignment="1">
      <alignment horizontal="center"/>
    </xf>
    <xf numFmtId="0" fontId="4" fillId="2" borderId="0" xfId="0" applyFont="1" applyAlignment="1">
      <alignment horizontal="center"/>
    </xf>
    <xf numFmtId="0" fontId="11" fillId="27" borderId="23" xfId="45" applyFont="1" applyFill="1" applyBorder="1" applyAlignment="1">
      <alignment horizontal="center" vertical="center" wrapText="1"/>
    </xf>
    <xf numFmtId="0" fontId="48" fillId="24" borderId="0" xfId="45" applyFont="1" applyFill="1" applyBorder="1" applyAlignment="1">
      <alignment horizontal="left" vertical="center" wrapText="1"/>
    </xf>
    <xf numFmtId="0" fontId="4" fillId="2" borderId="0" xfId="45" applyAlignment="1">
      <alignment vertical="center"/>
    </xf>
    <xf numFmtId="0" fontId="4" fillId="24" borderId="0" xfId="45" applyFont="1" applyFill="1" applyBorder="1" applyAlignment="1">
      <alignment horizontal="left" vertical="center"/>
    </xf>
    <xf numFmtId="0" fontId="31" fillId="29" borderId="23" xfId="45" applyFont="1" applyFill="1" applyBorder="1" applyAlignment="1">
      <alignment horizontal="right"/>
    </xf>
    <xf numFmtId="167" fontId="31" fillId="29" borderId="23" xfId="45" applyNumberFormat="1" applyFont="1" applyFill="1" applyBorder="1" applyAlignment="1">
      <alignment horizontal="right"/>
    </xf>
    <xf numFmtId="0" fontId="5" fillId="29" borderId="23" xfId="0" applyFont="1" applyFill="1" applyBorder="1" applyAlignment="1">
      <alignment horizontal="center" vertical="center" wrapText="1"/>
    </xf>
    <xf numFmtId="0" fontId="49" fillId="29" borderId="23" xfId="0" applyFont="1" applyFill="1" applyBorder="1" applyAlignment="1">
      <alignment horizontal="center" vertical="center" wrapText="1"/>
    </xf>
    <xf numFmtId="0" fontId="56" fillId="2" borderId="0" xfId="45" applyFont="1"/>
    <xf numFmtId="0" fontId="56" fillId="2" borderId="0" xfId="45" applyFont="1" applyAlignment="1">
      <alignment vertical="center"/>
    </xf>
    <xf numFmtId="0" fontId="56" fillId="24" borderId="0" xfId="45" applyFont="1" applyFill="1"/>
    <xf numFmtId="0" fontId="4" fillId="0" borderId="0" xfId="45" applyFill="1" applyAlignment="1">
      <alignment horizontal="center"/>
    </xf>
    <xf numFmtId="0" fontId="56" fillId="2" borderId="0" xfId="45" applyFont="1" applyAlignment="1">
      <alignment wrapText="1"/>
    </xf>
    <xf numFmtId="0" fontId="56" fillId="2" borderId="0" xfId="45" applyFont="1" applyAlignment="1"/>
    <xf numFmtId="0" fontId="59" fillId="2" borderId="0" xfId="45" applyFont="1" applyAlignment="1"/>
    <xf numFmtId="0" fontId="56" fillId="2" borderId="0" xfId="45" quotePrefix="1" applyFont="1" applyAlignment="1"/>
    <xf numFmtId="0" fontId="59" fillId="2" borderId="0" xfId="45" quotePrefix="1" applyFont="1" applyAlignment="1"/>
    <xf numFmtId="0" fontId="59" fillId="2" borderId="0" xfId="45" applyFont="1"/>
    <xf numFmtId="0" fontId="6" fillId="2" borderId="0" xfId="45" applyFont="1" applyAlignment="1"/>
    <xf numFmtId="0" fontId="4" fillId="2" borderId="0" xfId="45" quotePrefix="1" applyFont="1" applyAlignment="1"/>
    <xf numFmtId="0" fontId="6" fillId="2" borderId="0" xfId="45" quotePrefix="1" applyFont="1" applyAlignment="1"/>
    <xf numFmtId="0" fontId="6" fillId="2" borderId="0" xfId="45" applyFont="1"/>
    <xf numFmtId="0" fontId="4" fillId="2" borderId="0" xfId="45" applyFont="1" applyAlignment="1">
      <alignment wrapText="1"/>
    </xf>
    <xf numFmtId="0" fontId="4" fillId="2" borderId="0" xfId="45" applyFont="1" applyAlignment="1"/>
    <xf numFmtId="0" fontId="4" fillId="2" borderId="0" xfId="45"/>
    <xf numFmtId="0" fontId="4" fillId="2" borderId="0" xfId="44"/>
    <xf numFmtId="0" fontId="4" fillId="2" borderId="0" xfId="45"/>
    <xf numFmtId="0" fontId="5" fillId="20" borderId="23" xfId="45" applyFont="1" applyFill="1" applyBorder="1" applyAlignment="1" applyProtection="1">
      <alignment horizontal="right" vertical="center" wrapText="1"/>
      <protection locked="0"/>
    </xf>
    <xf numFmtId="0" fontId="5" fillId="20" borderId="23" xfId="45" applyFont="1" applyFill="1" applyBorder="1" applyAlignment="1" applyProtection="1">
      <alignment horizontal="center" vertical="center" wrapText="1"/>
      <protection locked="0"/>
    </xf>
    <xf numFmtId="0" fontId="8" fillId="0" borderId="0" xfId="44" applyFont="1" applyFill="1" applyBorder="1" applyAlignment="1" applyProtection="1"/>
    <xf numFmtId="2" fontId="33" fillId="2" borderId="0" xfId="44" applyNumberFormat="1" applyFont="1" applyBorder="1" applyAlignment="1" applyProtection="1">
      <alignment horizontal="left"/>
    </xf>
    <xf numFmtId="0" fontId="8" fillId="15" borderId="27" xfId="45" applyFont="1" applyFill="1" applyBorder="1" applyAlignment="1">
      <alignment horizontal="left" vertical="center" wrapText="1"/>
    </xf>
    <xf numFmtId="0" fontId="8" fillId="15" borderId="0" xfId="45" applyFont="1" applyFill="1" applyBorder="1" applyAlignment="1">
      <alignment horizontal="left" vertical="center" wrapText="1"/>
    </xf>
    <xf numFmtId="0" fontId="4" fillId="2" borderId="0" xfId="44" applyAlignment="1">
      <alignment vertical="center"/>
    </xf>
    <xf numFmtId="0" fontId="31" fillId="2" borderId="0" xfId="44" applyFont="1" applyAlignment="1">
      <alignment vertical="center"/>
    </xf>
    <xf numFmtId="0" fontId="47" fillId="21" borderId="23" xfId="44" applyFont="1" applyFill="1" applyBorder="1" applyAlignment="1">
      <alignment vertical="center"/>
    </xf>
    <xf numFmtId="0" fontId="31" fillId="21" borderId="23" xfId="44" applyFont="1" applyFill="1" applyBorder="1" applyAlignment="1">
      <alignment vertical="center"/>
    </xf>
    <xf numFmtId="0" fontId="47" fillId="21" borderId="24" xfId="44" applyFont="1" applyFill="1" applyBorder="1" applyAlignment="1">
      <alignment vertical="center"/>
    </xf>
    <xf numFmtId="0" fontId="31" fillId="21" borderId="25" xfId="44" applyFont="1" applyFill="1" applyBorder="1" applyAlignment="1">
      <alignment vertical="center"/>
    </xf>
    <xf numFmtId="0" fontId="4" fillId="2" borderId="0" xfId="44" applyProtection="1"/>
    <xf numFmtId="0" fontId="12" fillId="2" borderId="0" xfId="44" applyFont="1" applyProtection="1"/>
    <xf numFmtId="0" fontId="6" fillId="2" borderId="0" xfId="44" applyFont="1" applyAlignment="1" applyProtection="1">
      <alignment horizontal="left" wrapText="1"/>
    </xf>
    <xf numFmtId="0" fontId="6" fillId="2" borderId="0" xfId="44" applyFont="1" applyBorder="1" applyAlignment="1" applyProtection="1">
      <alignment horizontal="left" wrapText="1"/>
    </xf>
    <xf numFmtId="0" fontId="4" fillId="2" borderId="0" xfId="44" applyBorder="1" applyAlignment="1" applyProtection="1"/>
    <xf numFmtId="0" fontId="53" fillId="0" borderId="0" xfId="44" applyFont="1" applyFill="1" applyBorder="1" applyAlignment="1" applyProtection="1"/>
    <xf numFmtId="0" fontId="4" fillId="0" borderId="0" xfId="44" applyFill="1" applyBorder="1" applyAlignment="1" applyProtection="1"/>
    <xf numFmtId="0" fontId="33" fillId="2" borderId="0" xfId="44" applyFont="1" applyProtection="1"/>
    <xf numFmtId="0" fontId="40" fillId="24" borderId="0" xfId="42" applyFont="1" applyFill="1"/>
    <xf numFmtId="0" fontId="40" fillId="24" borderId="0" xfId="42" applyFont="1" applyFill="1" applyBorder="1"/>
    <xf numFmtId="0" fontId="41" fillId="24" borderId="0" xfId="42" applyFont="1" applyFill="1" applyBorder="1" applyAlignment="1">
      <alignment horizontal="center" vertical="center"/>
    </xf>
    <xf numFmtId="0" fontId="42" fillId="24" borderId="0" xfId="42" applyFont="1" applyFill="1" applyBorder="1" applyAlignment="1">
      <alignment vertical="center"/>
    </xf>
    <xf numFmtId="0" fontId="43" fillId="24" borderId="0" xfId="42" applyFont="1" applyFill="1" applyBorder="1" applyAlignment="1">
      <alignment vertical="center"/>
    </xf>
    <xf numFmtId="0" fontId="40" fillId="24" borderId="0" xfId="42" applyFont="1" applyFill="1" applyBorder="1" applyAlignment="1">
      <alignment vertical="center"/>
    </xf>
    <xf numFmtId="0" fontId="40" fillId="24" borderId="0" xfId="42" applyFont="1" applyFill="1" applyAlignment="1">
      <alignment vertical="center"/>
    </xf>
    <xf numFmtId="0" fontId="32" fillId="24" borderId="0" xfId="42" applyFont="1" applyFill="1" applyBorder="1" applyAlignment="1">
      <alignment vertical="center"/>
    </xf>
    <xf numFmtId="0" fontId="6" fillId="24" borderId="0" xfId="42" applyFont="1" applyFill="1" applyBorder="1" applyAlignment="1">
      <alignment vertical="center"/>
    </xf>
    <xf numFmtId="0" fontId="41" fillId="23" borderId="0" xfId="42" applyFont="1" applyFill="1" applyBorder="1" applyAlignment="1">
      <alignment horizontal="center" vertical="center"/>
    </xf>
    <xf numFmtId="0" fontId="40" fillId="23" borderId="18" xfId="42" applyFont="1" applyFill="1" applyBorder="1"/>
    <xf numFmtId="0" fontId="40" fillId="23" borderId="19" xfId="42" applyFont="1" applyFill="1" applyBorder="1"/>
    <xf numFmtId="0" fontId="40" fillId="23" borderId="20" xfId="42" applyFont="1" applyFill="1" applyBorder="1"/>
    <xf numFmtId="0" fontId="40" fillId="23" borderId="21" xfId="42" applyFont="1" applyFill="1" applyBorder="1"/>
    <xf numFmtId="0" fontId="42" fillId="23" borderId="0" xfId="42" applyFont="1" applyFill="1" applyBorder="1" applyAlignment="1">
      <alignment vertical="center"/>
    </xf>
    <xf numFmtId="0" fontId="42" fillId="23" borderId="22" xfId="42" applyFont="1" applyFill="1" applyBorder="1" applyAlignment="1">
      <alignment vertical="center"/>
    </xf>
    <xf numFmtId="0" fontId="43" fillId="23" borderId="0" xfId="42" applyFont="1" applyFill="1" applyBorder="1" applyAlignment="1">
      <alignment horizontal="center" vertical="center"/>
    </xf>
    <xf numFmtId="0" fontId="43" fillId="23" borderId="0" xfId="42" applyFont="1" applyFill="1" applyBorder="1" applyAlignment="1">
      <alignment vertical="center"/>
    </xf>
    <xf numFmtId="0" fontId="43" fillId="23" borderId="22" xfId="42" applyFont="1" applyFill="1" applyBorder="1" applyAlignment="1">
      <alignment vertical="center"/>
    </xf>
    <xf numFmtId="0" fontId="40" fillId="23" borderId="0" xfId="42" applyFont="1" applyFill="1" applyBorder="1"/>
    <xf numFmtId="0" fontId="44" fillId="23" borderId="0" xfId="42" applyFont="1" applyFill="1" applyBorder="1"/>
    <xf numFmtId="0" fontId="45" fillId="23" borderId="0" xfId="35" applyFont="1" applyFill="1" applyBorder="1" applyAlignment="1" applyProtection="1"/>
    <xf numFmtId="0" fontId="40" fillId="23" borderId="0" xfId="42" applyFont="1" applyFill="1" applyBorder="1" applyAlignment="1">
      <alignment vertical="center"/>
    </xf>
    <xf numFmtId="0" fontId="40" fillId="23" borderId="22" xfId="42" applyFont="1" applyFill="1" applyBorder="1" applyAlignment="1">
      <alignment vertical="center"/>
    </xf>
    <xf numFmtId="0" fontId="6" fillId="30" borderId="0" xfId="42" applyFont="1" applyFill="1" applyBorder="1" applyAlignment="1">
      <alignment vertical="center"/>
    </xf>
    <xf numFmtId="0" fontId="46" fillId="30" borderId="18" xfId="42" applyFont="1" applyFill="1" applyBorder="1" applyAlignment="1">
      <alignment vertical="center"/>
    </xf>
    <xf numFmtId="0" fontId="6" fillId="30" borderId="19" xfId="42" applyFont="1" applyFill="1" applyBorder="1" applyAlignment="1">
      <alignment vertical="center"/>
    </xf>
    <xf numFmtId="0" fontId="6" fillId="30" borderId="20" xfId="42" applyFont="1" applyFill="1" applyBorder="1" applyAlignment="1">
      <alignment vertical="center"/>
    </xf>
    <xf numFmtId="0" fontId="46" fillId="30" borderId="21" xfId="42" applyFont="1" applyFill="1" applyBorder="1" applyAlignment="1">
      <alignment vertical="center"/>
    </xf>
    <xf numFmtId="0" fontId="40" fillId="30" borderId="0" xfId="42" applyFont="1" applyFill="1" applyAlignment="1">
      <alignment vertical="center"/>
    </xf>
    <xf numFmtId="0" fontId="6" fillId="30" borderId="22" xfId="42" applyFont="1" applyFill="1" applyBorder="1" applyAlignment="1">
      <alignment vertical="center"/>
    </xf>
    <xf numFmtId="0" fontId="40" fillId="30" borderId="15" xfId="42" applyFont="1" applyFill="1" applyBorder="1"/>
    <xf numFmtId="0" fontId="6" fillId="30" borderId="16" xfId="42" applyFont="1" applyFill="1" applyBorder="1" applyAlignment="1">
      <alignment vertical="center"/>
    </xf>
    <xf numFmtId="0" fontId="40" fillId="30" borderId="16" xfId="42" applyFont="1" applyFill="1" applyBorder="1"/>
    <xf numFmtId="0" fontId="40" fillId="30" borderId="17" xfId="42" applyFont="1" applyFill="1" applyBorder="1"/>
    <xf numFmtId="0" fontId="39" fillId="21" borderId="0" xfId="0" applyFont="1" applyFill="1" applyBorder="1" applyAlignment="1">
      <alignment horizontal="right" indent="1"/>
    </xf>
    <xf numFmtId="14" fontId="49" fillId="23" borderId="23" xfId="0" applyNumberFormat="1" applyFont="1" applyFill="1" applyBorder="1" applyAlignment="1">
      <alignment horizontal="left" vertical="center" wrapText="1"/>
    </xf>
    <xf numFmtId="166" fontId="49" fillId="23" borderId="23" xfId="0" applyNumberFormat="1" applyFont="1" applyFill="1" applyBorder="1" applyAlignment="1">
      <alignment horizontal="left" vertical="center" wrapText="1"/>
    </xf>
    <xf numFmtId="0" fontId="49" fillId="23" borderId="23" xfId="0" applyFont="1" applyFill="1" applyBorder="1" applyAlignment="1">
      <alignment horizontal="left" vertical="center" wrapText="1"/>
    </xf>
    <xf numFmtId="0" fontId="5" fillId="23" borderId="23" xfId="0" applyFont="1" applyFill="1" applyBorder="1" applyAlignment="1">
      <alignment horizontal="left" vertical="center" wrapText="1"/>
    </xf>
    <xf numFmtId="0" fontId="49" fillId="23" borderId="23" xfId="0" applyFont="1" applyFill="1" applyBorder="1" applyAlignment="1">
      <alignment horizontal="center" vertical="center" wrapText="1"/>
    </xf>
    <xf numFmtId="0" fontId="49" fillId="23" borderId="23" xfId="0" applyFont="1" applyFill="1" applyBorder="1" applyAlignment="1">
      <alignment horizontal="left" wrapText="1"/>
    </xf>
    <xf numFmtId="0" fontId="38" fillId="21" borderId="34" xfId="45" applyFont="1" applyFill="1" applyBorder="1" applyAlignment="1">
      <alignment horizontal="center" vertical="center" wrapText="1"/>
    </xf>
    <xf numFmtId="0" fontId="0" fillId="2" borderId="0" xfId="0" applyAlignment="1"/>
    <xf numFmtId="0" fontId="4" fillId="2" borderId="0" xfId="45" applyAlignment="1"/>
    <xf numFmtId="0" fontId="48" fillId="24" borderId="0" xfId="45" applyFont="1" applyFill="1" applyBorder="1" applyAlignment="1">
      <alignment horizontal="left" vertical="center"/>
    </xf>
    <xf numFmtId="0" fontId="49" fillId="23" borderId="23" xfId="0" applyFont="1" applyFill="1" applyBorder="1" applyAlignment="1">
      <alignment horizontal="left" vertical="center"/>
    </xf>
    <xf numFmtId="0" fontId="49" fillId="23" borderId="23" xfId="0" applyFont="1" applyFill="1" applyBorder="1" applyAlignment="1" applyProtection="1">
      <alignment horizontal="left" vertical="center" wrapText="1"/>
      <protection locked="0"/>
    </xf>
    <xf numFmtId="0" fontId="49" fillId="23" borderId="23" xfId="0" applyFont="1" applyFill="1" applyBorder="1" applyAlignment="1" applyProtection="1">
      <alignment horizontal="center" vertical="center" wrapText="1"/>
      <protection locked="0"/>
    </xf>
    <xf numFmtId="0" fontId="56" fillId="2" borderId="0" xfId="45" applyFont="1" applyAlignment="1">
      <alignment horizontal="right"/>
    </xf>
    <xf numFmtId="0" fontId="4" fillId="2" borderId="0" xfId="45"/>
    <xf numFmtId="0" fontId="11" fillId="25" borderId="24" xfId="45" applyFont="1" applyFill="1" applyBorder="1" applyAlignment="1">
      <alignment vertical="center" wrapText="1"/>
    </xf>
    <xf numFmtId="0" fontId="11" fillId="25" borderId="25" xfId="45" applyFont="1" applyFill="1" applyBorder="1" applyAlignment="1">
      <alignment vertical="center" wrapText="1"/>
    </xf>
    <xf numFmtId="0" fontId="11" fillId="25" borderId="34" xfId="45" applyFont="1" applyFill="1" applyBorder="1" applyAlignment="1">
      <alignment vertical="center" wrapText="1"/>
    </xf>
    <xf numFmtId="0" fontId="4" fillId="2" borderId="0" xfId="45"/>
    <xf numFmtId="0" fontId="11" fillId="21" borderId="24" xfId="45" applyFont="1" applyFill="1" applyBorder="1" applyAlignment="1">
      <alignment horizontal="center" vertical="center" wrapText="1"/>
    </xf>
    <xf numFmtId="0" fontId="69" fillId="2" borderId="0" xfId="45" applyFont="1"/>
    <xf numFmtId="0" fontId="69" fillId="24" borderId="0" xfId="45" applyFont="1" applyFill="1"/>
    <xf numFmtId="0" fontId="69" fillId="2" borderId="0" xfId="0" applyFont="1"/>
    <xf numFmtId="0" fontId="69" fillId="2" borderId="0" xfId="45" applyFont="1" applyAlignment="1">
      <alignment wrapText="1"/>
    </xf>
    <xf numFmtId="0" fontId="6" fillId="15" borderId="30" xfId="45" applyFont="1" applyFill="1" applyBorder="1"/>
    <xf numFmtId="0" fontId="4" fillId="15" borderId="30" xfId="45" applyFont="1" applyFill="1" applyBorder="1"/>
    <xf numFmtId="0" fontId="4" fillId="15" borderId="30" xfId="45" applyFont="1" applyFill="1" applyBorder="1" applyAlignment="1">
      <alignment horizontal="center"/>
    </xf>
    <xf numFmtId="0" fontId="6" fillId="15" borderId="27" xfId="45" applyFont="1" applyFill="1" applyBorder="1"/>
    <xf numFmtId="0" fontId="6" fillId="15" borderId="0" xfId="45" applyFont="1" applyFill="1" applyBorder="1"/>
    <xf numFmtId="0" fontId="4" fillId="15" borderId="0" xfId="45" applyFont="1" applyFill="1" applyBorder="1"/>
    <xf numFmtId="0" fontId="4" fillId="15" borderId="0" xfId="45" applyFont="1" applyFill="1" applyBorder="1" applyAlignment="1">
      <alignment horizontal="center"/>
    </xf>
    <xf numFmtId="0" fontId="4" fillId="15" borderId="27" xfId="45" applyFont="1" applyFill="1" applyBorder="1" applyAlignment="1">
      <alignment horizontal="left" vertical="center" wrapText="1"/>
    </xf>
    <xf numFmtId="0" fontId="4" fillId="15" borderId="0" xfId="45" applyFont="1" applyFill="1" applyBorder="1" applyAlignment="1">
      <alignment horizontal="left" vertical="center" wrapText="1"/>
    </xf>
    <xf numFmtId="0" fontId="4" fillId="15" borderId="0" xfId="45" applyFont="1" applyFill="1" applyBorder="1" applyAlignment="1">
      <alignment horizontal="center" vertical="center" wrapText="1"/>
    </xf>
    <xf numFmtId="0" fontId="4" fillId="15" borderId="35" xfId="45" applyFont="1" applyFill="1" applyBorder="1" applyAlignment="1">
      <alignment horizontal="left" vertical="center" wrapText="1"/>
    </xf>
    <xf numFmtId="0" fontId="4" fillId="15" borderId="32" xfId="45" applyFont="1" applyFill="1" applyBorder="1" applyAlignment="1">
      <alignment horizontal="left" vertical="center" wrapText="1"/>
    </xf>
    <xf numFmtId="0" fontId="4" fillId="15" borderId="32" xfId="45" applyFont="1" applyFill="1" applyBorder="1" applyAlignment="1">
      <alignment horizontal="center" vertical="center" wrapText="1"/>
    </xf>
    <xf numFmtId="0" fontId="11" fillId="21" borderId="33" xfId="45" applyFont="1" applyFill="1" applyBorder="1" applyAlignment="1">
      <alignment horizontal="center" vertical="center" wrapText="1"/>
    </xf>
    <xf numFmtId="0" fontId="37" fillId="26" borderId="34" xfId="45" applyFont="1" applyFill="1" applyBorder="1" applyAlignment="1">
      <alignment horizontal="center" vertical="center" wrapText="1"/>
    </xf>
    <xf numFmtId="0" fontId="37" fillId="25" borderId="34" xfId="45" applyFont="1" applyFill="1" applyBorder="1" applyAlignment="1">
      <alignment horizontal="center" vertical="center" wrapText="1"/>
    </xf>
    <xf numFmtId="0" fontId="37" fillId="27" borderId="23" xfId="45" applyFont="1" applyFill="1" applyBorder="1" applyAlignment="1">
      <alignment horizontal="center" vertical="center" wrapText="1"/>
    </xf>
    <xf numFmtId="0" fontId="36" fillId="22" borderId="34" xfId="45" applyFont="1" applyFill="1" applyBorder="1" applyAlignment="1">
      <alignment horizontal="center" vertical="center" wrapText="1"/>
    </xf>
    <xf numFmtId="0" fontId="5" fillId="2" borderId="0" xfId="45" applyFont="1"/>
    <xf numFmtId="0" fontId="5" fillId="15" borderId="31" xfId="45" applyFont="1" applyFill="1" applyBorder="1"/>
    <xf numFmtId="0" fontId="5" fillId="15" borderId="28" xfId="45" applyFont="1" applyFill="1" applyBorder="1"/>
    <xf numFmtId="0" fontId="5" fillId="15" borderId="28" xfId="45" applyFont="1" applyFill="1" applyBorder="1" applyAlignment="1">
      <alignment horizontal="left" vertical="center" wrapText="1"/>
    </xf>
    <xf numFmtId="0" fontId="5" fillId="15" borderId="28" xfId="26" applyNumberFormat="1" applyFont="1" applyBorder="1" applyAlignment="1">
      <alignment horizontal="left" vertical="center" wrapText="1"/>
    </xf>
    <xf numFmtId="0" fontId="5" fillId="15" borderId="28" xfId="26" applyNumberFormat="1" applyFont="1" applyBorder="1" applyAlignment="1"/>
    <xf numFmtId="0" fontId="5" fillId="15" borderId="36" xfId="45" applyFont="1" applyFill="1" applyBorder="1" applyAlignment="1">
      <alignment horizontal="left" vertical="center" wrapText="1"/>
    </xf>
    <xf numFmtId="0" fontId="5" fillId="2" borderId="0" xfId="0" applyFont="1"/>
    <xf numFmtId="0" fontId="5" fillId="0" borderId="0" xfId="45" applyFont="1" applyFill="1" applyAlignment="1">
      <alignment horizontal="center" wrapText="1"/>
    </xf>
    <xf numFmtId="0" fontId="5" fillId="22" borderId="34" xfId="45" applyFont="1" applyFill="1" applyBorder="1" applyAlignment="1">
      <alignment horizontal="center" vertical="center" wrapText="1"/>
    </xf>
    <xf numFmtId="0" fontId="49" fillId="23" borderId="23" xfId="0" applyFont="1" applyFill="1" applyBorder="1" applyAlignment="1">
      <alignment horizontal="left" vertical="center" wrapText="1"/>
    </xf>
    <xf numFmtId="0" fontId="5" fillId="23" borderId="23" xfId="0" applyFont="1" applyFill="1" applyBorder="1" applyAlignment="1">
      <alignment horizontal="left" vertical="center" wrapText="1"/>
    </xf>
    <xf numFmtId="0" fontId="5" fillId="23" borderId="23" xfId="0" applyFont="1" applyFill="1" applyBorder="1" applyAlignment="1" applyProtection="1">
      <alignment horizontal="left" vertical="center" wrapText="1"/>
      <protection locked="0"/>
    </xf>
    <xf numFmtId="0" fontId="49" fillId="23" borderId="23" xfId="0" applyNumberFormat="1" applyFont="1" applyFill="1" applyBorder="1" applyAlignment="1">
      <alignment horizontal="center" vertical="center" wrapText="1"/>
    </xf>
    <xf numFmtId="0" fontId="49" fillId="23" borderId="23" xfId="0" applyFont="1" applyFill="1" applyBorder="1" applyAlignment="1" applyProtection="1">
      <alignment horizontal="left" vertical="center"/>
      <protection locked="0"/>
    </xf>
    <xf numFmtId="166" fontId="72" fillId="23" borderId="23" xfId="0" applyNumberFormat="1" applyFont="1" applyFill="1" applyBorder="1" applyAlignment="1">
      <alignment horizontal="left" vertical="center" wrapText="1"/>
    </xf>
    <xf numFmtId="0" fontId="72" fillId="23" borderId="23" xfId="0" applyFont="1" applyFill="1" applyBorder="1" applyAlignment="1">
      <alignment horizontal="left" vertical="center" wrapText="1"/>
    </xf>
    <xf numFmtId="0" fontId="72" fillId="23" borderId="23" xfId="0" applyFont="1" applyFill="1" applyBorder="1" applyAlignment="1" applyProtection="1">
      <alignment horizontal="left" vertical="center" wrapText="1"/>
      <protection locked="0"/>
    </xf>
    <xf numFmtId="0" fontId="73" fillId="23" borderId="23" xfId="0" applyFont="1" applyFill="1" applyBorder="1" applyAlignment="1" applyProtection="1">
      <alignment horizontal="left" vertical="center" wrapText="1"/>
      <protection locked="0"/>
    </xf>
    <xf numFmtId="0" fontId="72" fillId="23" borderId="23" xfId="0" applyFont="1" applyFill="1" applyBorder="1" applyAlignment="1" applyProtection="1">
      <alignment horizontal="center" vertical="center" wrapText="1"/>
      <protection locked="0"/>
    </xf>
    <xf numFmtId="0" fontId="49" fillId="23" borderId="23" xfId="0" applyNumberFormat="1" applyFont="1" applyFill="1" applyBorder="1" applyAlignment="1" applyProtection="1">
      <alignment horizontal="center" vertical="center" wrapText="1"/>
      <protection locked="0"/>
    </xf>
    <xf numFmtId="14" fontId="75" fillId="23" borderId="23" xfId="0" applyNumberFormat="1" applyFont="1" applyFill="1" applyBorder="1" applyAlignment="1" applyProtection="1">
      <alignment horizontal="left" vertical="center" wrapText="1"/>
      <protection locked="0"/>
    </xf>
    <xf numFmtId="166" fontId="75" fillId="23" borderId="23" xfId="0" applyNumberFormat="1" applyFont="1" applyFill="1" applyBorder="1" applyAlignment="1">
      <alignment horizontal="left" vertical="center" wrapText="1"/>
    </xf>
    <xf numFmtId="0" fontId="75" fillId="23" borderId="23" xfId="0" applyFont="1" applyFill="1" applyBorder="1" applyAlignment="1">
      <alignment horizontal="left" vertical="center" wrapText="1"/>
    </xf>
    <xf numFmtId="0" fontId="75" fillId="23" borderId="23" xfId="0" applyFont="1" applyFill="1" applyBorder="1" applyAlignment="1" applyProtection="1">
      <alignment horizontal="left" vertical="center" wrapText="1"/>
      <protection locked="0"/>
    </xf>
    <xf numFmtId="0" fontId="75" fillId="23" borderId="23" xfId="0" applyFont="1" applyFill="1" applyBorder="1" applyAlignment="1" applyProtection="1">
      <alignment horizontal="left" vertical="center"/>
      <protection locked="0"/>
    </xf>
    <xf numFmtId="0" fontId="74" fillId="23" borderId="23" xfId="0" applyFont="1" applyFill="1" applyBorder="1" applyAlignment="1" applyProtection="1">
      <alignment horizontal="left" vertical="center" wrapText="1"/>
      <protection locked="0"/>
    </xf>
    <xf numFmtId="0" fontId="75" fillId="23" borderId="23" xfId="0" applyFont="1" applyFill="1" applyBorder="1" applyAlignment="1" applyProtection="1">
      <alignment horizontal="center" vertical="center" wrapText="1"/>
      <protection locked="0"/>
    </xf>
    <xf numFmtId="166" fontId="75" fillId="23" borderId="33" xfId="0" applyNumberFormat="1" applyFont="1" applyFill="1" applyBorder="1" applyAlignment="1">
      <alignment horizontal="left" vertical="center" wrapText="1"/>
    </xf>
    <xf numFmtId="0" fontId="75" fillId="23" borderId="33" xfId="0" applyFont="1" applyFill="1" applyBorder="1" applyAlignment="1">
      <alignment horizontal="left" vertical="center" wrapText="1"/>
    </xf>
    <xf numFmtId="0" fontId="75" fillId="23" borderId="33" xfId="0" applyFont="1" applyFill="1" applyBorder="1" applyAlignment="1" applyProtection="1">
      <alignment horizontal="left" vertical="center" wrapText="1"/>
      <protection locked="0"/>
    </xf>
    <xf numFmtId="0" fontId="75" fillId="23" borderId="33" xfId="0" applyFont="1" applyFill="1" applyBorder="1" applyAlignment="1" applyProtection="1">
      <alignment horizontal="left" vertical="center"/>
      <protection locked="0"/>
    </xf>
    <xf numFmtId="0" fontId="74" fillId="23" borderId="33" xfId="0" applyFont="1" applyFill="1" applyBorder="1" applyAlignment="1" applyProtection="1">
      <alignment horizontal="left" vertical="center" wrapText="1"/>
      <protection locked="0"/>
    </xf>
    <xf numFmtId="0" fontId="75" fillId="23" borderId="33" xfId="0" applyFont="1" applyFill="1" applyBorder="1" applyAlignment="1" applyProtection="1">
      <alignment horizontal="center" vertical="center" wrapText="1"/>
      <protection locked="0"/>
    </xf>
    <xf numFmtId="0" fontId="49" fillId="23" borderId="33" xfId="0" applyFont="1" applyFill="1" applyBorder="1" applyAlignment="1">
      <alignment horizontal="left" vertical="center" wrapText="1"/>
    </xf>
    <xf numFmtId="0" fontId="75" fillId="23" borderId="33" xfId="0" applyNumberFormat="1" applyFont="1" applyFill="1" applyBorder="1" applyAlignment="1" applyProtection="1">
      <alignment horizontal="center" vertical="center" wrapText="1"/>
      <protection locked="0"/>
    </xf>
    <xf numFmtId="0" fontId="4" fillId="2" borderId="0" xfId="45"/>
    <xf numFmtId="0" fontId="6" fillId="30" borderId="0" xfId="42" applyFont="1" applyFill="1" applyBorder="1" applyAlignment="1">
      <alignment vertical="center"/>
    </xf>
    <xf numFmtId="0" fontId="41" fillId="23" borderId="21" xfId="42" applyFont="1" applyFill="1" applyBorder="1" applyAlignment="1">
      <alignment horizontal="center" vertical="center" wrapText="1"/>
    </xf>
    <xf numFmtId="0" fontId="41" fillId="23" borderId="0" xfId="42" applyFont="1" applyFill="1" applyBorder="1" applyAlignment="1">
      <alignment horizontal="center" vertical="center" wrapText="1"/>
    </xf>
    <xf numFmtId="0" fontId="41" fillId="23" borderId="21" xfId="42" applyFont="1" applyFill="1" applyBorder="1" applyAlignment="1">
      <alignment horizontal="center" vertical="center"/>
    </xf>
    <xf numFmtId="0" fontId="41" fillId="23" borderId="0" xfId="42" applyFont="1" applyFill="1" applyBorder="1" applyAlignment="1">
      <alignment horizontal="center" vertical="center"/>
    </xf>
    <xf numFmtId="0" fontId="31" fillId="20" borderId="24" xfId="44" applyFont="1" applyFill="1" applyBorder="1" applyAlignment="1" applyProtection="1">
      <alignment horizontal="right" vertical="center"/>
      <protection locked="0"/>
    </xf>
    <xf numFmtId="0" fontId="31" fillId="20" borderId="25" xfId="44" applyFont="1" applyFill="1" applyBorder="1" applyAlignment="1" applyProtection="1">
      <alignment horizontal="right" vertical="center"/>
      <protection locked="0"/>
    </xf>
    <xf numFmtId="0" fontId="31" fillId="20" borderId="34" xfId="44" applyFont="1" applyFill="1" applyBorder="1" applyAlignment="1" applyProtection="1">
      <alignment horizontal="right" vertical="center"/>
      <protection locked="0"/>
    </xf>
    <xf numFmtId="0" fontId="47" fillId="21" borderId="24" xfId="44" applyFont="1" applyFill="1" applyBorder="1" applyAlignment="1">
      <alignment vertical="center"/>
    </xf>
    <xf numFmtId="0" fontId="47" fillId="21" borderId="34" xfId="44" applyFont="1" applyFill="1" applyBorder="1" applyAlignment="1">
      <alignment vertical="center"/>
    </xf>
    <xf numFmtId="0" fontId="31" fillId="0" borderId="0" xfId="44" applyFont="1" applyFill="1" applyAlignment="1">
      <alignment vertical="center"/>
    </xf>
    <xf numFmtId="0" fontId="4" fillId="0" borderId="0" xfId="43" applyFill="1" applyAlignment="1">
      <alignment vertical="center"/>
    </xf>
    <xf numFmtId="165" fontId="52" fillId="28" borderId="0" xfId="37" applyFont="1" applyFill="1" applyBorder="1" applyAlignment="1" applyProtection="1">
      <alignment horizontal="left"/>
    </xf>
    <xf numFmtId="165" fontId="6" fillId="20" borderId="0" xfId="37" applyFont="1" applyFill="1" applyBorder="1" applyAlignment="1" applyProtection="1">
      <alignment horizontal="left"/>
    </xf>
    <xf numFmtId="165" fontId="6" fillId="29" borderId="0" xfId="37" applyFont="1" applyFill="1" applyBorder="1" applyAlignment="1" applyProtection="1">
      <alignment horizontal="left"/>
    </xf>
    <xf numFmtId="0" fontId="33" fillId="2" borderId="0" xfId="44" applyFont="1" applyProtection="1"/>
    <xf numFmtId="2" fontId="33" fillId="2" borderId="0" xfId="44" applyNumberFormat="1" applyFont="1" applyBorder="1" applyAlignment="1" applyProtection="1">
      <alignment horizontal="left"/>
    </xf>
    <xf numFmtId="0" fontId="6" fillId="2" borderId="0" xfId="44" applyFont="1" applyAlignment="1" applyProtection="1">
      <alignment horizontal="left" wrapText="1"/>
    </xf>
    <xf numFmtId="0" fontId="32" fillId="2" borderId="0" xfId="44" applyFont="1" applyBorder="1" applyAlignment="1" applyProtection="1"/>
    <xf numFmtId="0" fontId="7" fillId="20" borderId="24" xfId="35" applyFill="1" applyBorder="1" applyAlignment="1" applyProtection="1">
      <alignment horizontal="left"/>
      <protection locked="0"/>
    </xf>
    <xf numFmtId="0" fontId="4" fillId="20" borderId="25" xfId="0" applyFont="1" applyFill="1" applyBorder="1" applyAlignment="1" applyProtection="1">
      <alignment horizontal="left"/>
      <protection locked="0"/>
    </xf>
    <xf numFmtId="0" fontId="4" fillId="20" borderId="34" xfId="0" applyFont="1" applyFill="1" applyBorder="1" applyAlignment="1" applyProtection="1">
      <alignment horizontal="left"/>
      <protection locked="0"/>
    </xf>
    <xf numFmtId="0" fontId="39" fillId="21" borderId="0" xfId="0" applyFont="1" applyFill="1" applyBorder="1" applyAlignment="1">
      <alignment horizontal="right" indent="1"/>
    </xf>
    <xf numFmtId="0" fontId="39" fillId="21" borderId="28" xfId="0" applyFont="1" applyFill="1" applyBorder="1" applyAlignment="1">
      <alignment horizontal="right" indent="1"/>
    </xf>
    <xf numFmtId="0" fontId="4" fillId="20" borderId="24" xfId="0" applyFont="1" applyFill="1" applyBorder="1" applyAlignment="1" applyProtection="1">
      <alignment horizontal="left"/>
      <protection locked="0"/>
    </xf>
    <xf numFmtId="0" fontId="0" fillId="2" borderId="25" xfId="0" applyBorder="1" applyAlignment="1"/>
    <xf numFmtId="0" fontId="0" fillId="2" borderId="34" xfId="0" applyBorder="1" applyAlignment="1"/>
    <xf numFmtId="49" fontId="4" fillId="20" borderId="24" xfId="0" applyNumberFormat="1" applyFont="1" applyFill="1" applyBorder="1" applyAlignment="1" applyProtection="1">
      <alignment horizontal="left"/>
      <protection locked="0"/>
    </xf>
    <xf numFmtId="49" fontId="4" fillId="20" borderId="25" xfId="0" applyNumberFormat="1" applyFont="1" applyFill="1" applyBorder="1" applyAlignment="1" applyProtection="1">
      <alignment horizontal="left"/>
      <protection locked="0"/>
    </xf>
    <xf numFmtId="49" fontId="4" fillId="20" borderId="34" xfId="0" applyNumberFormat="1" applyFont="1" applyFill="1" applyBorder="1" applyAlignment="1" applyProtection="1">
      <alignment horizontal="left"/>
      <protection locked="0"/>
    </xf>
    <xf numFmtId="165" fontId="6" fillId="15" borderId="0" xfId="26" applyFont="1" applyBorder="1" applyAlignment="1" applyProtection="1">
      <alignment horizontal="left"/>
    </xf>
    <xf numFmtId="0" fontId="4" fillId="2" borderId="0" xfId="45" applyFont="1"/>
    <xf numFmtId="0" fontId="4" fillId="2" borderId="0" xfId="45"/>
    <xf numFmtId="0" fontId="36" fillId="29" borderId="23" xfId="45" applyFont="1" applyFill="1" applyBorder="1" applyAlignment="1">
      <alignment horizontal="right" vertical="center" wrapText="1"/>
    </xf>
    <xf numFmtId="0" fontId="11" fillId="21" borderId="23" xfId="45" applyFont="1" applyFill="1" applyBorder="1" applyAlignment="1">
      <alignment horizontal="right" vertical="center" wrapText="1"/>
    </xf>
    <xf numFmtId="0" fontId="67" fillId="22" borderId="24" xfId="45" applyNumberFormat="1" applyFont="1" applyFill="1" applyBorder="1" applyAlignment="1">
      <alignment horizontal="center" vertical="center" wrapText="1"/>
    </xf>
    <xf numFmtId="0" fontId="67" fillId="22" borderId="25" xfId="45" applyNumberFormat="1" applyFont="1" applyFill="1" applyBorder="1" applyAlignment="1">
      <alignment horizontal="center" vertical="center" wrapText="1"/>
    </xf>
    <xf numFmtId="0" fontId="67" fillId="22" borderId="34" xfId="45" applyNumberFormat="1" applyFont="1" applyFill="1" applyBorder="1" applyAlignment="1">
      <alignment horizontal="center" vertical="center" wrapText="1"/>
    </xf>
    <xf numFmtId="0" fontId="48" fillId="24" borderId="0" xfId="45" applyFont="1" applyFill="1" applyBorder="1" applyAlignment="1">
      <alignment horizontal="left" wrapText="1"/>
    </xf>
    <xf numFmtId="0" fontId="11" fillId="21" borderId="24" xfId="45" applyFont="1" applyFill="1" applyBorder="1" applyAlignment="1">
      <alignment horizontal="center" vertical="center" wrapText="1"/>
    </xf>
    <xf numFmtId="0" fontId="11" fillId="21" borderId="25" xfId="45" applyFont="1" applyFill="1" applyBorder="1" applyAlignment="1">
      <alignment horizontal="center" vertical="center" wrapText="1"/>
    </xf>
    <xf numFmtId="0" fontId="11" fillId="26" borderId="25" xfId="45" applyFont="1" applyFill="1" applyBorder="1" applyAlignment="1">
      <alignment horizontal="center" vertical="center" wrapText="1"/>
    </xf>
    <xf numFmtId="0" fontId="11" fillId="26" borderId="34" xfId="45" applyFont="1" applyFill="1" applyBorder="1" applyAlignment="1">
      <alignment horizontal="center" vertical="center" wrapText="1"/>
    </xf>
    <xf numFmtId="0" fontId="4" fillId="15" borderId="27" xfId="45" applyFont="1" applyFill="1" applyBorder="1" applyAlignment="1">
      <alignment horizontal="left" vertical="center" wrapText="1"/>
    </xf>
    <xf numFmtId="0" fontId="0" fillId="2" borderId="0" xfId="0" applyBorder="1"/>
    <xf numFmtId="0" fontId="0" fillId="2" borderId="28" xfId="0" applyBorder="1"/>
    <xf numFmtId="0" fontId="68" fillId="15" borderId="27" xfId="45" applyFont="1" applyFill="1" applyBorder="1" applyAlignment="1">
      <alignment horizontal="left" vertical="center" wrapText="1"/>
    </xf>
    <xf numFmtId="0" fontId="68" fillId="15" borderId="0" xfId="45" applyFont="1" applyFill="1" applyBorder="1" applyAlignment="1">
      <alignment horizontal="left" vertical="center" wrapText="1"/>
    </xf>
    <xf numFmtId="0" fontId="68" fillId="15" borderId="28" xfId="45" applyFont="1" applyFill="1" applyBorder="1" applyAlignment="1">
      <alignment horizontal="left" vertical="center" wrapText="1"/>
    </xf>
    <xf numFmtId="0" fontId="6" fillId="15" borderId="27" xfId="45" applyFont="1" applyFill="1" applyBorder="1" applyAlignment="1">
      <alignment horizontal="left" vertical="center" wrapText="1"/>
    </xf>
    <xf numFmtId="0" fontId="0" fillId="2" borderId="0" xfId="0" applyBorder="1" applyAlignment="1">
      <alignment horizontal="left" vertical="center" wrapText="1"/>
    </xf>
    <xf numFmtId="0" fontId="51" fillId="2" borderId="0" xfId="0" applyFont="1" applyAlignment="1">
      <alignment horizontal="left" vertical="center" wrapText="1"/>
    </xf>
    <xf numFmtId="0" fontId="8" fillId="15" borderId="27" xfId="45" applyFont="1" applyFill="1" applyBorder="1" applyAlignment="1">
      <alignment horizontal="left" vertical="center" wrapText="1"/>
    </xf>
    <xf numFmtId="0" fontId="8" fillId="15" borderId="0" xfId="45" applyFont="1" applyFill="1" applyBorder="1" applyAlignment="1">
      <alignment horizontal="left" vertical="center" wrapText="1"/>
    </xf>
    <xf numFmtId="0" fontId="8" fillId="15" borderId="28" xfId="45" applyFont="1" applyFill="1" applyBorder="1" applyAlignment="1">
      <alignment horizontal="left" vertical="center" wrapText="1"/>
    </xf>
    <xf numFmtId="0" fontId="8" fillId="15" borderId="35" xfId="45" applyFont="1" applyFill="1" applyBorder="1" applyAlignment="1">
      <alignment horizontal="left" vertical="center" wrapText="1"/>
    </xf>
    <xf numFmtId="0" fontId="8" fillId="15" borderId="32" xfId="45" applyFont="1" applyFill="1" applyBorder="1" applyAlignment="1">
      <alignment horizontal="left" vertical="center" wrapText="1"/>
    </xf>
    <xf numFmtId="0" fontId="8" fillId="15" borderId="36" xfId="45" applyFont="1" applyFill="1" applyBorder="1" applyAlignment="1">
      <alignment horizontal="left" vertical="center" wrapText="1"/>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54"/>
    <cellStyle name="Blockout" xfId="26"/>
    <cellStyle name="Blockout 2" xfId="60"/>
    <cellStyle name="Calculation" xfId="27" builtinId="22" customBuiltin="1"/>
    <cellStyle name="Calculation 2" xfId="56"/>
    <cellStyle name="Check Cell" xfId="28" builtinId="23" customBuiltin="1"/>
    <cellStyle name="Explanatory Text" xfId="29" builtinId="53" customBuiltin="1"/>
    <cellStyle name="Good" xfId="30" builtinId="26" customBuiltin="1"/>
    <cellStyle name="Good 2" xfId="57"/>
    <cellStyle name="Good 2 2" xfId="55"/>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1" xfId="37"/>
    <cellStyle name="Input1 2" xfId="61"/>
    <cellStyle name="Input2" xfId="38"/>
    <cellStyle name="Input2 2" xfId="62"/>
    <cellStyle name="Input3" xfId="39"/>
    <cellStyle name="Input3 2" xfId="63"/>
    <cellStyle name="Linked Cell" xfId="40" builtinId="24" customBuiltin="1"/>
    <cellStyle name="Neutral" xfId="41" builtinId="28" customBuiltin="1"/>
    <cellStyle name="Neutral 2" xfId="67"/>
    <cellStyle name="Normal" xfId="0" builtinId="0"/>
    <cellStyle name="Normal 2" xfId="53"/>
    <cellStyle name="Normal 2 2" xfId="52"/>
    <cellStyle name="Normal 2 2 2" xfId="65"/>
    <cellStyle name="Normal 2 2 3" xfId="68"/>
    <cellStyle name="Normal 3 2" xfId="58"/>
    <cellStyle name="Normal 3 2 2" xfId="66"/>
    <cellStyle name="Normal_2010 06 02 - Urgent RIN for Vic DNSPs revised proposals" xfId="42"/>
    <cellStyle name="Normal_2010 06 22 - AA - Scheme Templates for data collection" xfId="43"/>
    <cellStyle name="Normal_2010 06 22 - IE - Scheme Template for data collection" xfId="44"/>
    <cellStyle name="Normal_2010 07 28 - AA - Template for data collection" xfId="45"/>
    <cellStyle name="Note" xfId="46" builtinId="10" customBuiltin="1"/>
    <cellStyle name="Note 2" xfId="64"/>
    <cellStyle name="Output" xfId="47" builtinId="21" customBuiltin="1"/>
    <cellStyle name="Percent 2" xfId="59"/>
    <cellStyle name="Style 1" xfId="48"/>
    <cellStyle name="Title" xfId="49" builtinId="15" customBuiltin="1"/>
    <cellStyle name="Total" xfId="50" builtinId="25" customBuiltin="1"/>
    <cellStyle name="Warning Text" xfId="51" builtinId="11" customBuiltin="1"/>
  </cellStyles>
  <dxfs count="54">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0" formatCode="General"/>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66" formatCode="hh:mm"/>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9"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indexed="9"/>
        <name val="Arial"/>
        <scheme val="none"/>
      </font>
      <fill>
        <patternFill patternType="solid">
          <fgColor indexed="64"/>
          <bgColor indexed="6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2"/>
        <color auto="1"/>
        <name val="Arial"/>
        <scheme val="none"/>
      </font>
      <fill>
        <patternFill patternType="solid">
          <fgColor indexed="64"/>
          <bgColor theme="0" tint="-0.34998626667073579"/>
        </patternFill>
      </fill>
      <alignment horizontal="center" vertical="center" textRotation="0" wrapText="1" indent="0" justifyLastLine="0" shrinkToFit="0" readingOrder="0"/>
    </dxf>
    <dxf>
      <font>
        <color theme="0"/>
      </font>
      <fill>
        <patternFill>
          <bgColor rgb="FFC00000"/>
        </patternFill>
      </fill>
    </dxf>
    <dxf>
      <font>
        <color auto="1"/>
      </font>
      <fill>
        <patternFill>
          <bgColor rgb="FFFF7C80"/>
        </patternFill>
      </fill>
    </dxf>
    <dxf>
      <font>
        <color theme="0"/>
      </font>
      <fill>
        <patternFill>
          <bgColor rgb="FFC00000"/>
        </patternFill>
      </fill>
    </dxf>
    <dxf>
      <font>
        <color auto="1"/>
      </font>
      <fill>
        <patternFill>
          <bgColor rgb="FFFF7C8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auto="1"/>
      </font>
      <fill>
        <patternFill>
          <bgColor rgb="FFFF7C80"/>
        </patternFill>
      </fill>
    </dxf>
    <dxf>
      <font>
        <color theme="0"/>
      </font>
      <fill>
        <patternFill>
          <bgColor rgb="FFC00000"/>
        </patternFill>
      </fill>
    </dxf>
    <dxf>
      <font>
        <color theme="0"/>
      </font>
      <fill>
        <patternFill>
          <bgColor rgb="FFC00000"/>
        </patternFill>
      </fill>
    </dxf>
    <dxf>
      <font>
        <color auto="1"/>
      </font>
      <fill>
        <patternFill>
          <bgColor rgb="FFFF7C80"/>
        </patternFill>
      </fill>
    </dxf>
    <dxf>
      <font>
        <color theme="0"/>
      </font>
      <fill>
        <patternFill>
          <bgColor rgb="FFC00000"/>
        </patternFill>
      </fill>
    </dxf>
    <dxf>
      <font>
        <color theme="0"/>
      </font>
      <fill>
        <patternFill>
          <bgColor rgb="FFC0000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ont>
        <color auto="1"/>
      </font>
      <fill>
        <patternFill>
          <bgColor rgb="FFFF7C80"/>
        </patternFill>
      </fill>
    </dxf>
    <dxf>
      <fill>
        <patternFill>
          <bgColor rgb="FFFF7C80"/>
        </patternFill>
      </fill>
    </dxf>
    <dxf>
      <font>
        <color auto="1"/>
      </font>
      <fill>
        <patternFill>
          <bgColor rgb="FFFF7C8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FFD58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hyperlink" Target="#'1. F-Factor summary'!A1"/><Relationship Id="rId2" Type="http://schemas.openxmlformats.org/officeDocument/2006/relationships/image" Target="../media/image1.png"/><Relationship Id="rId1" Type="http://schemas.openxmlformats.org/officeDocument/2006/relationships/hyperlink" Target="#Cover!A1"/><Relationship Id="rId5" Type="http://schemas.openxmlformats.org/officeDocument/2006/relationships/hyperlink" Target="#'2. Fire start report'!A1"/><Relationship Id="rId4" Type="http://schemas.openxmlformats.org/officeDocument/2006/relationships/hyperlink" Target="#'3. Systems and Audit'!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9525</xdr:rowOff>
    </xdr:from>
    <xdr:to>
      <xdr:col>4</xdr:col>
      <xdr:colOff>9525</xdr:colOff>
      <xdr:row>10</xdr:row>
      <xdr:rowOff>0</xdr:rowOff>
    </xdr:to>
    <xdr:sp macro="" textlink="">
      <xdr:nvSpPr>
        <xdr:cNvPr id="151554" name="AutoShape 15">
          <a:hlinkClick xmlns:r="http://schemas.openxmlformats.org/officeDocument/2006/relationships" r:id="rId1"/>
        </xdr:cNvPr>
        <xdr:cNvSpPr>
          <a:spLocks noChangeArrowheads="1"/>
        </xdr:cNvSpPr>
      </xdr:nvSpPr>
      <xdr:spPr bwMode="auto">
        <a:xfrm>
          <a:off x="1543050" y="2181225"/>
          <a:ext cx="2486025" cy="419100"/>
        </a:xfrm>
        <a:prstGeom prst="bevel">
          <a:avLst>
            <a:gd name="adj" fmla="val 12500"/>
          </a:avLst>
        </a:prstGeom>
        <a:solidFill>
          <a:srgbClr val="C0C0C0">
            <a:alpha val="89803"/>
          </a:srgbClr>
        </a:solidFill>
        <a:ln w="9525">
          <a:noFill/>
          <a:miter lim="800000"/>
          <a:headEnd/>
          <a:tailEnd/>
        </a:ln>
      </xdr:spPr>
      <xdr:txBody>
        <a:bodyPr vertOverflow="clip" wrap="square" lIns="180000" tIns="45720" rIns="180000" bIns="45720" anchor="ctr" upright="1"/>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11</xdr:col>
      <xdr:colOff>647700</xdr:colOff>
      <xdr:row>2</xdr:row>
      <xdr:rowOff>0</xdr:rowOff>
    </xdr:from>
    <xdr:to>
      <xdr:col>13</xdr:col>
      <xdr:colOff>38100</xdr:colOff>
      <xdr:row>3</xdr:row>
      <xdr:rowOff>57150</xdr:rowOff>
    </xdr:to>
    <xdr:pic>
      <xdr:nvPicPr>
        <xdr:cNvPr id="151718" name="Picture 60"/>
        <xdr:cNvPicPr>
          <a:picLocks noChangeAspect="1" noChangeArrowheads="1"/>
        </xdr:cNvPicPr>
      </xdr:nvPicPr>
      <xdr:blipFill>
        <a:blip xmlns:r="http://schemas.openxmlformats.org/officeDocument/2006/relationships" r:embed="rId2"/>
        <a:srcRect/>
        <a:stretch>
          <a:fillRect/>
        </a:stretch>
      </xdr:blipFill>
      <xdr:spPr bwMode="auto">
        <a:xfrm>
          <a:off x="10763250" y="381000"/>
          <a:ext cx="1638300" cy="704850"/>
        </a:xfrm>
        <a:prstGeom prst="rect">
          <a:avLst/>
        </a:prstGeom>
        <a:solidFill>
          <a:srgbClr val="FFFFCC"/>
        </a:solidFill>
        <a:ln w="19050">
          <a:solidFill>
            <a:srgbClr val="333399"/>
          </a:solidFill>
          <a:miter lim="800000"/>
          <a:headEnd/>
          <a:tailEnd/>
        </a:ln>
      </xdr:spPr>
    </xdr:pic>
    <xdr:clientData/>
  </xdr:twoCellAnchor>
  <xdr:twoCellAnchor>
    <xdr:from>
      <xdr:col>2</xdr:col>
      <xdr:colOff>9525</xdr:colOff>
      <xdr:row>12</xdr:row>
      <xdr:rowOff>9525</xdr:rowOff>
    </xdr:from>
    <xdr:to>
      <xdr:col>4</xdr:col>
      <xdr:colOff>19050</xdr:colOff>
      <xdr:row>14</xdr:row>
      <xdr:rowOff>38100</xdr:rowOff>
    </xdr:to>
    <xdr:sp macro="" textlink="">
      <xdr:nvSpPr>
        <xdr:cNvPr id="151556" name="AutoShape 2">
          <a:hlinkClick xmlns:r="http://schemas.openxmlformats.org/officeDocument/2006/relationships" r:id="rId3"/>
        </xdr:cNvPr>
        <xdr:cNvSpPr>
          <a:spLocks noChangeArrowheads="1"/>
        </xdr:cNvSpPr>
      </xdr:nvSpPr>
      <xdr:spPr bwMode="auto">
        <a:xfrm>
          <a:off x="1552575" y="3028950"/>
          <a:ext cx="2486025"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 F-factor summary</a:t>
          </a:r>
        </a:p>
      </xdr:txBody>
    </xdr:sp>
    <xdr:clientData/>
  </xdr:twoCellAnchor>
  <xdr:twoCellAnchor>
    <xdr:from>
      <xdr:col>5</xdr:col>
      <xdr:colOff>0</xdr:colOff>
      <xdr:row>12</xdr:row>
      <xdr:rowOff>9525</xdr:rowOff>
    </xdr:from>
    <xdr:to>
      <xdr:col>8</xdr:col>
      <xdr:colOff>0</xdr:colOff>
      <xdr:row>14</xdr:row>
      <xdr:rowOff>38100</xdr:rowOff>
    </xdr:to>
    <xdr:sp macro="" textlink="">
      <xdr:nvSpPr>
        <xdr:cNvPr id="151583" name="AutoShape 2">
          <a:hlinkClick xmlns:r="http://schemas.openxmlformats.org/officeDocument/2006/relationships" r:id="rId4"/>
        </xdr:cNvPr>
        <xdr:cNvSpPr>
          <a:spLocks noChangeArrowheads="1"/>
        </xdr:cNvSpPr>
      </xdr:nvSpPr>
      <xdr:spPr bwMode="auto">
        <a:xfrm>
          <a:off x="5124450" y="3028950"/>
          <a:ext cx="2495550"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3. Systems and Audit</a:t>
          </a:r>
        </a:p>
      </xdr:txBody>
    </xdr:sp>
    <xdr:clientData/>
  </xdr:twoCellAnchor>
  <xdr:twoCellAnchor>
    <xdr:from>
      <xdr:col>5</xdr:col>
      <xdr:colOff>9525</xdr:colOff>
      <xdr:row>8</xdr:row>
      <xdr:rowOff>1</xdr:rowOff>
    </xdr:from>
    <xdr:to>
      <xdr:col>7</xdr:col>
      <xdr:colOff>1028700</xdr:colOff>
      <xdr:row>10</xdr:row>
      <xdr:rowOff>9526</xdr:rowOff>
    </xdr:to>
    <xdr:sp macro="" textlink="">
      <xdr:nvSpPr>
        <xdr:cNvPr id="151584" name="AutoShape 2">
          <a:hlinkClick xmlns:r="http://schemas.openxmlformats.org/officeDocument/2006/relationships" r:id="rId5"/>
        </xdr:cNvPr>
        <xdr:cNvSpPr>
          <a:spLocks noChangeArrowheads="1"/>
        </xdr:cNvSpPr>
      </xdr:nvSpPr>
      <xdr:spPr bwMode="auto">
        <a:xfrm>
          <a:off x="5133975" y="2171701"/>
          <a:ext cx="2495550" cy="438150"/>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2. Fire start report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2</xdr:col>
      <xdr:colOff>1323975</xdr:colOff>
      <xdr:row>5</xdr:row>
      <xdr:rowOff>66675</xdr:rowOff>
    </xdr:to>
    <xdr:pic>
      <xdr:nvPicPr>
        <xdr:cNvPr id="131101" name="Picture 1"/>
        <xdr:cNvPicPr>
          <a:picLocks noChangeAspect="1" noChangeArrowheads="1"/>
        </xdr:cNvPicPr>
      </xdr:nvPicPr>
      <xdr:blipFill>
        <a:blip xmlns:r="http://schemas.openxmlformats.org/officeDocument/2006/relationships" r:embed="rId1"/>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152663" name="Group 1"/>
        <xdr:cNvGrpSpPr>
          <a:grpSpLocks/>
        </xdr:cNvGrpSpPr>
      </xdr:nvGrpSpPr>
      <xdr:grpSpPr bwMode="auto">
        <a:xfrm>
          <a:off x="0" y="19050"/>
          <a:ext cx="733425"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52665" name="Picture 3"/>
          <xdr:cNvPicPr>
            <a:picLocks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734786</xdr:colOff>
      <xdr:row>2</xdr:row>
      <xdr:rowOff>47625</xdr:rowOff>
    </xdr:to>
    <xdr:grpSp>
      <xdr:nvGrpSpPr>
        <xdr:cNvPr id="164946" name="Group 1"/>
        <xdr:cNvGrpSpPr>
          <a:grpSpLocks/>
        </xdr:cNvGrpSpPr>
      </xdr:nvGrpSpPr>
      <xdr:grpSpPr bwMode="auto">
        <a:xfrm>
          <a:off x="0" y="19050"/>
          <a:ext cx="734786" cy="542925"/>
          <a:chOff x="0" y="2"/>
          <a:chExt cx="72"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4948" name="Picture 3"/>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6</xdr:col>
          <xdr:colOff>781050</xdr:colOff>
          <xdr:row>0</xdr:row>
          <xdr:rowOff>238125</xdr:rowOff>
        </xdr:from>
        <xdr:to>
          <xdr:col>9</xdr:col>
          <xdr:colOff>771525</xdr:colOff>
          <xdr:row>2</xdr:row>
          <xdr:rowOff>171450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FF0000"/>
                  </a:solidFill>
                  <a:latin typeface="Arial"/>
                  <a:cs typeface="Arial"/>
                </a:rPr>
                <a:t>ADD MORE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0</xdr:row>
          <xdr:rowOff>228600</xdr:rowOff>
        </xdr:from>
        <xdr:to>
          <xdr:col>11</xdr:col>
          <xdr:colOff>466725</xdr:colOff>
          <xdr:row>2</xdr:row>
          <xdr:rowOff>161925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FF0000"/>
                  </a:solidFill>
                  <a:latin typeface="Arial"/>
                  <a:cs typeface="Arial"/>
                </a:rPr>
                <a:t>DELETE EXTRANEOUS ROWS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732312</xdr:colOff>
      <xdr:row>2</xdr:row>
      <xdr:rowOff>47625</xdr:rowOff>
    </xdr:to>
    <xdr:grpSp>
      <xdr:nvGrpSpPr>
        <xdr:cNvPr id="163922" name="Group 1"/>
        <xdr:cNvGrpSpPr>
          <a:grpSpLocks/>
        </xdr:cNvGrpSpPr>
      </xdr:nvGrpSpPr>
      <xdr:grpSpPr bwMode="auto">
        <a:xfrm>
          <a:off x="0" y="19050"/>
          <a:ext cx="732312" cy="542925"/>
          <a:chOff x="0" y="2"/>
          <a:chExt cx="72"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24" name="Picture 3"/>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ONTEXT.70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 val="Lists"/>
      <sheetName val="1. F-Factor summary"/>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2" name="Table2" displayName="Table2" ref="B37:V141" totalsRowShown="0" headerRowDxfId="22" tableBorderDxfId="21" headerRowCellStyle="Normal_2010 07 28 - AA - Template for data collection">
  <autoFilter ref="B37:V141"/>
  <sortState ref="B38:AD141">
    <sortCondition ref="C37:C141"/>
  </sortState>
  <tableColumns count="21">
    <tableColumn id="1" name="Column1" dataDxfId="20" dataCellStyle="Normal_2010 07 28 - AA - Template for data collection"/>
    <tableColumn id="2" name="Date 1" dataDxfId="19"/>
    <tableColumn id="3" name="Time 2" dataDxfId="18"/>
    <tableColumn id="4" name="Latitude 3" dataDxfId="17"/>
    <tableColumn id="5" name="Longitude 3" dataDxfId="16"/>
    <tableColumn id="32" name="Address of incident 4" dataDxfId="15"/>
    <tableColumn id="6" name="ID of _x000a_nearest _x000a_asset 5" dataDxfId="14"/>
    <tableColumn id="7" name="ID of nearest _x000a_polyphase _x000a_line 6" dataDxfId="13"/>
    <tableColumn id="8" name="Voltage of line in which _x000a_fire start _x000a_occurred 7" dataDxfId="12"/>
    <tableColumn id="9" name="Network categorisation 8" dataDxfId="11"/>
    <tableColumn id="10" name="Type of primary asset _x000a_involved in fire start 9" dataDxfId="10"/>
    <tableColumn id="11" name="Phase(s) of _x000a_line or _x000a_transformer 10" dataDxfId="9"/>
    <tableColumn id="12" name="Kind of fire start as per Clause 5_x000a_of F-factor Order-In-Council 11" dataDxfId="8"/>
    <tableColumn id="14" name="Location _x000a_area 12" dataDxfId="7"/>
    <tableColumn id="15" name="Location_x000a_multiplier" dataDxfId="6"/>
    <tableColumn id="16" name="Fire _x000a_danger _x000a_rating 13" dataDxfId="5"/>
    <tableColumn id="17" name="Danger multiplier" dataDxfId="4"/>
    <tableColumn id="18" name="Product of multipliers" dataDxfId="3"/>
    <tableColumn id="19" name="DNSP record number 14" dataDxfId="2"/>
    <tableColumn id="20" name="OSIRIS _x000a_(ESV) reference _x000a_number 15" dataDxfId="1"/>
    <tableColumn id="21" name="Fault _x000a_description 16"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revor.fisher@ue.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63"/>
    <pageSetUpPr fitToPage="1"/>
  </sheetPr>
  <dimension ref="A1:W24"/>
  <sheetViews>
    <sheetView showGridLines="0" showRowColHeaders="0" zoomScaleNormal="100" zoomScaleSheetLayoutView="70" workbookViewId="0">
      <selection activeCell="C9" sqref="C9:D10"/>
    </sheetView>
  </sheetViews>
  <sheetFormatPr defaultColWidth="9.140625" defaultRowHeight="23.25" x14ac:dyDescent="0.35"/>
  <cols>
    <col min="1" max="1" width="17.5703125" style="20" customWidth="1"/>
    <col min="2" max="2" width="16" style="20" customWidth="1"/>
    <col min="3" max="3" width="16.5703125" style="20" customWidth="1"/>
    <col min="4" max="4" width="20.5703125" style="20" customWidth="1"/>
    <col min="5" max="5" width="16.5703125" style="20" customWidth="1"/>
    <col min="6" max="6" width="5.5703125" style="20" customWidth="1"/>
    <col min="7" max="7" width="16.5703125" style="20" customWidth="1"/>
    <col min="8" max="8" width="15.28515625" style="20" customWidth="1"/>
    <col min="9" max="9" width="5.7109375" style="20" customWidth="1"/>
    <col min="10" max="11" width="4.7109375" style="20" customWidth="1"/>
    <col min="12" max="12" width="20.5703125" style="20" customWidth="1"/>
    <col min="13" max="13" width="13" style="20" customWidth="1"/>
    <col min="14" max="14" width="8" style="20" customWidth="1"/>
    <col min="15" max="15" width="3.5703125" style="20" customWidth="1"/>
    <col min="16" max="21" width="10.5703125" style="20" customWidth="1"/>
    <col min="22" max="22" width="4" style="20" customWidth="1"/>
    <col min="23" max="16384" width="9.140625" style="20"/>
  </cols>
  <sheetData>
    <row r="1" spans="1:23" ht="15" customHeight="1" thickBot="1" x14ac:dyDescent="0.4">
      <c r="A1" s="114" t="s">
        <v>17</v>
      </c>
      <c r="B1" s="114"/>
      <c r="C1" s="114"/>
      <c r="D1" s="114"/>
      <c r="E1" s="114"/>
      <c r="F1" s="114"/>
      <c r="G1" s="114"/>
      <c r="H1" s="114"/>
      <c r="I1" s="114"/>
      <c r="J1" s="114"/>
      <c r="K1" s="114"/>
      <c r="L1" s="114"/>
      <c r="M1" s="114"/>
      <c r="N1" s="114"/>
      <c r="O1" s="114"/>
      <c r="P1" s="114"/>
      <c r="Q1" s="114"/>
    </row>
    <row r="2" spans="1:23" ht="15" customHeight="1" x14ac:dyDescent="0.35">
      <c r="A2" s="114"/>
      <c r="B2" s="124"/>
      <c r="C2" s="125"/>
      <c r="D2" s="125"/>
      <c r="E2" s="125"/>
      <c r="F2" s="125"/>
      <c r="G2" s="125"/>
      <c r="H2" s="125"/>
      <c r="I2" s="125"/>
      <c r="J2" s="125"/>
      <c r="K2" s="125"/>
      <c r="L2" s="125"/>
      <c r="M2" s="125"/>
      <c r="N2" s="126"/>
      <c r="O2" s="115"/>
      <c r="P2" s="115"/>
      <c r="Q2" s="115"/>
      <c r="R2" s="21"/>
      <c r="S2" s="21"/>
      <c r="T2" s="21"/>
      <c r="U2" s="21"/>
      <c r="V2" s="21"/>
      <c r="W2" s="22"/>
    </row>
    <row r="3" spans="1:23" ht="51.6" customHeight="1" x14ac:dyDescent="0.35">
      <c r="A3" s="114"/>
      <c r="B3" s="230" t="s">
        <v>102</v>
      </c>
      <c r="C3" s="231"/>
      <c r="D3" s="231"/>
      <c r="E3" s="231"/>
      <c r="F3" s="231"/>
      <c r="G3" s="231"/>
      <c r="H3" s="231"/>
      <c r="I3" s="231"/>
      <c r="J3" s="231"/>
      <c r="K3" s="231"/>
      <c r="L3" s="123"/>
      <c r="M3" s="128"/>
      <c r="N3" s="129"/>
      <c r="O3" s="117"/>
      <c r="P3" s="117"/>
      <c r="Q3" s="117"/>
      <c r="R3" s="117"/>
      <c r="S3" s="23"/>
      <c r="T3" s="23"/>
      <c r="U3" s="23"/>
      <c r="V3" s="24"/>
      <c r="W3" s="22"/>
    </row>
    <row r="4" spans="1:23" ht="21" customHeight="1" x14ac:dyDescent="0.35">
      <c r="A4" s="114"/>
      <c r="B4" s="127"/>
      <c r="C4" s="123"/>
      <c r="D4" s="123"/>
      <c r="E4" s="123"/>
      <c r="F4" s="123"/>
      <c r="G4" s="123"/>
      <c r="H4" s="123"/>
      <c r="I4" s="123"/>
      <c r="J4" s="123"/>
      <c r="K4" s="123"/>
      <c r="L4" s="123"/>
      <c r="M4" s="128"/>
      <c r="N4" s="129"/>
      <c r="O4" s="117"/>
      <c r="P4" s="117"/>
      <c r="Q4" s="117"/>
      <c r="R4" s="116"/>
      <c r="S4" s="23"/>
      <c r="T4" s="23"/>
      <c r="U4" s="23"/>
      <c r="V4" s="24"/>
      <c r="W4" s="22"/>
    </row>
    <row r="5" spans="1:23" ht="21" customHeight="1" x14ac:dyDescent="0.35">
      <c r="A5" s="114"/>
      <c r="B5" s="232" t="s">
        <v>18</v>
      </c>
      <c r="C5" s="233"/>
      <c r="D5" s="233"/>
      <c r="E5" s="233"/>
      <c r="F5" s="233"/>
      <c r="G5" s="233"/>
      <c r="H5" s="233"/>
      <c r="I5" s="233"/>
      <c r="J5" s="233"/>
      <c r="K5" s="233"/>
      <c r="L5" s="130"/>
      <c r="M5" s="131"/>
      <c r="N5" s="132"/>
      <c r="O5" s="118"/>
      <c r="P5" s="118"/>
      <c r="Q5" s="118"/>
      <c r="R5" s="118"/>
      <c r="S5" s="25"/>
      <c r="T5" s="25"/>
      <c r="U5" s="25"/>
      <c r="V5" s="26"/>
      <c r="W5" s="22"/>
    </row>
    <row r="6" spans="1:23" ht="15" customHeight="1" thickBot="1" x14ac:dyDescent="0.4">
      <c r="A6" s="114"/>
      <c r="B6" s="127"/>
      <c r="C6" s="133"/>
      <c r="D6" s="134"/>
      <c r="E6" s="133"/>
      <c r="F6" s="133"/>
      <c r="G6" s="133"/>
      <c r="H6" s="135"/>
      <c r="I6" s="133"/>
      <c r="J6" s="133"/>
      <c r="K6" s="133"/>
      <c r="L6" s="133"/>
      <c r="M6" s="136"/>
      <c r="N6" s="137"/>
      <c r="O6" s="119"/>
      <c r="P6" s="119"/>
      <c r="Q6" s="119"/>
      <c r="R6" s="119"/>
      <c r="S6" s="27"/>
      <c r="T6" s="27"/>
      <c r="U6" s="27"/>
      <c r="V6" s="21"/>
      <c r="W6" s="22"/>
    </row>
    <row r="7" spans="1:23" s="28" customFormat="1" ht="15" customHeight="1" x14ac:dyDescent="0.2">
      <c r="A7" s="120"/>
      <c r="B7" s="139"/>
      <c r="C7" s="140"/>
      <c r="D7" s="140"/>
      <c r="E7" s="140"/>
      <c r="F7" s="140"/>
      <c r="G7" s="140"/>
      <c r="H7" s="140"/>
      <c r="I7" s="140"/>
      <c r="J7" s="140"/>
      <c r="K7" s="140"/>
      <c r="L7" s="140"/>
      <c r="M7" s="140"/>
      <c r="N7" s="141"/>
      <c r="O7" s="121"/>
      <c r="P7" s="119"/>
      <c r="Q7" s="119"/>
      <c r="R7" s="119"/>
      <c r="S7" s="27"/>
      <c r="T7" s="27"/>
      <c r="U7" s="27"/>
      <c r="V7" s="25"/>
      <c r="W7" s="29"/>
    </row>
    <row r="8" spans="1:23" s="28" customFormat="1" ht="18" customHeight="1" x14ac:dyDescent="0.2">
      <c r="A8" s="120"/>
      <c r="B8" s="142"/>
      <c r="C8" s="138" t="s">
        <v>1</v>
      </c>
      <c r="D8" s="138"/>
      <c r="E8" s="138"/>
      <c r="F8" s="138" t="s">
        <v>41</v>
      </c>
      <c r="G8" s="138"/>
      <c r="H8" s="138"/>
      <c r="I8" s="138"/>
      <c r="J8" s="138"/>
      <c r="K8" s="138"/>
      <c r="L8" s="143"/>
      <c r="M8" s="143"/>
      <c r="N8" s="144"/>
      <c r="O8" s="121"/>
      <c r="P8" s="119"/>
      <c r="Q8" s="119"/>
      <c r="R8" s="119"/>
      <c r="S8" s="27"/>
      <c r="T8" s="27"/>
      <c r="U8" s="27"/>
      <c r="V8" s="25"/>
      <c r="W8" s="29"/>
    </row>
    <row r="9" spans="1:23" s="28" customFormat="1" ht="15" customHeight="1" x14ac:dyDescent="0.2">
      <c r="A9" s="120"/>
      <c r="B9" s="142"/>
      <c r="C9" s="229"/>
      <c r="D9" s="229"/>
      <c r="E9" s="138"/>
      <c r="F9" s="138"/>
      <c r="G9" s="138"/>
      <c r="H9" s="138"/>
      <c r="I9" s="138"/>
      <c r="J9" s="138"/>
      <c r="K9" s="143"/>
      <c r="L9" s="143"/>
      <c r="M9" s="143"/>
      <c r="N9" s="144"/>
      <c r="O9" s="121"/>
      <c r="P9" s="119"/>
      <c r="Q9" s="119"/>
      <c r="R9" s="122"/>
      <c r="S9" s="27"/>
      <c r="T9" s="27"/>
      <c r="U9" s="27"/>
      <c r="V9" s="25"/>
      <c r="W9" s="29"/>
    </row>
    <row r="10" spans="1:23" s="28" customFormat="1" ht="18.75" customHeight="1" x14ac:dyDescent="0.2">
      <c r="A10" s="120"/>
      <c r="B10" s="142"/>
      <c r="C10" s="229"/>
      <c r="D10" s="229"/>
      <c r="E10" s="138"/>
      <c r="F10" s="138"/>
      <c r="G10" s="138"/>
      <c r="H10" s="138"/>
      <c r="I10" s="138"/>
      <c r="J10" s="138"/>
      <c r="K10" s="143"/>
      <c r="L10" s="143"/>
      <c r="M10" s="143"/>
      <c r="N10" s="144"/>
      <c r="O10" s="121"/>
      <c r="P10" s="119"/>
      <c r="Q10" s="119"/>
      <c r="R10" s="119"/>
      <c r="S10" s="27"/>
      <c r="T10" s="27"/>
      <c r="U10" s="27"/>
      <c r="V10" s="25"/>
      <c r="W10" s="29"/>
    </row>
    <row r="11" spans="1:23" s="28" customFormat="1" ht="15" customHeight="1" x14ac:dyDescent="0.2">
      <c r="A11" s="120"/>
      <c r="B11" s="142"/>
      <c r="C11" s="138"/>
      <c r="D11" s="138"/>
      <c r="E11" s="138"/>
      <c r="F11" s="138"/>
      <c r="G11" s="138"/>
      <c r="H11" s="138"/>
      <c r="I11" s="138"/>
      <c r="J11" s="138"/>
      <c r="K11" s="138"/>
      <c r="L11" s="143"/>
      <c r="M11" s="143"/>
      <c r="N11" s="144"/>
      <c r="O11" s="121"/>
      <c r="P11" s="119"/>
      <c r="Q11" s="119"/>
      <c r="R11" s="119"/>
      <c r="S11" s="27"/>
      <c r="T11" s="27"/>
      <c r="U11" s="27"/>
      <c r="V11" s="25"/>
      <c r="W11" s="29"/>
    </row>
    <row r="12" spans="1:23" s="28" customFormat="1" ht="18" customHeight="1" x14ac:dyDescent="0.2">
      <c r="A12" s="120"/>
      <c r="B12" s="142"/>
      <c r="C12" s="138" t="s">
        <v>38</v>
      </c>
      <c r="D12" s="138"/>
      <c r="E12" s="138"/>
      <c r="F12" s="138" t="s">
        <v>42</v>
      </c>
      <c r="G12" s="138"/>
      <c r="H12" s="138"/>
      <c r="I12" s="138"/>
      <c r="J12" s="138"/>
      <c r="K12" s="138"/>
      <c r="L12" s="138"/>
      <c r="M12" s="138"/>
      <c r="N12" s="144"/>
      <c r="O12" s="121"/>
      <c r="P12" s="119"/>
      <c r="Q12" s="119"/>
      <c r="R12" s="27"/>
      <c r="S12" s="27"/>
      <c r="T12" s="27"/>
      <c r="U12" s="27"/>
      <c r="V12" s="25"/>
      <c r="W12" s="29"/>
    </row>
    <row r="13" spans="1:23" s="28" customFormat="1" ht="15" customHeight="1" x14ac:dyDescent="0.2">
      <c r="A13" s="120"/>
      <c r="B13" s="142"/>
      <c r="C13" s="138"/>
      <c r="D13" s="138"/>
      <c r="E13" s="138"/>
      <c r="F13" s="138"/>
      <c r="G13" s="138"/>
      <c r="H13" s="138"/>
      <c r="I13" s="138"/>
      <c r="J13" s="138"/>
      <c r="K13" s="138"/>
      <c r="L13" s="138"/>
      <c r="M13" s="138"/>
      <c r="N13" s="144"/>
      <c r="O13" s="121"/>
      <c r="P13" s="119"/>
      <c r="Q13" s="119"/>
      <c r="R13" s="27"/>
      <c r="S13" s="27"/>
      <c r="T13" s="27"/>
      <c r="U13" s="27"/>
      <c r="V13" s="25"/>
      <c r="W13" s="29"/>
    </row>
    <row r="14" spans="1:23" s="28" customFormat="1" ht="15" customHeight="1" x14ac:dyDescent="0.2">
      <c r="A14" s="120"/>
      <c r="B14" s="142"/>
      <c r="C14" s="138"/>
      <c r="D14" s="138"/>
      <c r="E14" s="138"/>
      <c r="F14" s="138"/>
      <c r="G14" s="138"/>
      <c r="H14" s="138"/>
      <c r="I14" s="138"/>
      <c r="J14" s="138"/>
      <c r="K14" s="138"/>
      <c r="L14" s="138"/>
      <c r="M14" s="138"/>
      <c r="N14" s="144"/>
      <c r="O14" s="121"/>
      <c r="P14" s="119"/>
      <c r="Q14" s="119"/>
      <c r="R14" s="27"/>
      <c r="S14" s="27"/>
      <c r="T14" s="27"/>
      <c r="U14" s="27"/>
      <c r="V14" s="25"/>
      <c r="W14" s="29"/>
    </row>
    <row r="15" spans="1:23" s="28" customFormat="1" ht="15" customHeight="1" x14ac:dyDescent="0.2">
      <c r="A15" s="120"/>
      <c r="B15" s="142"/>
      <c r="C15" s="138"/>
      <c r="D15" s="138"/>
      <c r="E15" s="138"/>
      <c r="F15" s="138"/>
      <c r="G15" s="138"/>
      <c r="H15" s="138"/>
      <c r="I15" s="138"/>
      <c r="J15" s="138"/>
      <c r="K15" s="138"/>
      <c r="L15" s="138"/>
      <c r="M15" s="138"/>
      <c r="N15" s="144"/>
      <c r="O15" s="121"/>
      <c r="P15" s="119"/>
      <c r="Q15" s="119"/>
      <c r="R15" s="27"/>
      <c r="S15" s="27"/>
      <c r="T15" s="27"/>
      <c r="U15" s="27"/>
      <c r="V15" s="25"/>
      <c r="W15" s="29"/>
    </row>
    <row r="16" spans="1:23" ht="24" thickBot="1" x14ac:dyDescent="0.4">
      <c r="A16" s="114"/>
      <c r="B16" s="145"/>
      <c r="C16" s="146"/>
      <c r="D16" s="146"/>
      <c r="E16" s="147"/>
      <c r="F16" s="147"/>
      <c r="G16" s="146"/>
      <c r="H16" s="146"/>
      <c r="I16" s="146"/>
      <c r="J16" s="147"/>
      <c r="K16" s="146"/>
      <c r="L16" s="146"/>
      <c r="M16" s="146"/>
      <c r="N16" s="148"/>
      <c r="O16" s="114"/>
      <c r="P16" s="114"/>
      <c r="Q16" s="114"/>
    </row>
    <row r="17" spans="1:17" x14ac:dyDescent="0.35">
      <c r="A17" s="114"/>
      <c r="B17" s="115"/>
      <c r="C17" s="115"/>
      <c r="D17" s="115"/>
      <c r="E17" s="115"/>
      <c r="F17" s="115"/>
      <c r="G17" s="115"/>
      <c r="H17" s="115"/>
      <c r="I17" s="115"/>
      <c r="J17" s="115"/>
      <c r="K17" s="115"/>
      <c r="L17" s="115"/>
      <c r="M17" s="114"/>
      <c r="N17" s="114"/>
      <c r="O17" s="114"/>
      <c r="P17" s="114"/>
      <c r="Q17" s="114"/>
    </row>
    <row r="18" spans="1:17" x14ac:dyDescent="0.35">
      <c r="A18" s="22"/>
      <c r="B18" s="21"/>
      <c r="C18" s="21"/>
      <c r="D18" s="21"/>
      <c r="E18" s="21"/>
      <c r="F18" s="21"/>
      <c r="G18" s="21"/>
      <c r="H18" s="21"/>
      <c r="I18" s="21"/>
      <c r="J18" s="21"/>
      <c r="K18" s="21"/>
      <c r="L18" s="21"/>
      <c r="M18" s="22"/>
    </row>
    <row r="19" spans="1:17" x14ac:dyDescent="0.35">
      <c r="A19" s="22"/>
      <c r="B19" s="21"/>
      <c r="C19" s="21"/>
      <c r="D19" s="21"/>
      <c r="E19" s="21"/>
      <c r="F19" s="21"/>
      <c r="G19" s="21"/>
      <c r="H19" s="21"/>
      <c r="I19" s="21"/>
      <c r="J19" s="21"/>
      <c r="K19" s="21"/>
      <c r="L19" s="21"/>
      <c r="M19" s="22"/>
    </row>
    <row r="20" spans="1:17" x14ac:dyDescent="0.35">
      <c r="A20" s="22"/>
      <c r="B20" s="21"/>
      <c r="C20" s="21"/>
      <c r="D20" s="21"/>
      <c r="E20" s="21"/>
      <c r="F20" s="21"/>
      <c r="G20" s="21"/>
      <c r="H20" s="21"/>
      <c r="I20" s="21"/>
      <c r="J20" s="21"/>
      <c r="K20" s="22"/>
      <c r="L20" s="22"/>
      <c r="M20" s="22"/>
    </row>
    <row r="21" spans="1:17" x14ac:dyDescent="0.35">
      <c r="A21" s="22"/>
      <c r="B21" s="21"/>
      <c r="C21" s="21"/>
      <c r="D21" s="21"/>
      <c r="E21" s="21"/>
      <c r="F21" s="21"/>
      <c r="G21" s="21"/>
      <c r="H21" s="21"/>
      <c r="I21" s="21"/>
      <c r="J21" s="21"/>
      <c r="K21" s="22"/>
      <c r="L21" s="22"/>
      <c r="M21" s="22"/>
    </row>
    <row r="22" spans="1:17" x14ac:dyDescent="0.35">
      <c r="A22" s="22"/>
      <c r="B22" s="22"/>
      <c r="C22" s="22"/>
      <c r="D22" s="22"/>
      <c r="E22" s="22"/>
      <c r="F22" s="22"/>
      <c r="G22" s="21"/>
      <c r="H22" s="21"/>
      <c r="I22" s="21"/>
      <c r="J22" s="22"/>
    </row>
    <row r="23" spans="1:17" x14ac:dyDescent="0.35">
      <c r="A23" s="22"/>
      <c r="B23" s="22"/>
      <c r="C23" s="22"/>
      <c r="D23" s="22"/>
      <c r="E23" s="22"/>
      <c r="F23" s="22"/>
      <c r="G23" s="21"/>
      <c r="H23" s="22"/>
      <c r="I23" s="22"/>
      <c r="J23" s="22"/>
    </row>
    <row r="24" spans="1:17" x14ac:dyDescent="0.35">
      <c r="G24" s="30"/>
    </row>
  </sheetData>
  <sheetProtection selectLockedCells="1"/>
  <mergeCells count="3">
    <mergeCell ref="C9:D10"/>
    <mergeCell ref="B3:K3"/>
    <mergeCell ref="B5:K5"/>
  </mergeCells>
  <phoneticPr fontId="5" type="noConversion"/>
  <pageMargins left="0.35433070866141736" right="0.35433070866141736" top="0.94488188976377963" bottom="0.98425196850393704" header="0.51181102362204722" footer="0.51181102362204722"/>
  <pageSetup paperSize="9" scale="66" orientation="landscape" r:id="rId1"/>
  <headerFooter alignWithMargins="0">
    <oddFooter>&amp;L&amp;D&amp;C&amp; Template: &amp;A
&amp;F&amp;R&amp;P o&amp;Of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K50"/>
  <sheetViews>
    <sheetView showGridLines="0" showRowColHeaders="0" topLeftCell="A34" zoomScaleNormal="100" zoomScaleSheetLayoutView="100" workbookViewId="0">
      <selection activeCell="F53" sqref="F53"/>
    </sheetView>
  </sheetViews>
  <sheetFormatPr defaultColWidth="9.140625" defaultRowHeight="12.75" x14ac:dyDescent="0.2"/>
  <cols>
    <col min="1" max="1" width="5.140625" style="92" customWidth="1"/>
    <col min="2" max="2" width="26.5703125" style="1" customWidth="1"/>
    <col min="3" max="3" width="22.42578125" style="1" customWidth="1"/>
    <col min="4" max="4" width="9.140625" style="1"/>
    <col min="5" max="5" width="10.5703125" style="1" customWidth="1"/>
    <col min="6" max="6" width="11.5703125" style="1" customWidth="1"/>
    <col min="7" max="7" width="9.140625" style="1"/>
    <col min="8" max="8" width="1.28515625" style="1" hidden="1" customWidth="1"/>
    <col min="9" max="9" width="5.28515625" style="1" customWidth="1"/>
    <col min="10" max="10" width="4.85546875" style="1" customWidth="1"/>
    <col min="11" max="16384" width="9.140625" style="1"/>
  </cols>
  <sheetData>
    <row r="1" spans="1:10" x14ac:dyDescent="0.2">
      <c r="A1" s="106"/>
      <c r="B1" s="106"/>
      <c r="C1" s="106"/>
      <c r="D1" s="106"/>
      <c r="E1" s="106"/>
      <c r="F1" s="106"/>
      <c r="G1" s="106"/>
      <c r="H1" s="106"/>
      <c r="I1" s="106"/>
      <c r="J1" s="106"/>
    </row>
    <row r="2" spans="1:10" x14ac:dyDescent="0.2">
      <c r="A2" s="106"/>
      <c r="B2" s="106"/>
      <c r="C2" s="106"/>
      <c r="D2" s="106"/>
      <c r="E2" s="106"/>
      <c r="F2" s="106"/>
      <c r="G2" s="106"/>
      <c r="H2" s="106"/>
      <c r="I2" s="106"/>
      <c r="J2" s="106"/>
    </row>
    <row r="3" spans="1:10" x14ac:dyDescent="0.2">
      <c r="A3" s="106"/>
      <c r="B3" s="106"/>
      <c r="C3" s="106"/>
      <c r="D3" s="106"/>
      <c r="E3" s="106"/>
      <c r="F3" s="106"/>
      <c r="G3" s="106"/>
      <c r="H3" s="106"/>
      <c r="I3" s="106"/>
      <c r="J3" s="106"/>
    </row>
    <row r="4" spans="1:10" x14ac:dyDescent="0.2">
      <c r="A4" s="106"/>
      <c r="B4" s="106"/>
      <c r="C4" s="106"/>
      <c r="D4" s="106"/>
      <c r="E4" s="106"/>
      <c r="F4" s="106"/>
      <c r="G4" s="106"/>
      <c r="H4" s="106"/>
      <c r="I4" s="106"/>
      <c r="J4" s="106"/>
    </row>
    <row r="5" spans="1:10" x14ac:dyDescent="0.2">
      <c r="A5" s="106"/>
      <c r="B5" s="106"/>
      <c r="C5" s="106"/>
      <c r="D5" s="106"/>
      <c r="E5" s="106"/>
      <c r="F5" s="106"/>
      <c r="G5" s="106"/>
      <c r="H5" s="106"/>
      <c r="I5" s="106"/>
      <c r="J5" s="106"/>
    </row>
    <row r="6" spans="1:10" x14ac:dyDescent="0.2">
      <c r="A6" s="106"/>
      <c r="B6" s="106"/>
      <c r="C6" s="106"/>
      <c r="D6" s="106"/>
      <c r="E6" s="106"/>
      <c r="F6" s="106"/>
      <c r="G6" s="106"/>
      <c r="H6" s="106"/>
      <c r="I6" s="106"/>
      <c r="J6" s="106"/>
    </row>
    <row r="7" spans="1:10" x14ac:dyDescent="0.2">
      <c r="A7" s="106"/>
      <c r="B7" s="106"/>
      <c r="C7" s="106"/>
      <c r="D7" s="106"/>
      <c r="E7" s="106"/>
      <c r="F7" s="106"/>
      <c r="G7" s="106"/>
      <c r="H7" s="106"/>
      <c r="I7" s="106"/>
      <c r="J7" s="106"/>
    </row>
    <row r="8" spans="1:10" ht="20.25" x14ac:dyDescent="0.3">
      <c r="A8" s="106"/>
      <c r="B8" s="107" t="s">
        <v>2</v>
      </c>
      <c r="C8" s="106"/>
      <c r="D8" s="106"/>
      <c r="E8" s="106"/>
      <c r="F8" s="106"/>
      <c r="G8" s="106"/>
      <c r="H8" s="106"/>
      <c r="I8" s="106"/>
      <c r="J8" s="106"/>
    </row>
    <row r="9" spans="1:10" ht="20.25" x14ac:dyDescent="0.3">
      <c r="A9" s="106"/>
      <c r="B9" s="107" t="s">
        <v>39</v>
      </c>
      <c r="C9" s="106"/>
      <c r="D9" s="106"/>
      <c r="E9" s="106"/>
      <c r="F9" s="106"/>
      <c r="G9" s="106"/>
      <c r="H9" s="106"/>
      <c r="I9" s="106"/>
      <c r="J9" s="106"/>
    </row>
    <row r="10" spans="1:10" x14ac:dyDescent="0.2">
      <c r="A10" s="106"/>
      <c r="B10" s="106"/>
      <c r="C10" s="106"/>
      <c r="D10" s="106"/>
      <c r="E10" s="106"/>
      <c r="F10" s="106"/>
      <c r="G10" s="106"/>
      <c r="H10" s="106"/>
      <c r="I10" s="106"/>
      <c r="J10" s="106"/>
    </row>
    <row r="11" spans="1:10" ht="12.75" customHeight="1" x14ac:dyDescent="0.2">
      <c r="A11" s="106"/>
      <c r="B11" s="246" t="s">
        <v>40</v>
      </c>
      <c r="C11" s="246"/>
      <c r="D11" s="246"/>
      <c r="E11" s="246"/>
      <c r="F11" s="246"/>
      <c r="G11" s="246"/>
      <c r="H11" s="246"/>
      <c r="I11" s="246"/>
      <c r="J11" s="108"/>
    </row>
    <row r="12" spans="1:10" x14ac:dyDescent="0.2">
      <c r="A12" s="106"/>
      <c r="B12" s="246"/>
      <c r="C12" s="246"/>
      <c r="D12" s="246"/>
      <c r="E12" s="246"/>
      <c r="F12" s="246"/>
      <c r="G12" s="246"/>
      <c r="H12" s="246"/>
      <c r="I12" s="246"/>
      <c r="J12" s="109"/>
    </row>
    <row r="13" spans="1:10" s="92" customFormat="1" ht="12.75" customHeight="1" x14ac:dyDescent="0.2">
      <c r="A13" s="106"/>
      <c r="B13" s="109"/>
      <c r="C13" s="109"/>
      <c r="D13" s="109"/>
      <c r="E13" s="109"/>
      <c r="F13" s="109"/>
      <c r="G13" s="109"/>
      <c r="H13" s="109"/>
      <c r="I13" s="109"/>
      <c r="J13" s="109"/>
    </row>
    <row r="14" spans="1:10" ht="15" customHeight="1" x14ac:dyDescent="0.25">
      <c r="A14" s="106"/>
      <c r="B14" s="247" t="s">
        <v>4</v>
      </c>
      <c r="C14" s="247"/>
      <c r="D14" s="247"/>
      <c r="E14" s="247"/>
      <c r="F14" s="247"/>
      <c r="G14" s="247"/>
      <c r="H14" s="247"/>
      <c r="I14" s="247"/>
      <c r="J14" s="110"/>
    </row>
    <row r="15" spans="1:10" x14ac:dyDescent="0.2">
      <c r="A15" s="106"/>
      <c r="B15" s="241" t="s">
        <v>66</v>
      </c>
      <c r="C15" s="241"/>
      <c r="D15" s="241"/>
      <c r="E15" s="241"/>
      <c r="F15" s="241"/>
      <c r="G15" s="241"/>
      <c r="H15" s="241"/>
      <c r="I15" s="241"/>
      <c r="J15" s="111"/>
    </row>
    <row r="16" spans="1:10" x14ac:dyDescent="0.2">
      <c r="A16" s="106"/>
      <c r="B16" s="259" t="s">
        <v>67</v>
      </c>
      <c r="C16" s="259"/>
      <c r="D16" s="259"/>
      <c r="E16" s="259"/>
      <c r="F16" s="259"/>
      <c r="G16" s="259"/>
      <c r="H16" s="259"/>
      <c r="I16" s="259"/>
      <c r="J16" s="112"/>
    </row>
    <row r="17" spans="1:11" x14ac:dyDescent="0.2">
      <c r="A17" s="106"/>
      <c r="B17" s="242" t="s">
        <v>5</v>
      </c>
      <c r="C17" s="242"/>
      <c r="D17" s="242"/>
      <c r="E17" s="242"/>
      <c r="F17" s="242"/>
      <c r="G17" s="242"/>
      <c r="H17" s="242"/>
      <c r="I17" s="242"/>
      <c r="J17" s="112"/>
    </row>
    <row r="18" spans="1:11" x14ac:dyDescent="0.2">
      <c r="A18" s="106"/>
      <c r="B18" s="243" t="s">
        <v>68</v>
      </c>
      <c r="C18" s="243"/>
      <c r="D18" s="243"/>
      <c r="E18" s="243"/>
      <c r="F18" s="243"/>
      <c r="G18" s="243"/>
      <c r="H18" s="243"/>
      <c r="I18" s="243"/>
      <c r="J18" s="112"/>
    </row>
    <row r="19" spans="1:11" x14ac:dyDescent="0.2">
      <c r="A19" s="106"/>
      <c r="B19" s="96"/>
      <c r="C19" s="110"/>
      <c r="D19" s="110"/>
      <c r="E19" s="110"/>
      <c r="F19" s="110"/>
      <c r="G19" s="110"/>
      <c r="H19" s="110"/>
      <c r="I19" s="110"/>
      <c r="J19" s="110"/>
    </row>
    <row r="20" spans="1:11" x14ac:dyDescent="0.2">
      <c r="A20" s="106"/>
      <c r="B20" s="245" t="s">
        <v>6</v>
      </c>
      <c r="C20" s="245"/>
      <c r="D20" s="245"/>
      <c r="E20" s="245"/>
      <c r="F20" s="245"/>
      <c r="G20" s="245"/>
      <c r="H20" s="245"/>
      <c r="I20" s="245"/>
      <c r="J20" s="97"/>
    </row>
    <row r="21" spans="1:11" s="92" customFormat="1" x14ac:dyDescent="0.2">
      <c r="A21" s="106"/>
      <c r="B21" s="97" t="s">
        <v>96</v>
      </c>
      <c r="C21" s="97"/>
      <c r="D21" s="97"/>
      <c r="E21" s="97"/>
      <c r="F21" s="97"/>
      <c r="G21" s="97"/>
      <c r="H21" s="97"/>
      <c r="I21" s="97"/>
      <c r="J21" s="97"/>
    </row>
    <row r="22" spans="1:11" x14ac:dyDescent="0.2">
      <c r="A22" s="106"/>
      <c r="B22" s="244" t="s">
        <v>7</v>
      </c>
      <c r="C22" s="244"/>
      <c r="D22" s="244"/>
      <c r="E22" s="244"/>
      <c r="F22" s="244"/>
      <c r="G22" s="244"/>
      <c r="H22" s="244"/>
      <c r="I22" s="244"/>
      <c r="J22" s="113"/>
    </row>
    <row r="23" spans="1:11" x14ac:dyDescent="0.2">
      <c r="A23" s="106"/>
      <c r="B23" s="106"/>
      <c r="C23" s="106"/>
      <c r="D23" s="106"/>
      <c r="E23" s="106"/>
      <c r="F23" s="106"/>
      <c r="G23" s="106"/>
      <c r="H23" s="106"/>
      <c r="I23" s="106"/>
      <c r="J23" s="106"/>
    </row>
    <row r="24" spans="1:11" x14ac:dyDescent="0.2">
      <c r="A24" s="106"/>
      <c r="B24" s="106"/>
      <c r="C24" s="106"/>
      <c r="D24" s="106"/>
      <c r="E24" s="106"/>
      <c r="F24" s="106"/>
      <c r="G24" s="106"/>
      <c r="H24" s="106"/>
      <c r="I24" s="106"/>
      <c r="J24" s="106"/>
    </row>
    <row r="25" spans="1:11" x14ac:dyDescent="0.2">
      <c r="A25" s="106"/>
      <c r="B25" s="106"/>
      <c r="C25" s="106"/>
      <c r="D25" s="106"/>
      <c r="E25" s="106"/>
      <c r="F25" s="106"/>
      <c r="G25" s="106"/>
      <c r="H25" s="106"/>
      <c r="I25" s="106"/>
      <c r="J25" s="106"/>
      <c r="K25" s="2"/>
    </row>
    <row r="26" spans="1:11" x14ac:dyDescent="0.2">
      <c r="A26" s="106"/>
      <c r="B26" s="106"/>
      <c r="C26" s="106"/>
      <c r="D26" s="106"/>
      <c r="E26" s="106"/>
      <c r="F26" s="106"/>
      <c r="G26" s="106"/>
      <c r="H26" s="106"/>
      <c r="I26" s="106"/>
      <c r="J26" s="106"/>
      <c r="K26" s="2"/>
    </row>
    <row r="27" spans="1:11" s="100" customFormat="1" ht="20.100000000000001" customHeight="1" x14ac:dyDescent="0.2">
      <c r="B27" s="237" t="s">
        <v>52</v>
      </c>
      <c r="C27" s="238"/>
      <c r="D27" s="234" t="s">
        <v>54</v>
      </c>
      <c r="E27" s="235"/>
      <c r="F27" s="235"/>
      <c r="G27" s="235"/>
      <c r="H27" s="235"/>
      <c r="I27" s="236"/>
    </row>
    <row r="28" spans="1:11" s="100" customFormat="1" ht="20.100000000000001" customHeight="1" x14ac:dyDescent="0.2">
      <c r="B28" s="101"/>
      <c r="C28" s="101"/>
    </row>
    <row r="29" spans="1:11" s="100" customFormat="1" ht="20.100000000000001" customHeight="1" x14ac:dyDescent="0.2">
      <c r="B29" s="102" t="s">
        <v>20</v>
      </c>
      <c r="C29" s="103"/>
      <c r="D29" s="234" t="s">
        <v>193</v>
      </c>
      <c r="E29" s="235"/>
      <c r="F29" s="235"/>
      <c r="G29" s="235"/>
      <c r="H29" s="235"/>
      <c r="I29" s="236"/>
    </row>
    <row r="30" spans="1:11" s="100" customFormat="1" ht="20.100000000000001" customHeight="1" x14ac:dyDescent="0.2">
      <c r="B30" s="101"/>
      <c r="C30" s="101"/>
    </row>
    <row r="31" spans="1:11" s="100" customFormat="1" ht="20.100000000000001" customHeight="1" x14ac:dyDescent="0.2">
      <c r="B31" s="102" t="s">
        <v>21</v>
      </c>
      <c r="C31" s="103"/>
      <c r="D31" s="234" t="s">
        <v>194</v>
      </c>
      <c r="E31" s="235"/>
      <c r="F31" s="235"/>
      <c r="G31" s="235"/>
      <c r="H31" s="235"/>
      <c r="I31" s="236"/>
    </row>
    <row r="32" spans="1:11" s="100" customFormat="1" ht="20.100000000000001" customHeight="1" x14ac:dyDescent="0.2">
      <c r="B32" s="101"/>
      <c r="C32" s="101"/>
      <c r="D32" s="239"/>
      <c r="E32" s="240"/>
      <c r="F32" s="240"/>
    </row>
    <row r="33" spans="2:9" s="100" customFormat="1" ht="20.100000000000001" customHeight="1" x14ac:dyDescent="0.2">
      <c r="B33" s="104" t="s">
        <v>3</v>
      </c>
      <c r="C33" s="105"/>
      <c r="D33" s="235" t="s">
        <v>53</v>
      </c>
      <c r="E33" s="235"/>
      <c r="F33" s="235"/>
      <c r="G33" s="235"/>
      <c r="H33" s="235"/>
      <c r="I33" s="236"/>
    </row>
    <row r="36" spans="2:9" ht="13.5" thickBot="1" x14ac:dyDescent="0.25"/>
    <row r="37" spans="2:9" x14ac:dyDescent="0.2">
      <c r="B37" s="4"/>
      <c r="C37" s="5"/>
      <c r="D37" s="5"/>
      <c r="E37" s="5"/>
      <c r="F37" s="6"/>
      <c r="G37" s="6"/>
      <c r="H37" s="6"/>
      <c r="I37" s="7"/>
    </row>
    <row r="38" spans="2:9" x14ac:dyDescent="0.2">
      <c r="B38" s="8" t="s">
        <v>9</v>
      </c>
      <c r="C38" s="251" t="s">
        <v>19</v>
      </c>
      <c r="D38" s="252"/>
      <c r="E38" s="253" t="s">
        <v>195</v>
      </c>
      <c r="F38" s="249"/>
      <c r="G38" s="249"/>
      <c r="H38" s="250"/>
      <c r="I38" s="9"/>
    </row>
    <row r="39" spans="2:9" x14ac:dyDescent="0.2">
      <c r="B39" s="8"/>
      <c r="C39" s="251" t="s">
        <v>10</v>
      </c>
      <c r="D39" s="252"/>
      <c r="E39" s="253" t="s">
        <v>196</v>
      </c>
      <c r="F39" s="249"/>
      <c r="G39" s="249"/>
      <c r="H39" s="250"/>
      <c r="I39" s="9"/>
    </row>
    <row r="40" spans="2:9" x14ac:dyDescent="0.2">
      <c r="B40" s="8"/>
      <c r="C40" s="10"/>
      <c r="D40" s="3" t="s">
        <v>11</v>
      </c>
      <c r="E40" s="51" t="s">
        <v>51</v>
      </c>
      <c r="F40" s="149" t="s">
        <v>12</v>
      </c>
      <c r="G40" s="51">
        <v>3149</v>
      </c>
      <c r="H40" s="52"/>
      <c r="I40" s="12"/>
    </row>
    <row r="41" spans="2:9" x14ac:dyDescent="0.2">
      <c r="B41" s="8"/>
      <c r="C41" s="10"/>
      <c r="D41" s="10"/>
      <c r="E41" s="10"/>
      <c r="F41" s="52"/>
      <c r="G41" s="10"/>
      <c r="H41" s="52"/>
      <c r="I41" s="13"/>
    </row>
    <row r="42" spans="2:9" x14ac:dyDescent="0.2">
      <c r="B42" s="8" t="s">
        <v>13</v>
      </c>
      <c r="C42" s="251" t="s">
        <v>19</v>
      </c>
      <c r="D42" s="252"/>
      <c r="E42" s="253" t="s">
        <v>197</v>
      </c>
      <c r="F42" s="249"/>
      <c r="G42" s="249"/>
      <c r="H42" s="250"/>
      <c r="I42" s="14"/>
    </row>
    <row r="43" spans="2:9" x14ac:dyDescent="0.2">
      <c r="B43" s="8"/>
      <c r="C43" s="251" t="s">
        <v>10</v>
      </c>
      <c r="D43" s="252"/>
      <c r="E43" s="253" t="s">
        <v>196</v>
      </c>
      <c r="F43" s="249"/>
      <c r="G43" s="249"/>
      <c r="H43" s="250"/>
      <c r="I43" s="14"/>
    </row>
    <row r="44" spans="2:9" x14ac:dyDescent="0.2">
      <c r="B44" s="15"/>
      <c r="C44" s="10"/>
      <c r="D44" s="3" t="s">
        <v>11</v>
      </c>
      <c r="E44" s="51" t="s">
        <v>51</v>
      </c>
      <c r="F44" s="149" t="s">
        <v>12</v>
      </c>
      <c r="G44" s="51">
        <v>3149</v>
      </c>
      <c r="H44" s="52"/>
      <c r="I44" s="12"/>
    </row>
    <row r="45" spans="2:9" ht="13.5" thickBot="1" x14ac:dyDescent="0.25">
      <c r="B45" s="16"/>
      <c r="C45" s="17"/>
      <c r="D45" s="17"/>
      <c r="E45" s="17"/>
      <c r="F45" s="18"/>
      <c r="G45" s="18"/>
      <c r="H45" s="18"/>
      <c r="I45" s="19"/>
    </row>
    <row r="46" spans="2:9" x14ac:dyDescent="0.2">
      <c r="B46" s="4"/>
      <c r="C46" s="5"/>
      <c r="D46" s="5"/>
      <c r="E46" s="5"/>
      <c r="F46" s="6"/>
      <c r="G46" s="6"/>
      <c r="H46" s="6"/>
      <c r="I46" s="7"/>
    </row>
    <row r="47" spans="2:9" x14ac:dyDescent="0.2">
      <c r="B47" s="8" t="s">
        <v>14</v>
      </c>
      <c r="C47" s="253" t="s">
        <v>198</v>
      </c>
      <c r="D47" s="249"/>
      <c r="E47" s="254"/>
      <c r="F47" s="254"/>
      <c r="G47" s="255"/>
      <c r="H47" s="11"/>
      <c r="I47" s="13"/>
    </row>
    <row r="48" spans="2:9" x14ac:dyDescent="0.2">
      <c r="B48" s="8" t="s">
        <v>15</v>
      </c>
      <c r="C48" s="256" t="s">
        <v>536</v>
      </c>
      <c r="D48" s="257"/>
      <c r="E48" s="257"/>
      <c r="F48" s="257"/>
      <c r="G48" s="258"/>
      <c r="H48" s="11"/>
      <c r="I48" s="13"/>
    </row>
    <row r="49" spans="2:9" x14ac:dyDescent="0.2">
      <c r="B49" s="8" t="s">
        <v>16</v>
      </c>
      <c r="C49" s="248" t="s">
        <v>199</v>
      </c>
      <c r="D49" s="249"/>
      <c r="E49" s="249"/>
      <c r="F49" s="249"/>
      <c r="G49" s="250"/>
      <c r="H49" s="11"/>
      <c r="I49" s="13"/>
    </row>
    <row r="50" spans="2:9" ht="13.5" thickBot="1" x14ac:dyDescent="0.25">
      <c r="B50" s="16"/>
      <c r="C50" s="17"/>
      <c r="D50" s="17"/>
      <c r="E50" s="17"/>
      <c r="F50" s="18"/>
      <c r="G50" s="18"/>
      <c r="H50" s="18"/>
      <c r="I50" s="19"/>
    </row>
  </sheetData>
  <sheetProtection selectLockedCells="1"/>
  <protectedRanges>
    <protectedRange sqref="D27:I27 D29:I29 D31:I31 D33:I33" name="CoverRange"/>
    <protectedRange sqref="E38:H39 E40 G40 E42:H43 E44 G44" name="CoverRange_3"/>
    <protectedRange sqref="C47:G49" name="CoverRange_4"/>
  </protectedRanges>
  <mergeCells count="25">
    <mergeCell ref="B11:I12"/>
    <mergeCell ref="B14:I14"/>
    <mergeCell ref="C49:G49"/>
    <mergeCell ref="C43:D43"/>
    <mergeCell ref="E43:H43"/>
    <mergeCell ref="C47:G47"/>
    <mergeCell ref="C48:G48"/>
    <mergeCell ref="C39:D39"/>
    <mergeCell ref="E39:H39"/>
    <mergeCell ref="C42:D42"/>
    <mergeCell ref="E42:H42"/>
    <mergeCell ref="C38:D38"/>
    <mergeCell ref="E38:H38"/>
    <mergeCell ref="D33:I33"/>
    <mergeCell ref="D31:I31"/>
    <mergeCell ref="B16:I16"/>
    <mergeCell ref="D27:I27"/>
    <mergeCell ref="D29:I29"/>
    <mergeCell ref="B27:C27"/>
    <mergeCell ref="D32:F32"/>
    <mergeCell ref="B15:I15"/>
    <mergeCell ref="B17:I17"/>
    <mergeCell ref="B18:I18"/>
    <mergeCell ref="B22:I22"/>
    <mergeCell ref="B20:I20"/>
  </mergeCells>
  <phoneticPr fontId="30" type="noConversion"/>
  <dataValidations count="2">
    <dataValidation type="list" allowBlank="1" showInputMessage="1" showErrorMessage="1" sqref="D27:F27">
      <formula1>"AusNet Services,CitiPower,Jemena,Powercor,United Energy"</formula1>
    </dataValidation>
    <dataValidation type="list" allowBlank="1" showInputMessage="1" showErrorMessage="1" sqref="D33:F33">
      <formula1>"2016/17,2017/18,2018/19,2019/20"</formula1>
    </dataValidation>
  </dataValidations>
  <hyperlinks>
    <hyperlink ref="C49" r:id="rId1"/>
  </hyperlinks>
  <pageMargins left="0.75" right="0.75" top="1" bottom="1" header="0.5" footer="0.5"/>
  <pageSetup paperSize="9" scale="85" orientation="portrait" verticalDpi="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215"/>
  <sheetViews>
    <sheetView showGridLines="0" showRowColHeaders="0" zoomScale="60" zoomScaleNormal="60" zoomScaleSheetLayoutView="85" workbookViewId="0">
      <selection activeCell="G7" sqref="G7"/>
    </sheetView>
  </sheetViews>
  <sheetFormatPr defaultColWidth="8.85546875" defaultRowHeight="12.75" x14ac:dyDescent="0.2"/>
  <cols>
    <col min="1" max="1" width="11.7109375" style="38" customWidth="1"/>
    <col min="2" max="2" width="79.7109375" style="38" customWidth="1"/>
    <col min="3" max="3" width="31.140625" style="38" customWidth="1"/>
    <col min="4" max="4" width="19.42578125" style="38" customWidth="1"/>
    <col min="5" max="5" width="18.5703125" style="38" customWidth="1"/>
    <col min="6" max="6" width="15.5703125" style="38" customWidth="1"/>
    <col min="7" max="8" width="8.85546875" style="38"/>
    <col min="9" max="9" width="10.5703125" style="38" customWidth="1"/>
    <col min="10" max="20" width="8.85546875" style="75"/>
    <col min="21" max="16384" width="8.85546875" style="38"/>
  </cols>
  <sheetData>
    <row r="1" spans="2:15" ht="20.25" x14ac:dyDescent="0.3">
      <c r="B1" s="39" t="str">
        <f>IF(Cover!D27="","[DNSP Name]", Cover!D27)</f>
        <v>United Energy</v>
      </c>
      <c r="C1" s="63" t="s">
        <v>55</v>
      </c>
      <c r="D1" s="71">
        <v>22.3</v>
      </c>
      <c r="J1" s="163"/>
      <c r="K1" s="163"/>
      <c r="L1" s="163"/>
      <c r="M1" s="163"/>
      <c r="N1" s="163"/>
      <c r="O1" s="163"/>
    </row>
    <row r="2" spans="2:15" ht="20.25" x14ac:dyDescent="0.3">
      <c r="B2" s="39" t="s">
        <v>8</v>
      </c>
      <c r="C2" s="63" t="s">
        <v>56</v>
      </c>
      <c r="D2" s="71">
        <f>IF(SUM('2. Individual fire start info'!S38:S141)=0,"",SUM('2. Individual fire start info'!S38:S141))</f>
        <v>18.13999999999999</v>
      </c>
      <c r="J2" s="163"/>
      <c r="K2" s="163"/>
      <c r="L2" s="163"/>
      <c r="M2" s="163"/>
      <c r="N2" s="163"/>
      <c r="O2" s="163"/>
    </row>
    <row r="3" spans="2:15" ht="20.25" x14ac:dyDescent="0.3">
      <c r="B3" s="39" t="str">
        <f>IF(Cover!D33="","[Year]",Cover!D33)</f>
        <v>2018/19</v>
      </c>
      <c r="C3" s="63" t="s">
        <v>57</v>
      </c>
      <c r="D3" s="72">
        <f>IF(OR(D1="",D2=""),"",15000*(D1-D2))</f>
        <v>62400.00000000016</v>
      </c>
      <c r="J3" s="163"/>
      <c r="K3" s="163"/>
      <c r="L3" s="163"/>
      <c r="M3" s="163"/>
      <c r="N3" s="163"/>
      <c r="O3" s="163"/>
    </row>
    <row r="4" spans="2:15" ht="18" x14ac:dyDescent="0.25">
      <c r="B4" s="40"/>
      <c r="C4" s="40"/>
      <c r="E4" s="49"/>
      <c r="G4" s="260"/>
      <c r="H4" s="260"/>
      <c r="I4" s="260"/>
      <c r="J4" s="163"/>
      <c r="K4" s="163"/>
      <c r="L4" s="163"/>
      <c r="M4" s="163"/>
      <c r="N4" s="163"/>
      <c r="O4" s="163"/>
    </row>
    <row r="5" spans="2:15" ht="36" customHeight="1" x14ac:dyDescent="0.25">
      <c r="B5" s="43" t="s">
        <v>50</v>
      </c>
      <c r="E5" s="55"/>
      <c r="F5" s="55"/>
      <c r="G5" s="261"/>
      <c r="H5" s="261"/>
      <c r="I5" s="261"/>
      <c r="J5" s="163"/>
      <c r="K5" s="163"/>
      <c r="L5" s="163"/>
      <c r="M5" s="163"/>
      <c r="N5" s="163"/>
      <c r="O5" s="163"/>
    </row>
    <row r="6" spans="2:15" ht="36" customHeight="1" x14ac:dyDescent="0.2">
      <c r="B6" s="46" t="s">
        <v>65</v>
      </c>
      <c r="C6" s="263" t="s">
        <v>64</v>
      </c>
      <c r="D6" s="263"/>
      <c r="E6" s="60"/>
      <c r="F6" s="60"/>
      <c r="G6" s="41"/>
    </row>
    <row r="7" spans="2:15" ht="36" customHeight="1" x14ac:dyDescent="0.2">
      <c r="B7" s="37" t="s">
        <v>61</v>
      </c>
      <c r="C7" s="262">
        <f>COUNTIF('2. Individual fire start info'!$N$38:$N$858,'1. F-Factor summary'!$B7)</f>
        <v>74</v>
      </c>
      <c r="D7" s="262"/>
      <c r="E7" s="61"/>
      <c r="F7" s="61"/>
    </row>
    <row r="8" spans="2:15" ht="36" customHeight="1" x14ac:dyDescent="0.2">
      <c r="B8" s="37" t="s">
        <v>45</v>
      </c>
      <c r="C8" s="262">
        <f>COUNTIF('2. Individual fire start info'!$N$38:$N$858,'1. F-Factor summary'!$B8)</f>
        <v>14</v>
      </c>
      <c r="D8" s="262"/>
      <c r="E8" s="61"/>
      <c r="F8" s="61"/>
      <c r="J8" s="76"/>
      <c r="K8" s="76"/>
      <c r="L8" s="76"/>
    </row>
    <row r="9" spans="2:15" ht="36" customHeight="1" x14ac:dyDescent="0.2">
      <c r="B9" s="37" t="s">
        <v>46</v>
      </c>
      <c r="C9" s="262">
        <f>COUNTIF('2. Individual fire start info'!$N$38:$N$858,'1. F-Factor summary'!$B9)</f>
        <v>6</v>
      </c>
      <c r="D9" s="262"/>
      <c r="E9" s="62"/>
      <c r="F9" s="62"/>
      <c r="J9" s="76"/>
      <c r="K9" s="76"/>
      <c r="L9" s="76"/>
    </row>
    <row r="10" spans="2:15" ht="36" customHeight="1" x14ac:dyDescent="0.2">
      <c r="B10" s="37" t="s">
        <v>47</v>
      </c>
      <c r="C10" s="262">
        <f>COUNTIF('2. Individual fire start info'!$N$38:$N$858,'1. F-Factor summary'!$B10)</f>
        <v>2</v>
      </c>
      <c r="D10" s="262"/>
      <c r="E10" s="61"/>
      <c r="F10" s="61"/>
      <c r="J10" s="76"/>
      <c r="K10" s="76"/>
      <c r="L10" s="76"/>
    </row>
    <row r="11" spans="2:15" ht="36" customHeight="1" x14ac:dyDescent="0.2">
      <c r="B11" s="37" t="s">
        <v>48</v>
      </c>
      <c r="C11" s="262">
        <f>COUNTIF('2. Individual fire start info'!$N$38:$N$858,'1. F-Factor summary'!$B11)</f>
        <v>8</v>
      </c>
      <c r="D11" s="262"/>
      <c r="E11" s="61"/>
      <c r="F11" s="61"/>
      <c r="J11" s="76"/>
      <c r="K11" s="76"/>
      <c r="L11" s="76"/>
    </row>
    <row r="12" spans="2:15" ht="36" customHeight="1" x14ac:dyDescent="0.2">
      <c r="B12" s="37" t="s">
        <v>49</v>
      </c>
      <c r="C12" s="262">
        <f>COUNTIF('2. Individual fire start info'!$N$38:$N$858,'1. F-Factor summary'!$B12)</f>
        <v>0</v>
      </c>
      <c r="D12" s="262"/>
      <c r="E12" s="61"/>
      <c r="F12" s="61"/>
      <c r="J12" s="76"/>
      <c r="K12" s="76"/>
      <c r="L12" s="76"/>
    </row>
    <row r="13" spans="2:15" ht="36" customHeight="1" x14ac:dyDescent="0.2">
      <c r="B13" s="37" t="s">
        <v>30</v>
      </c>
      <c r="C13" s="262">
        <f>SUM(C7:C12)</f>
        <v>104</v>
      </c>
      <c r="D13" s="262"/>
      <c r="E13" s="61"/>
      <c r="F13" s="61"/>
      <c r="J13" s="76"/>
      <c r="K13" s="76"/>
      <c r="L13" s="76"/>
    </row>
    <row r="14" spans="2:15" ht="36" customHeight="1" x14ac:dyDescent="0.2">
      <c r="E14" s="61"/>
      <c r="F14" s="61"/>
      <c r="J14" s="76"/>
      <c r="K14" s="76"/>
      <c r="L14" s="76"/>
    </row>
    <row r="15" spans="2:15" ht="36" customHeight="1" x14ac:dyDescent="0.2">
      <c r="J15" s="76"/>
      <c r="K15" s="76"/>
      <c r="L15" s="76"/>
    </row>
    <row r="16" spans="2:15" ht="18" customHeight="1" x14ac:dyDescent="0.2">
      <c r="E16" s="34"/>
      <c r="F16" s="34"/>
      <c r="J16" s="76"/>
      <c r="K16" s="76"/>
      <c r="L16" s="76"/>
    </row>
    <row r="17" spans="1:18" ht="18" customHeight="1" x14ac:dyDescent="0.2">
      <c r="E17" s="34"/>
      <c r="F17" s="34"/>
      <c r="J17" s="76"/>
      <c r="K17" s="76"/>
      <c r="L17" s="76"/>
    </row>
    <row r="18" spans="1:18" ht="18" customHeight="1" x14ac:dyDescent="0.2">
      <c r="E18" s="34"/>
      <c r="F18" s="34"/>
      <c r="J18" s="76"/>
      <c r="K18" s="76"/>
      <c r="L18" s="76"/>
    </row>
    <row r="19" spans="1:18" ht="18" customHeight="1" x14ac:dyDescent="0.2">
      <c r="E19" s="34"/>
      <c r="F19" s="34"/>
      <c r="J19" s="76"/>
      <c r="K19" s="76"/>
      <c r="L19" s="76"/>
    </row>
    <row r="20" spans="1:18" ht="18" customHeight="1" x14ac:dyDescent="0.2">
      <c r="E20" s="34"/>
      <c r="F20" s="34"/>
      <c r="J20" s="76"/>
      <c r="K20" s="76"/>
      <c r="L20" s="76"/>
    </row>
    <row r="21" spans="1:18" ht="36" customHeight="1" x14ac:dyDescent="0.2">
      <c r="E21" s="34"/>
      <c r="F21" s="70"/>
      <c r="G21" s="69"/>
      <c r="H21" s="69"/>
      <c r="I21" s="69"/>
      <c r="J21" s="76"/>
      <c r="K21" s="76"/>
      <c r="L21" s="76"/>
    </row>
    <row r="22" spans="1:18" ht="18" customHeight="1" x14ac:dyDescent="0.2">
      <c r="E22" s="34"/>
      <c r="F22" s="70"/>
      <c r="G22" s="69"/>
      <c r="H22" s="69"/>
      <c r="I22" s="69"/>
    </row>
    <row r="23" spans="1:18" ht="18" customHeight="1" x14ac:dyDescent="0.2">
      <c r="E23" s="34"/>
      <c r="F23" s="70"/>
      <c r="G23" s="69"/>
      <c r="H23" s="69"/>
      <c r="I23" s="69"/>
    </row>
    <row r="24" spans="1:18" ht="18" customHeight="1" x14ac:dyDescent="0.2">
      <c r="F24" s="70"/>
      <c r="G24" s="69"/>
      <c r="H24" s="69"/>
      <c r="I24" s="69"/>
      <c r="J24" s="77"/>
      <c r="K24" s="77"/>
      <c r="L24" s="77"/>
      <c r="M24" s="77"/>
      <c r="N24" s="77"/>
      <c r="O24" s="77"/>
    </row>
    <row r="25" spans="1:18" ht="18" customHeight="1" x14ac:dyDescent="0.2">
      <c r="A25" s="59"/>
      <c r="F25" s="70"/>
      <c r="G25" s="69"/>
      <c r="H25" s="69"/>
      <c r="I25" s="69"/>
    </row>
    <row r="26" spans="1:18" ht="18" customHeight="1" x14ac:dyDescent="0.2">
      <c r="F26" s="70"/>
      <c r="G26" s="69"/>
      <c r="H26" s="69"/>
      <c r="I26" s="69"/>
    </row>
    <row r="27" spans="1:18" ht="36" customHeight="1" x14ac:dyDescent="0.2">
      <c r="A27" s="55"/>
      <c r="F27" s="70"/>
      <c r="G27" s="69"/>
      <c r="H27" s="69"/>
      <c r="I27" s="69"/>
      <c r="J27" s="83"/>
    </row>
    <row r="28" spans="1:18" ht="36" customHeight="1" x14ac:dyDescent="0.2">
      <c r="F28" s="70"/>
      <c r="G28" s="69"/>
      <c r="H28" s="69"/>
      <c r="I28" s="69"/>
      <c r="J28" s="82"/>
      <c r="P28" s="77"/>
      <c r="Q28" s="77"/>
      <c r="R28" s="77"/>
    </row>
    <row r="29" spans="1:18" ht="36" customHeight="1" x14ac:dyDescent="0.2">
      <c r="F29" s="70"/>
      <c r="G29" s="69"/>
      <c r="H29" s="69"/>
      <c r="I29" s="69"/>
      <c r="J29" s="82"/>
    </row>
    <row r="30" spans="1:18" ht="36" customHeight="1" x14ac:dyDescent="0.2">
      <c r="F30" s="70"/>
      <c r="G30" s="69"/>
      <c r="H30" s="69"/>
      <c r="I30" s="69"/>
      <c r="J30" s="82"/>
    </row>
    <row r="31" spans="1:18" ht="36" customHeight="1" x14ac:dyDescent="0.2">
      <c r="F31" s="70"/>
      <c r="G31" s="69"/>
      <c r="H31" s="69"/>
      <c r="I31" s="69"/>
      <c r="J31" s="82"/>
    </row>
    <row r="32" spans="1:18" ht="36" customHeight="1" x14ac:dyDescent="0.2">
      <c r="F32" s="70"/>
      <c r="G32" s="69"/>
      <c r="H32" s="69"/>
      <c r="I32" s="69"/>
      <c r="J32" s="82"/>
    </row>
    <row r="33" spans="1:20" ht="36" customHeight="1" x14ac:dyDescent="0.2">
      <c r="F33" s="70"/>
      <c r="G33" s="69"/>
      <c r="H33" s="69"/>
      <c r="I33" s="69"/>
      <c r="J33" s="82"/>
    </row>
    <row r="34" spans="1:20" ht="30" customHeight="1" x14ac:dyDescent="0.2">
      <c r="F34" s="69"/>
      <c r="G34" s="69"/>
      <c r="H34" s="69"/>
      <c r="I34" s="69"/>
      <c r="J34" s="82"/>
    </row>
    <row r="35" spans="1:20" x14ac:dyDescent="0.2">
      <c r="J35" s="83"/>
    </row>
    <row r="36" spans="1:20" x14ac:dyDescent="0.2">
      <c r="J36" s="82"/>
    </row>
    <row r="37" spans="1:20" s="59" customFormat="1" ht="15.95" customHeight="1" x14ac:dyDescent="0.2">
      <c r="A37" s="38"/>
      <c r="B37" s="38"/>
      <c r="C37" s="38"/>
      <c r="D37" s="38"/>
      <c r="G37" s="70"/>
      <c r="J37" s="82"/>
      <c r="K37" s="75"/>
      <c r="L37" s="75"/>
      <c r="M37" s="75"/>
      <c r="N37" s="75"/>
      <c r="O37" s="75"/>
      <c r="P37" s="75"/>
      <c r="Q37" s="75"/>
      <c r="R37" s="75"/>
      <c r="S37" s="77"/>
      <c r="T37" s="77"/>
    </row>
    <row r="38" spans="1:20" x14ac:dyDescent="0.2">
      <c r="G38" s="70"/>
      <c r="J38" s="82"/>
    </row>
    <row r="39" spans="1:20" x14ac:dyDescent="0.2">
      <c r="G39" s="70"/>
      <c r="J39" s="82"/>
    </row>
    <row r="40" spans="1:20" s="55" customFormat="1" x14ac:dyDescent="0.2">
      <c r="A40" s="38"/>
      <c r="B40" s="38"/>
      <c r="C40" s="38"/>
      <c r="D40" s="38"/>
      <c r="G40" s="70"/>
      <c r="J40" s="82"/>
      <c r="K40" s="75"/>
      <c r="L40" s="75"/>
      <c r="M40" s="75"/>
      <c r="N40" s="75"/>
      <c r="O40" s="75"/>
      <c r="P40" s="75"/>
      <c r="Q40" s="75"/>
      <c r="R40" s="75"/>
      <c r="S40" s="75"/>
      <c r="T40" s="75"/>
    </row>
    <row r="41" spans="1:20" x14ac:dyDescent="0.2">
      <c r="G41" s="70"/>
      <c r="J41" s="82"/>
    </row>
    <row r="42" spans="1:20" x14ac:dyDescent="0.2">
      <c r="G42" s="70"/>
      <c r="J42" s="82"/>
    </row>
    <row r="43" spans="1:20" x14ac:dyDescent="0.2">
      <c r="J43" s="82"/>
    </row>
    <row r="44" spans="1:20" x14ac:dyDescent="0.2">
      <c r="J44" s="83"/>
    </row>
    <row r="45" spans="1:20" x14ac:dyDescent="0.2">
      <c r="J45" s="82"/>
    </row>
    <row r="46" spans="1:20" x14ac:dyDescent="0.2">
      <c r="J46" s="82"/>
    </row>
    <row r="47" spans="1:20" x14ac:dyDescent="0.2">
      <c r="J47" s="81"/>
    </row>
    <row r="48" spans="1:20" x14ac:dyDescent="0.2">
      <c r="J48" s="82"/>
    </row>
    <row r="49" spans="10:10" x14ac:dyDescent="0.2">
      <c r="J49" s="82"/>
    </row>
    <row r="50" spans="10:10" x14ac:dyDescent="0.2">
      <c r="J50" s="82"/>
    </row>
    <row r="51" spans="10:10" x14ac:dyDescent="0.2">
      <c r="J51" s="83"/>
    </row>
    <row r="52" spans="10:10" x14ac:dyDescent="0.2">
      <c r="J52" s="82"/>
    </row>
    <row r="53" spans="10:10" x14ac:dyDescent="0.2">
      <c r="J53" s="82"/>
    </row>
    <row r="54" spans="10:10" x14ac:dyDescent="0.2">
      <c r="J54" s="82"/>
    </row>
    <row r="55" spans="10:10" x14ac:dyDescent="0.2">
      <c r="J55" s="83"/>
    </row>
    <row r="56" spans="10:10" x14ac:dyDescent="0.2">
      <c r="J56" s="82"/>
    </row>
    <row r="57" spans="10:10" x14ac:dyDescent="0.2">
      <c r="J57" s="82"/>
    </row>
    <row r="58" spans="10:10" x14ac:dyDescent="0.2">
      <c r="J58" s="82"/>
    </row>
    <row r="59" spans="10:10" x14ac:dyDescent="0.2">
      <c r="J59" s="82"/>
    </row>
    <row r="60" spans="10:10" x14ac:dyDescent="0.2">
      <c r="J60" s="82"/>
    </row>
    <row r="61" spans="10:10" x14ac:dyDescent="0.2">
      <c r="J61" s="82"/>
    </row>
    <row r="62" spans="10:10" x14ac:dyDescent="0.2">
      <c r="J62" s="82"/>
    </row>
    <row r="63" spans="10:10" x14ac:dyDescent="0.2">
      <c r="J63" s="82"/>
    </row>
    <row r="64" spans="10:10" x14ac:dyDescent="0.2">
      <c r="J64" s="83"/>
    </row>
    <row r="65" spans="10:10" x14ac:dyDescent="0.2">
      <c r="J65" s="82"/>
    </row>
    <row r="66" spans="10:10" x14ac:dyDescent="0.2">
      <c r="J66" s="82"/>
    </row>
    <row r="67" spans="10:10" x14ac:dyDescent="0.2">
      <c r="J67" s="81"/>
    </row>
    <row r="68" spans="10:10" x14ac:dyDescent="0.2">
      <c r="J68" s="82"/>
    </row>
    <row r="69" spans="10:10" x14ac:dyDescent="0.2">
      <c r="J69" s="82"/>
    </row>
    <row r="70" spans="10:10" x14ac:dyDescent="0.2">
      <c r="J70" s="82"/>
    </row>
    <row r="71" spans="10:10" x14ac:dyDescent="0.2">
      <c r="J71" s="82"/>
    </row>
    <row r="72" spans="10:10" x14ac:dyDescent="0.2">
      <c r="J72" s="82"/>
    </row>
    <row r="73" spans="10:10" x14ac:dyDescent="0.2">
      <c r="J73" s="82"/>
    </row>
    <row r="74" spans="10:10" x14ac:dyDescent="0.2">
      <c r="J74" s="82"/>
    </row>
    <row r="75" spans="10:10" x14ac:dyDescent="0.2">
      <c r="J75" s="82"/>
    </row>
    <row r="76" spans="10:10" x14ac:dyDescent="0.2">
      <c r="J76" s="83"/>
    </row>
    <row r="77" spans="10:10" x14ac:dyDescent="0.2">
      <c r="J77" s="82"/>
    </row>
    <row r="78" spans="10:10" x14ac:dyDescent="0.2">
      <c r="J78" s="82"/>
    </row>
    <row r="79" spans="10:10" x14ac:dyDescent="0.2">
      <c r="J79" s="82"/>
    </row>
    <row r="80" spans="10:10" x14ac:dyDescent="0.2">
      <c r="J80" s="82"/>
    </row>
    <row r="81" spans="10:10" x14ac:dyDescent="0.2">
      <c r="J81" s="82"/>
    </row>
    <row r="82" spans="10:10" x14ac:dyDescent="0.2">
      <c r="J82" s="82"/>
    </row>
    <row r="83" spans="10:10" x14ac:dyDescent="0.2">
      <c r="J83" s="82"/>
    </row>
    <row r="84" spans="10:10" x14ac:dyDescent="0.2">
      <c r="J84" s="82"/>
    </row>
    <row r="85" spans="10:10" x14ac:dyDescent="0.2">
      <c r="J85" s="82"/>
    </row>
    <row r="86" spans="10:10" x14ac:dyDescent="0.2">
      <c r="J86" s="82"/>
    </row>
    <row r="87" spans="10:10" x14ac:dyDescent="0.2">
      <c r="J87" s="83"/>
    </row>
    <row r="88" spans="10:10" x14ac:dyDescent="0.2">
      <c r="J88" s="82"/>
    </row>
    <row r="89" spans="10:10" x14ac:dyDescent="0.2">
      <c r="J89" s="82"/>
    </row>
    <row r="90" spans="10:10" x14ac:dyDescent="0.2">
      <c r="J90" s="82"/>
    </row>
    <row r="91" spans="10:10" x14ac:dyDescent="0.2">
      <c r="J91" s="82"/>
    </row>
    <row r="92" spans="10:10" x14ac:dyDescent="0.2">
      <c r="J92" s="82"/>
    </row>
    <row r="93" spans="10:10" x14ac:dyDescent="0.2">
      <c r="J93" s="82"/>
    </row>
    <row r="94" spans="10:10" x14ac:dyDescent="0.2">
      <c r="J94" s="82"/>
    </row>
    <row r="95" spans="10:10" x14ac:dyDescent="0.2">
      <c r="J95" s="82"/>
    </row>
    <row r="96" spans="10:10" x14ac:dyDescent="0.2">
      <c r="J96" s="82"/>
    </row>
    <row r="97" spans="10:10" x14ac:dyDescent="0.2">
      <c r="J97" s="82"/>
    </row>
    <row r="98" spans="10:10" x14ac:dyDescent="0.2">
      <c r="J98" s="82"/>
    </row>
    <row r="99" spans="10:10" x14ac:dyDescent="0.2">
      <c r="J99" s="82"/>
    </row>
    <row r="100" spans="10:10" x14ac:dyDescent="0.2">
      <c r="J100" s="82"/>
    </row>
    <row r="101" spans="10:10" x14ac:dyDescent="0.2">
      <c r="J101" s="82"/>
    </row>
    <row r="102" spans="10:10" x14ac:dyDescent="0.2">
      <c r="J102" s="83"/>
    </row>
    <row r="103" spans="10:10" x14ac:dyDescent="0.2">
      <c r="J103" s="82"/>
    </row>
    <row r="104" spans="10:10" x14ac:dyDescent="0.2">
      <c r="J104" s="82"/>
    </row>
    <row r="105" spans="10:10" x14ac:dyDescent="0.2">
      <c r="J105" s="82"/>
    </row>
    <row r="106" spans="10:10" x14ac:dyDescent="0.2">
      <c r="J106" s="82"/>
    </row>
    <row r="107" spans="10:10" x14ac:dyDescent="0.2">
      <c r="J107" s="82"/>
    </row>
    <row r="108" spans="10:10" x14ac:dyDescent="0.2">
      <c r="J108" s="82"/>
    </row>
    <row r="109" spans="10:10" x14ac:dyDescent="0.2">
      <c r="J109" s="82"/>
    </row>
    <row r="110" spans="10:10" x14ac:dyDescent="0.2">
      <c r="J110" s="82"/>
    </row>
    <row r="111" spans="10:10" x14ac:dyDescent="0.2">
      <c r="J111" s="84"/>
    </row>
    <row r="112" spans="10:10" x14ac:dyDescent="0.2">
      <c r="J112" s="82"/>
    </row>
    <row r="113" spans="2:10" x14ac:dyDescent="0.2">
      <c r="J113" s="82"/>
    </row>
    <row r="114" spans="2:10" x14ac:dyDescent="0.2">
      <c r="J114" s="79"/>
    </row>
    <row r="115" spans="2:10" x14ac:dyDescent="0.2">
      <c r="J115" s="80"/>
    </row>
    <row r="116" spans="2:10" x14ac:dyDescent="0.2">
      <c r="J116" s="80"/>
    </row>
    <row r="117" spans="2:10" x14ac:dyDescent="0.2">
      <c r="J117" s="80"/>
    </row>
    <row r="118" spans="2:10" x14ac:dyDescent="0.2">
      <c r="J118" s="80"/>
    </row>
    <row r="119" spans="2:10" x14ac:dyDescent="0.2">
      <c r="J119" s="80"/>
    </row>
    <row r="120" spans="2:10" x14ac:dyDescent="0.2">
      <c r="B120" s="85"/>
      <c r="J120" s="80"/>
    </row>
    <row r="121" spans="2:10" x14ac:dyDescent="0.2">
      <c r="B121" s="86"/>
      <c r="J121" s="80"/>
    </row>
    <row r="122" spans="2:10" x14ac:dyDescent="0.2">
      <c r="B122" s="86"/>
      <c r="J122" s="79"/>
    </row>
    <row r="123" spans="2:10" x14ac:dyDescent="0.2">
      <c r="B123" s="86"/>
      <c r="J123" s="80"/>
    </row>
    <row r="124" spans="2:10" x14ac:dyDescent="0.2">
      <c r="B124" s="87"/>
      <c r="J124" s="80"/>
    </row>
    <row r="125" spans="2:10" x14ac:dyDescent="0.2">
      <c r="B125" s="86"/>
      <c r="J125" s="80"/>
    </row>
    <row r="126" spans="2:10" x14ac:dyDescent="0.2">
      <c r="B126" s="86"/>
      <c r="J126" s="80"/>
    </row>
    <row r="127" spans="2:10" x14ac:dyDescent="0.2">
      <c r="B127" s="86"/>
      <c r="J127" s="80"/>
    </row>
    <row r="128" spans="2:10" x14ac:dyDescent="0.2">
      <c r="B128" s="86"/>
      <c r="J128" s="80"/>
    </row>
    <row r="129" spans="2:10" x14ac:dyDescent="0.2">
      <c r="B129" s="86"/>
      <c r="J129" s="80"/>
    </row>
    <row r="130" spans="2:10" x14ac:dyDescent="0.2">
      <c r="B130" s="87"/>
      <c r="J130" s="80"/>
    </row>
    <row r="131" spans="2:10" x14ac:dyDescent="0.2">
      <c r="B131" s="86"/>
      <c r="J131" s="80"/>
    </row>
    <row r="132" spans="2:10" x14ac:dyDescent="0.2">
      <c r="B132" s="86"/>
      <c r="J132" s="80"/>
    </row>
    <row r="133" spans="2:10" x14ac:dyDescent="0.2">
      <c r="B133" s="86"/>
      <c r="J133" s="80"/>
    </row>
    <row r="134" spans="2:10" x14ac:dyDescent="0.2">
      <c r="B134" s="86"/>
    </row>
    <row r="135" spans="2:10" x14ac:dyDescent="0.2">
      <c r="B135" s="86"/>
    </row>
    <row r="136" spans="2:10" x14ac:dyDescent="0.2">
      <c r="B136" s="86"/>
    </row>
    <row r="137" spans="2:10" x14ac:dyDescent="0.2">
      <c r="B137" s="86"/>
    </row>
    <row r="138" spans="2:10" x14ac:dyDescent="0.2">
      <c r="B138" s="86"/>
    </row>
    <row r="139" spans="2:10" x14ac:dyDescent="0.2">
      <c r="B139" s="87"/>
    </row>
    <row r="140" spans="2:10" x14ac:dyDescent="0.2">
      <c r="B140" s="86"/>
    </row>
    <row r="141" spans="2:10" x14ac:dyDescent="0.2">
      <c r="B141" s="86"/>
    </row>
    <row r="142" spans="2:10" x14ac:dyDescent="0.2">
      <c r="B142" s="87"/>
    </row>
    <row r="143" spans="2:10" x14ac:dyDescent="0.2">
      <c r="B143" s="86"/>
    </row>
    <row r="144" spans="2:10" x14ac:dyDescent="0.2">
      <c r="B144" s="86"/>
    </row>
    <row r="145" spans="2:2" x14ac:dyDescent="0.2">
      <c r="B145" s="87"/>
    </row>
    <row r="146" spans="2:2" x14ac:dyDescent="0.2">
      <c r="B146" s="86"/>
    </row>
    <row r="147" spans="2:2" x14ac:dyDescent="0.2">
      <c r="B147" s="86"/>
    </row>
    <row r="148" spans="2:2" x14ac:dyDescent="0.2">
      <c r="B148" s="86"/>
    </row>
    <row r="149" spans="2:2" x14ac:dyDescent="0.2">
      <c r="B149" s="86"/>
    </row>
    <row r="150" spans="2:2" x14ac:dyDescent="0.2">
      <c r="B150" s="87"/>
    </row>
    <row r="151" spans="2:2" x14ac:dyDescent="0.2">
      <c r="B151" s="86"/>
    </row>
    <row r="152" spans="2:2" x14ac:dyDescent="0.2">
      <c r="B152" s="86"/>
    </row>
    <row r="153" spans="2:2" x14ac:dyDescent="0.2">
      <c r="B153" s="86"/>
    </row>
    <row r="154" spans="2:2" x14ac:dyDescent="0.2">
      <c r="B154" s="85"/>
    </row>
    <row r="155" spans="2:2" x14ac:dyDescent="0.2">
      <c r="B155" s="86"/>
    </row>
    <row r="156" spans="2:2" x14ac:dyDescent="0.2">
      <c r="B156" s="86"/>
    </row>
    <row r="157" spans="2:2" x14ac:dyDescent="0.2">
      <c r="B157" s="86"/>
    </row>
    <row r="158" spans="2:2" x14ac:dyDescent="0.2">
      <c r="B158" s="86"/>
    </row>
    <row r="159" spans="2:2" x14ac:dyDescent="0.2">
      <c r="B159" s="86"/>
    </row>
    <row r="160" spans="2:2" x14ac:dyDescent="0.2">
      <c r="B160" s="87"/>
    </row>
    <row r="161" spans="2:2" x14ac:dyDescent="0.2">
      <c r="B161" s="86"/>
    </row>
    <row r="162" spans="2:2" x14ac:dyDescent="0.2">
      <c r="B162" s="86"/>
    </row>
    <row r="163" spans="2:2" x14ac:dyDescent="0.2">
      <c r="B163" s="86"/>
    </row>
    <row r="164" spans="2:2" x14ac:dyDescent="0.2">
      <c r="B164" s="86"/>
    </row>
    <row r="165" spans="2:2" x14ac:dyDescent="0.2">
      <c r="B165" s="86"/>
    </row>
    <row r="166" spans="2:2" x14ac:dyDescent="0.2">
      <c r="B166" s="86"/>
    </row>
    <row r="167" spans="2:2" x14ac:dyDescent="0.2">
      <c r="B167" s="86"/>
    </row>
    <row r="168" spans="2:2" x14ac:dyDescent="0.2">
      <c r="B168" s="86"/>
    </row>
    <row r="169" spans="2:2" x14ac:dyDescent="0.2">
      <c r="B169" s="86"/>
    </row>
    <row r="170" spans="2:2" x14ac:dyDescent="0.2">
      <c r="B170" s="87"/>
    </row>
    <row r="171" spans="2:2" x14ac:dyDescent="0.2">
      <c r="B171" s="86"/>
    </row>
    <row r="172" spans="2:2" x14ac:dyDescent="0.2">
      <c r="B172" s="86"/>
    </row>
    <row r="173" spans="2:2" x14ac:dyDescent="0.2">
      <c r="B173" s="86"/>
    </row>
    <row r="174" spans="2:2" x14ac:dyDescent="0.2">
      <c r="B174" s="86"/>
    </row>
    <row r="175" spans="2:2" x14ac:dyDescent="0.2">
      <c r="B175" s="86"/>
    </row>
    <row r="176" spans="2:2" x14ac:dyDescent="0.2">
      <c r="B176" s="86"/>
    </row>
    <row r="177" spans="2:2" x14ac:dyDescent="0.2">
      <c r="B177" s="86"/>
    </row>
    <row r="178" spans="2:2" x14ac:dyDescent="0.2">
      <c r="B178" s="86"/>
    </row>
    <row r="179" spans="2:2" x14ac:dyDescent="0.2">
      <c r="B179" s="87"/>
    </row>
    <row r="180" spans="2:2" x14ac:dyDescent="0.2">
      <c r="B180" s="86"/>
    </row>
    <row r="181" spans="2:2" x14ac:dyDescent="0.2">
      <c r="B181" s="86"/>
    </row>
    <row r="182" spans="2:2" x14ac:dyDescent="0.2">
      <c r="B182" s="86"/>
    </row>
    <row r="183" spans="2:2" x14ac:dyDescent="0.2">
      <c r="B183" s="86"/>
    </row>
    <row r="184" spans="2:2" x14ac:dyDescent="0.2">
      <c r="B184" s="86"/>
    </row>
    <row r="185" spans="2:2" x14ac:dyDescent="0.2">
      <c r="B185" s="86"/>
    </row>
    <row r="186" spans="2:2" x14ac:dyDescent="0.2">
      <c r="B186" s="86"/>
    </row>
    <row r="187" spans="2:2" x14ac:dyDescent="0.2">
      <c r="B187" s="86"/>
    </row>
    <row r="188" spans="2:2" x14ac:dyDescent="0.2">
      <c r="B188" s="86"/>
    </row>
    <row r="189" spans="2:2" x14ac:dyDescent="0.2">
      <c r="B189" s="86"/>
    </row>
    <row r="190" spans="2:2" x14ac:dyDescent="0.2">
      <c r="B190" s="88"/>
    </row>
    <row r="191" spans="2:2" x14ac:dyDescent="0.2">
      <c r="B191" s="86"/>
    </row>
    <row r="192" spans="2:2" x14ac:dyDescent="0.2">
      <c r="B192" s="86"/>
    </row>
    <row r="193" spans="2:2" x14ac:dyDescent="0.2">
      <c r="B193" s="86"/>
    </row>
    <row r="194" spans="2:2" x14ac:dyDescent="0.2">
      <c r="B194" s="86"/>
    </row>
    <row r="195" spans="2:2" x14ac:dyDescent="0.2">
      <c r="B195" s="86"/>
    </row>
    <row r="196" spans="2:2" x14ac:dyDescent="0.2">
      <c r="B196" s="89"/>
    </row>
    <row r="197" spans="2:2" x14ac:dyDescent="0.2">
      <c r="B197" s="90"/>
    </row>
    <row r="198" spans="2:2" x14ac:dyDescent="0.2">
      <c r="B198" s="90"/>
    </row>
    <row r="199" spans="2:2" x14ac:dyDescent="0.2">
      <c r="B199" s="90"/>
    </row>
    <row r="200" spans="2:2" x14ac:dyDescent="0.2">
      <c r="B200" s="90"/>
    </row>
    <row r="201" spans="2:2" x14ac:dyDescent="0.2">
      <c r="B201" s="90"/>
    </row>
    <row r="202" spans="2:2" x14ac:dyDescent="0.2">
      <c r="B202" s="90"/>
    </row>
    <row r="203" spans="2:2" x14ac:dyDescent="0.2">
      <c r="B203" s="90"/>
    </row>
    <row r="204" spans="2:2" x14ac:dyDescent="0.2">
      <c r="B204" s="89"/>
    </row>
    <row r="205" spans="2:2" x14ac:dyDescent="0.2">
      <c r="B205" s="90"/>
    </row>
    <row r="206" spans="2:2" x14ac:dyDescent="0.2">
      <c r="B206" s="90"/>
    </row>
    <row r="207" spans="2:2" x14ac:dyDescent="0.2">
      <c r="B207" s="90"/>
    </row>
    <row r="208" spans="2:2" x14ac:dyDescent="0.2">
      <c r="B208" s="90"/>
    </row>
    <row r="209" spans="2:2" x14ac:dyDescent="0.2">
      <c r="B209" s="90"/>
    </row>
    <row r="210" spans="2:2" x14ac:dyDescent="0.2">
      <c r="B210" s="90"/>
    </row>
    <row r="211" spans="2:2" x14ac:dyDescent="0.2">
      <c r="B211" s="90"/>
    </row>
    <row r="212" spans="2:2" x14ac:dyDescent="0.2">
      <c r="B212" s="90"/>
    </row>
    <row r="213" spans="2:2" x14ac:dyDescent="0.2">
      <c r="B213" s="90"/>
    </row>
    <row r="214" spans="2:2" x14ac:dyDescent="0.2">
      <c r="B214" s="90"/>
    </row>
    <row r="215" spans="2:2" x14ac:dyDescent="0.2">
      <c r="B215" s="90"/>
    </row>
  </sheetData>
  <sheetProtection selectLockedCells="1"/>
  <sortState ref="J53:J55">
    <sortCondition ref="J29:J31"/>
  </sortState>
  <mergeCells count="10">
    <mergeCell ref="G4:I4"/>
    <mergeCell ref="G5:I5"/>
    <mergeCell ref="C11:D11"/>
    <mergeCell ref="C12:D12"/>
    <mergeCell ref="C13:D13"/>
    <mergeCell ref="C6:D6"/>
    <mergeCell ref="C7:D7"/>
    <mergeCell ref="C8:D8"/>
    <mergeCell ref="C9:D9"/>
    <mergeCell ref="C10:D10"/>
  </mergeCells>
  <phoneticPr fontId="30" type="noConversion"/>
  <pageMargins left="0" right="0" top="0" bottom="0" header="0" footer="0"/>
  <pageSetup paperSize="8" scale="97" orientation="portrait" verticalDpi="2" r:id="rId1"/>
  <headerFooter alignWithMargins="0">
    <oddFooter>&amp;L&amp;D&amp;C&amp; Template: &amp;A
&amp;F&amp;R&amp;P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Y511"/>
  <sheetViews>
    <sheetView showGridLines="0" tabSelected="1" topLeftCell="G25" zoomScaleNormal="100" zoomScaleSheetLayoutView="87" workbookViewId="0">
      <pane ySplit="12" topLeftCell="A37" activePane="bottomLeft" state="frozen"/>
      <selection activeCell="A25" sqref="A25"/>
      <selection pane="bottomLeft" activeCell="L136" sqref="L136"/>
    </sheetView>
  </sheetViews>
  <sheetFormatPr defaultRowHeight="12.75" x14ac:dyDescent="0.2"/>
  <cols>
    <col min="1" max="1" width="11.7109375" customWidth="1"/>
    <col min="2" max="2" width="15" customWidth="1"/>
    <col min="3" max="3" width="10.42578125" customWidth="1"/>
    <col min="4" max="4" width="7.7109375" customWidth="1"/>
    <col min="5" max="5" width="12.28515625" customWidth="1"/>
    <col min="6" max="6" width="11.140625" style="57" customWidth="1"/>
    <col min="7" max="7" width="26.140625" customWidth="1"/>
    <col min="8" max="8" width="9.7109375" style="57" customWidth="1"/>
    <col min="9" max="9" width="8.28515625" style="157" customWidth="1"/>
    <col min="10" max="10" width="21.140625" customWidth="1"/>
    <col min="11" max="11" width="13.28515625" customWidth="1"/>
    <col min="12" max="12" width="36.42578125" style="57" customWidth="1"/>
    <col min="13" max="13" width="14.140625" customWidth="1"/>
    <col min="14" max="14" width="42.5703125" customWidth="1"/>
    <col min="15" max="15" width="11.7109375" style="57" customWidth="1"/>
    <col min="16" max="16" width="7.7109375" style="65" customWidth="1"/>
    <col min="17" max="17" width="14.7109375" style="65" customWidth="1"/>
    <col min="18" max="18" width="7.140625" style="65" customWidth="1"/>
    <col min="19" max="19" width="7.42578125" style="65" customWidth="1"/>
    <col min="20" max="20" width="17.7109375" style="57" customWidth="1"/>
    <col min="21" max="21" width="15.5703125" customWidth="1"/>
    <col min="22" max="22" width="75.28515625" style="199" customWidth="1"/>
    <col min="25" max="25" width="9.140625" style="172"/>
  </cols>
  <sheetData>
    <row r="1" spans="1:25" ht="20.25" x14ac:dyDescent="0.3">
      <c r="A1" s="38"/>
      <c r="B1" s="39" t="str">
        <f>IF(Cover!D27="","[DNSP Name]", Cover!D27)</f>
        <v>United Energy</v>
      </c>
      <c r="C1" s="39"/>
      <c r="D1" s="38"/>
      <c r="E1" s="38"/>
      <c r="F1" s="55"/>
      <c r="G1" s="38"/>
      <c r="H1" s="55"/>
      <c r="I1" s="158"/>
      <c r="J1" s="38"/>
      <c r="K1" s="38"/>
      <c r="L1" s="91"/>
      <c r="M1" s="38"/>
      <c r="N1" s="38"/>
      <c r="O1" s="55"/>
      <c r="P1" s="64"/>
      <c r="Q1" s="64"/>
      <c r="R1" s="64"/>
      <c r="S1" s="64"/>
      <c r="T1" s="55"/>
      <c r="U1" s="38"/>
      <c r="V1" s="192"/>
      <c r="Y1" s="170"/>
    </row>
    <row r="2" spans="1:25" ht="20.25" x14ac:dyDescent="0.3">
      <c r="A2" s="38"/>
      <c r="B2" s="39" t="s">
        <v>8</v>
      </c>
      <c r="C2" s="39"/>
      <c r="D2" s="38"/>
      <c r="E2" s="38"/>
      <c r="F2" s="55"/>
      <c r="G2" s="38"/>
      <c r="H2" s="55"/>
      <c r="I2" s="158"/>
      <c r="J2" s="38"/>
      <c r="K2" s="38"/>
      <c r="L2" s="91"/>
      <c r="M2" s="38"/>
      <c r="N2" s="38"/>
      <c r="O2" s="55"/>
      <c r="P2" s="64"/>
      <c r="Q2" s="64"/>
      <c r="R2" s="64"/>
      <c r="S2" s="64"/>
      <c r="T2" s="55"/>
      <c r="U2" s="38"/>
      <c r="V2" s="192"/>
      <c r="Y2" s="170"/>
    </row>
    <row r="3" spans="1:25" ht="20.25" x14ac:dyDescent="0.3">
      <c r="A3" s="38"/>
      <c r="B3" s="39" t="str">
        <f>IF(Cover!D33="","[Year]",Cover!D33)</f>
        <v>2018/19</v>
      </c>
      <c r="C3" s="39"/>
      <c r="D3" s="38"/>
      <c r="E3" s="38"/>
      <c r="F3" s="55"/>
      <c r="G3" s="38"/>
      <c r="H3" s="55"/>
      <c r="I3" s="158"/>
      <c r="J3" s="38"/>
      <c r="K3" s="38"/>
      <c r="L3" s="91"/>
      <c r="M3" s="38"/>
      <c r="N3" s="38"/>
      <c r="O3" s="55"/>
      <c r="P3" s="64"/>
      <c r="Q3" s="64"/>
      <c r="R3" s="64"/>
      <c r="S3" s="64"/>
      <c r="T3" s="55"/>
      <c r="U3" s="38"/>
      <c r="V3" s="192"/>
      <c r="Y3" s="170"/>
    </row>
    <row r="4" spans="1:25" s="57" customFormat="1" ht="20.25" x14ac:dyDescent="0.3">
      <c r="A4" s="164"/>
      <c r="B4" s="39"/>
      <c r="C4" s="39"/>
      <c r="D4" s="164"/>
      <c r="E4" s="164"/>
      <c r="F4" s="164"/>
      <c r="G4" s="164"/>
      <c r="H4" s="164"/>
      <c r="I4" s="158"/>
      <c r="J4" s="164"/>
      <c r="K4" s="164"/>
      <c r="L4" s="164"/>
      <c r="M4" s="164"/>
      <c r="N4" s="164"/>
      <c r="O4" s="164"/>
      <c r="P4" s="64"/>
      <c r="Q4" s="64"/>
      <c r="R4" s="64"/>
      <c r="S4" s="64"/>
      <c r="T4" s="164"/>
      <c r="U4" s="164"/>
      <c r="V4" s="192"/>
    </row>
    <row r="5" spans="1:25" s="57" customFormat="1" x14ac:dyDescent="0.2">
      <c r="A5" s="164"/>
      <c r="B5" s="31" t="s">
        <v>0</v>
      </c>
      <c r="C5" s="174"/>
      <c r="D5" s="175"/>
      <c r="E5" s="175"/>
      <c r="F5" s="175"/>
      <c r="G5" s="175"/>
      <c r="H5" s="175"/>
      <c r="I5" s="175"/>
      <c r="J5" s="175"/>
      <c r="K5" s="175"/>
      <c r="L5" s="175"/>
      <c r="M5" s="175"/>
      <c r="N5" s="175"/>
      <c r="O5" s="175"/>
      <c r="P5" s="176"/>
      <c r="Q5" s="176"/>
      <c r="R5" s="176"/>
      <c r="S5" s="176"/>
      <c r="T5" s="175"/>
      <c r="U5" s="175"/>
      <c r="V5" s="193"/>
    </row>
    <row r="6" spans="1:25" s="57" customFormat="1" x14ac:dyDescent="0.2">
      <c r="A6" s="168"/>
      <c r="B6" s="177"/>
      <c r="C6" s="178"/>
      <c r="D6" s="179"/>
      <c r="E6" s="179"/>
      <c r="F6" s="179"/>
      <c r="G6" s="179"/>
      <c r="H6" s="179"/>
      <c r="I6" s="179"/>
      <c r="J6" s="179"/>
      <c r="K6" s="179"/>
      <c r="L6" s="179"/>
      <c r="M6" s="179"/>
      <c r="N6" s="179"/>
      <c r="O6" s="179"/>
      <c r="P6" s="180"/>
      <c r="Q6" s="180"/>
      <c r="R6" s="180"/>
      <c r="S6" s="180"/>
      <c r="T6" s="179"/>
      <c r="U6" s="179"/>
      <c r="V6" s="194"/>
    </row>
    <row r="7" spans="1:25" s="57" customFormat="1" x14ac:dyDescent="0.2">
      <c r="A7" s="164"/>
      <c r="B7" s="272" t="s">
        <v>393</v>
      </c>
      <c r="C7" s="273"/>
      <c r="D7" s="273"/>
      <c r="E7" s="273"/>
      <c r="F7" s="273"/>
      <c r="G7" s="273"/>
      <c r="H7" s="273"/>
      <c r="I7" s="273"/>
      <c r="J7" s="273"/>
      <c r="K7" s="273"/>
      <c r="L7" s="273"/>
      <c r="M7" s="273"/>
      <c r="N7" s="273"/>
      <c r="O7" s="273"/>
      <c r="P7" s="273"/>
      <c r="Q7" s="273"/>
      <c r="R7" s="273"/>
      <c r="S7" s="273"/>
      <c r="T7" s="273"/>
      <c r="U7" s="273"/>
      <c r="V7" s="274"/>
    </row>
    <row r="8" spans="1:25" s="57" customFormat="1" ht="12.75" customHeight="1" x14ac:dyDescent="0.2">
      <c r="A8" s="164"/>
      <c r="B8" s="181"/>
      <c r="C8" s="182"/>
      <c r="D8" s="182"/>
      <c r="E8" s="182"/>
      <c r="F8" s="182"/>
      <c r="G8" s="182"/>
      <c r="H8" s="182"/>
      <c r="I8" s="182"/>
      <c r="J8" s="182"/>
      <c r="K8" s="182"/>
      <c r="L8" s="182"/>
      <c r="M8" s="182"/>
      <c r="N8" s="182"/>
      <c r="O8" s="182"/>
      <c r="P8" s="182"/>
      <c r="Q8" s="182"/>
      <c r="R8" s="182"/>
      <c r="S8" s="182"/>
      <c r="T8" s="182"/>
      <c r="U8" s="182"/>
      <c r="V8" s="195"/>
      <c r="Y8" s="170"/>
    </row>
    <row r="9" spans="1:25" s="57" customFormat="1" x14ac:dyDescent="0.2">
      <c r="A9" s="164"/>
      <c r="B9" s="275" t="s">
        <v>212</v>
      </c>
      <c r="C9" s="276"/>
      <c r="D9" s="276"/>
      <c r="E9" s="276"/>
      <c r="F9" s="276"/>
      <c r="G9" s="276"/>
      <c r="H9" s="276"/>
      <c r="I9" s="276"/>
      <c r="J9" s="276"/>
      <c r="K9" s="276"/>
      <c r="L9" s="276"/>
      <c r="M9" s="276"/>
      <c r="N9" s="276"/>
      <c r="O9" s="276"/>
      <c r="P9" s="276"/>
      <c r="Q9" s="276"/>
      <c r="R9" s="276"/>
      <c r="S9" s="276"/>
      <c r="T9" s="276"/>
      <c r="U9" s="276"/>
      <c r="V9" s="277"/>
      <c r="Y9" s="170"/>
    </row>
    <row r="10" spans="1:25" s="57" customFormat="1" ht="12.75" customHeight="1" x14ac:dyDescent="0.2">
      <c r="A10" s="164"/>
      <c r="B10" s="181"/>
      <c r="C10" s="182"/>
      <c r="D10" s="182"/>
      <c r="E10" s="182"/>
      <c r="F10" s="182"/>
      <c r="G10" s="182"/>
      <c r="H10" s="182"/>
      <c r="I10" s="182"/>
      <c r="J10" s="182"/>
      <c r="K10" s="182"/>
      <c r="L10" s="182"/>
      <c r="M10" s="182"/>
      <c r="N10" s="182"/>
      <c r="O10" s="182"/>
      <c r="P10" s="183"/>
      <c r="Q10" s="183"/>
      <c r="R10" s="183"/>
      <c r="S10" s="183"/>
      <c r="T10" s="182"/>
      <c r="U10" s="182"/>
      <c r="V10" s="195"/>
      <c r="Y10" s="170"/>
    </row>
    <row r="11" spans="1:25" s="57" customFormat="1" x14ac:dyDescent="0.2">
      <c r="A11" s="164"/>
      <c r="B11" s="272" t="s">
        <v>394</v>
      </c>
      <c r="C11" s="273"/>
      <c r="D11" s="182"/>
      <c r="E11" s="182"/>
      <c r="F11" s="182"/>
      <c r="G11" s="182"/>
      <c r="H11" s="182"/>
      <c r="I11" s="182"/>
      <c r="J11" s="182"/>
      <c r="K11" s="182"/>
      <c r="L11" s="182"/>
      <c r="M11" s="182"/>
      <c r="N11" s="182"/>
      <c r="O11" s="182"/>
      <c r="P11" s="183"/>
      <c r="Q11" s="183"/>
      <c r="R11" s="183"/>
      <c r="S11" s="183"/>
      <c r="T11" s="182"/>
      <c r="U11" s="182"/>
      <c r="V11" s="195"/>
      <c r="Y11" s="170"/>
    </row>
    <row r="12" spans="1:25" s="57" customFormat="1" ht="12.75" customHeight="1" x14ac:dyDescent="0.2">
      <c r="A12" s="164"/>
      <c r="B12" s="181"/>
      <c r="C12" s="182"/>
      <c r="D12" s="182"/>
      <c r="E12" s="182"/>
      <c r="F12" s="182"/>
      <c r="G12" s="182"/>
      <c r="H12" s="182"/>
      <c r="I12" s="182"/>
      <c r="J12" s="182"/>
      <c r="K12" s="182"/>
      <c r="L12" s="182"/>
      <c r="M12" s="182"/>
      <c r="N12" s="182"/>
      <c r="O12" s="182"/>
      <c r="P12" s="183"/>
      <c r="Q12" s="183"/>
      <c r="R12" s="183"/>
      <c r="S12" s="183"/>
      <c r="T12" s="182"/>
      <c r="U12" s="182"/>
      <c r="V12" s="195"/>
      <c r="Y12" s="170"/>
    </row>
    <row r="13" spans="1:25" s="57" customFormat="1" x14ac:dyDescent="0.2">
      <c r="A13" s="168"/>
      <c r="B13" s="278" t="s">
        <v>213</v>
      </c>
      <c r="C13" s="273"/>
      <c r="D13" s="273"/>
      <c r="E13" s="273"/>
      <c r="F13" s="273"/>
      <c r="G13" s="273"/>
      <c r="H13" s="273"/>
      <c r="I13" s="273"/>
      <c r="J13" s="273"/>
      <c r="K13" s="273"/>
      <c r="L13" s="273"/>
      <c r="M13" s="182"/>
      <c r="N13" s="182"/>
      <c r="O13" s="182"/>
      <c r="P13" s="183"/>
      <c r="Q13" s="183"/>
      <c r="R13" s="183"/>
      <c r="S13" s="183"/>
      <c r="T13" s="182"/>
      <c r="U13" s="182"/>
      <c r="V13" s="196"/>
    </row>
    <row r="14" spans="1:25" s="57" customFormat="1" x14ac:dyDescent="0.2">
      <c r="A14" s="168"/>
      <c r="B14" s="272" t="s">
        <v>214</v>
      </c>
      <c r="C14" s="273"/>
      <c r="D14" s="273"/>
      <c r="E14" s="273"/>
      <c r="F14" s="273"/>
      <c r="G14" s="273"/>
      <c r="H14" s="273"/>
      <c r="I14" s="273"/>
      <c r="J14" s="273"/>
      <c r="K14" s="273"/>
      <c r="L14" s="273"/>
      <c r="M14" s="273"/>
      <c r="N14" s="273"/>
      <c r="O14" s="273"/>
      <c r="P14" s="273"/>
      <c r="Q14" s="273"/>
      <c r="R14" s="273"/>
      <c r="S14" s="273"/>
      <c r="T14" s="273"/>
      <c r="U14" s="273"/>
      <c r="V14" s="197"/>
    </row>
    <row r="15" spans="1:25" s="57" customFormat="1" ht="12.75" customHeight="1" x14ac:dyDescent="0.2">
      <c r="A15" s="168"/>
      <c r="B15" s="272" t="s">
        <v>215</v>
      </c>
      <c r="C15" s="273"/>
      <c r="D15" s="273"/>
      <c r="E15" s="273"/>
      <c r="F15" s="273"/>
      <c r="G15" s="273"/>
      <c r="H15" s="273"/>
      <c r="I15" s="273"/>
      <c r="J15" s="273"/>
      <c r="K15" s="273"/>
      <c r="L15" s="273"/>
      <c r="M15" s="273"/>
      <c r="N15" s="273"/>
      <c r="O15" s="273"/>
      <c r="P15" s="273"/>
      <c r="Q15" s="273"/>
      <c r="R15" s="273"/>
      <c r="S15" s="273"/>
      <c r="T15" s="182"/>
      <c r="U15" s="182"/>
      <c r="V15" s="196"/>
      <c r="Y15" s="170"/>
    </row>
    <row r="16" spans="1:25" s="57" customFormat="1" x14ac:dyDescent="0.2">
      <c r="A16" s="168"/>
      <c r="B16" s="272" t="s">
        <v>216</v>
      </c>
      <c r="C16" s="273"/>
      <c r="D16" s="273"/>
      <c r="E16" s="273"/>
      <c r="F16" s="273"/>
      <c r="G16" s="273"/>
      <c r="H16" s="273"/>
      <c r="I16" s="273"/>
      <c r="J16" s="273"/>
      <c r="K16" s="273"/>
      <c r="L16" s="273"/>
      <c r="M16" s="273"/>
      <c r="N16" s="273"/>
      <c r="O16" s="273"/>
      <c r="P16" s="273"/>
      <c r="Q16" s="273"/>
      <c r="R16" s="273"/>
      <c r="S16" s="273"/>
      <c r="T16" s="182"/>
      <c r="U16" s="182"/>
      <c r="V16" s="196"/>
      <c r="Y16" s="170"/>
    </row>
    <row r="17" spans="1:25" s="57" customFormat="1" x14ac:dyDescent="0.2">
      <c r="A17" s="168"/>
      <c r="B17" s="272" t="s">
        <v>217</v>
      </c>
      <c r="C17" s="273"/>
      <c r="D17" s="273"/>
      <c r="E17" s="273"/>
      <c r="F17" s="273"/>
      <c r="G17" s="273"/>
      <c r="H17" s="273"/>
      <c r="I17" s="273"/>
      <c r="J17" s="273"/>
      <c r="K17" s="273"/>
      <c r="L17" s="273"/>
      <c r="M17" s="273"/>
      <c r="N17" s="273"/>
      <c r="O17" s="273"/>
      <c r="P17" s="273"/>
      <c r="Q17" s="273"/>
      <c r="R17" s="273"/>
      <c r="S17" s="273"/>
      <c r="T17" s="182"/>
      <c r="U17" s="182"/>
      <c r="V17" s="195"/>
    </row>
    <row r="18" spans="1:25" s="57" customFormat="1" x14ac:dyDescent="0.2">
      <c r="A18" s="168"/>
      <c r="B18" s="272" t="s">
        <v>218</v>
      </c>
      <c r="C18" s="273"/>
      <c r="D18" s="273"/>
      <c r="E18" s="273"/>
      <c r="F18" s="273"/>
      <c r="G18" s="273"/>
      <c r="H18" s="273"/>
      <c r="I18" s="273"/>
      <c r="J18" s="273"/>
      <c r="K18" s="273"/>
      <c r="L18" s="273"/>
      <c r="M18" s="273"/>
      <c r="N18" s="273"/>
      <c r="O18" s="273"/>
      <c r="P18" s="273"/>
      <c r="Q18" s="273"/>
      <c r="R18" s="273"/>
      <c r="S18" s="273"/>
      <c r="T18" s="182"/>
      <c r="U18" s="182"/>
      <c r="V18" s="195"/>
    </row>
    <row r="19" spans="1:25" s="57" customFormat="1" ht="12.75" customHeight="1" x14ac:dyDescent="0.2">
      <c r="A19" s="168"/>
      <c r="B19" s="272" t="e">
        <f>"   (6) Feeder ID for the polyphase overhead line or underground cable nearest the fire start in the "&amp;#REF!&amp;" network"</f>
        <v>#REF!</v>
      </c>
      <c r="C19" s="273"/>
      <c r="D19" s="273"/>
      <c r="E19" s="273"/>
      <c r="F19" s="273"/>
      <c r="G19" s="273"/>
      <c r="H19" s="273"/>
      <c r="I19" s="273"/>
      <c r="J19" s="273"/>
      <c r="K19" s="273"/>
      <c r="L19" s="273"/>
      <c r="M19" s="273"/>
      <c r="N19" s="273"/>
      <c r="O19" s="273"/>
      <c r="P19" s="273"/>
      <c r="Q19" s="273"/>
      <c r="R19" s="273"/>
      <c r="S19" s="273"/>
      <c r="T19" s="182"/>
      <c r="U19" s="182"/>
      <c r="V19" s="195"/>
      <c r="Y19" s="170"/>
    </row>
    <row r="20" spans="1:25" s="57" customFormat="1" x14ac:dyDescent="0.2">
      <c r="A20" s="168"/>
      <c r="B20" s="272" t="s">
        <v>219</v>
      </c>
      <c r="C20" s="273"/>
      <c r="D20" s="273"/>
      <c r="E20" s="273"/>
      <c r="F20" s="273"/>
      <c r="G20" s="273"/>
      <c r="H20" s="273"/>
      <c r="I20" s="273"/>
      <c r="J20" s="273"/>
      <c r="K20" s="273"/>
      <c r="L20" s="273"/>
      <c r="M20" s="273"/>
      <c r="N20" s="273"/>
      <c r="O20" s="273"/>
      <c r="P20" s="273"/>
      <c r="Q20" s="273"/>
      <c r="R20" s="273"/>
      <c r="S20" s="273"/>
      <c r="T20" s="182"/>
      <c r="U20" s="182"/>
      <c r="V20" s="195"/>
      <c r="Y20" s="170"/>
    </row>
    <row r="21" spans="1:25" s="57" customFormat="1" ht="12.75" customHeight="1" x14ac:dyDescent="0.2">
      <c r="A21" s="168"/>
      <c r="B21" s="272" t="s">
        <v>220</v>
      </c>
      <c r="C21" s="273"/>
      <c r="D21" s="273"/>
      <c r="E21" s="273"/>
      <c r="F21" s="273"/>
      <c r="G21" s="273"/>
      <c r="H21" s="273"/>
      <c r="I21" s="273"/>
      <c r="J21" s="273"/>
      <c r="K21" s="273"/>
      <c r="L21" s="273"/>
      <c r="M21" s="273"/>
      <c r="N21" s="273"/>
      <c r="O21" s="273"/>
      <c r="P21" s="273"/>
      <c r="Q21" s="273"/>
      <c r="R21" s="273"/>
      <c r="S21" s="273"/>
      <c r="T21" s="182"/>
      <c r="U21" s="182"/>
      <c r="V21" s="195"/>
      <c r="Y21" s="170"/>
    </row>
    <row r="22" spans="1:25" s="57" customFormat="1" x14ac:dyDescent="0.2">
      <c r="A22" s="168"/>
      <c r="B22" s="272" t="s">
        <v>221</v>
      </c>
      <c r="C22" s="273"/>
      <c r="D22" s="273"/>
      <c r="E22" s="273"/>
      <c r="F22" s="273"/>
      <c r="G22" s="273"/>
      <c r="H22" s="273"/>
      <c r="I22" s="273"/>
      <c r="J22" s="273"/>
      <c r="K22" s="273"/>
      <c r="L22" s="273"/>
      <c r="M22" s="273"/>
      <c r="N22" s="273"/>
      <c r="O22" s="273"/>
      <c r="P22" s="273"/>
      <c r="Q22" s="273"/>
      <c r="R22" s="273"/>
      <c r="S22" s="273"/>
      <c r="T22" s="273"/>
      <c r="U22" s="273"/>
      <c r="V22" s="274"/>
      <c r="Y22" s="170"/>
    </row>
    <row r="23" spans="1:25" s="57" customFormat="1" ht="12.75" customHeight="1" x14ac:dyDescent="0.2">
      <c r="A23" s="168"/>
      <c r="B23" s="272" t="s">
        <v>222</v>
      </c>
      <c r="C23" s="273"/>
      <c r="D23" s="273"/>
      <c r="E23" s="273"/>
      <c r="F23" s="273"/>
      <c r="G23" s="273"/>
      <c r="H23" s="273"/>
      <c r="I23" s="273"/>
      <c r="J23" s="273"/>
      <c r="K23" s="273"/>
      <c r="L23" s="273"/>
      <c r="M23" s="273"/>
      <c r="N23" s="273"/>
      <c r="O23" s="273"/>
      <c r="P23" s="273"/>
      <c r="Q23" s="273"/>
      <c r="R23" s="273"/>
      <c r="S23" s="273"/>
      <c r="T23" s="182"/>
      <c r="U23" s="182"/>
      <c r="V23" s="195"/>
      <c r="Y23" s="170"/>
    </row>
    <row r="24" spans="1:25" s="57" customFormat="1" x14ac:dyDescent="0.2">
      <c r="A24" s="168"/>
      <c r="B24" s="272" t="s">
        <v>223</v>
      </c>
      <c r="C24" s="273"/>
      <c r="D24" s="273"/>
      <c r="E24" s="273"/>
      <c r="F24" s="273"/>
      <c r="G24" s="273"/>
      <c r="H24" s="273"/>
      <c r="I24" s="273"/>
      <c r="J24" s="273"/>
      <c r="K24" s="273"/>
      <c r="L24" s="273"/>
      <c r="M24" s="273"/>
      <c r="N24" s="273"/>
      <c r="O24" s="273"/>
      <c r="P24" s="273"/>
      <c r="Q24" s="273"/>
      <c r="R24" s="273"/>
      <c r="S24" s="273"/>
      <c r="T24" s="273"/>
      <c r="U24" s="273"/>
      <c r="V24" s="274"/>
    </row>
    <row r="25" spans="1:25" s="57" customFormat="1" x14ac:dyDescent="0.2">
      <c r="A25" s="168"/>
      <c r="B25" s="272" t="s">
        <v>224</v>
      </c>
      <c r="C25" s="273"/>
      <c r="D25" s="273"/>
      <c r="E25" s="273"/>
      <c r="F25" s="273"/>
      <c r="G25" s="273"/>
      <c r="H25" s="273"/>
      <c r="I25" s="273"/>
      <c r="J25" s="273"/>
      <c r="K25" s="273"/>
      <c r="L25" s="273"/>
      <c r="M25" s="273"/>
      <c r="N25" s="273"/>
      <c r="O25" s="273"/>
      <c r="P25" s="273"/>
      <c r="Q25" s="273"/>
      <c r="R25" s="273"/>
      <c r="S25" s="273"/>
      <c r="T25" s="182"/>
      <c r="U25" s="182"/>
      <c r="V25" s="195"/>
    </row>
    <row r="26" spans="1:25" s="57" customFormat="1" ht="12.75" customHeight="1" x14ac:dyDescent="0.2">
      <c r="A26" s="168"/>
      <c r="B26" s="272" t="s">
        <v>225</v>
      </c>
      <c r="C26" s="273"/>
      <c r="D26" s="273"/>
      <c r="E26" s="273"/>
      <c r="F26" s="273"/>
      <c r="G26" s="273"/>
      <c r="H26" s="273"/>
      <c r="I26" s="273"/>
      <c r="J26" s="273"/>
      <c r="K26" s="273"/>
      <c r="L26" s="273"/>
      <c r="M26" s="273"/>
      <c r="N26" s="273"/>
      <c r="O26" s="273"/>
      <c r="P26" s="273"/>
      <c r="Q26" s="273"/>
      <c r="R26" s="273"/>
      <c r="S26" s="273"/>
      <c r="T26" s="273"/>
      <c r="U26" s="273"/>
      <c r="V26" s="274"/>
      <c r="Y26" s="170"/>
    </row>
    <row r="27" spans="1:25" s="57" customFormat="1" x14ac:dyDescent="0.2">
      <c r="A27" s="168"/>
      <c r="B27" s="272" t="s">
        <v>395</v>
      </c>
      <c r="C27" s="279"/>
      <c r="D27" s="279"/>
      <c r="E27" s="279"/>
      <c r="F27" s="279"/>
      <c r="G27" s="279"/>
      <c r="H27" s="279"/>
      <c r="I27" s="279"/>
      <c r="J27" s="279"/>
      <c r="K27" s="279"/>
      <c r="L27" s="279"/>
      <c r="M27" s="279"/>
      <c r="N27" s="279"/>
      <c r="O27" s="279"/>
      <c r="P27" s="279"/>
      <c r="Q27" s="279"/>
      <c r="R27" s="279"/>
      <c r="S27" s="279"/>
      <c r="T27" s="279"/>
      <c r="U27" s="279"/>
      <c r="V27" s="195"/>
      <c r="Y27" s="170"/>
    </row>
    <row r="28" spans="1:25" s="57" customFormat="1" ht="12.75" customHeight="1" x14ac:dyDescent="0.2">
      <c r="A28" s="168"/>
      <c r="B28" s="272" t="s">
        <v>226</v>
      </c>
      <c r="C28" s="279"/>
      <c r="D28" s="279"/>
      <c r="E28" s="279"/>
      <c r="F28" s="279"/>
      <c r="G28" s="279"/>
      <c r="H28" s="279"/>
      <c r="I28" s="279"/>
      <c r="J28" s="279"/>
      <c r="K28" s="279"/>
      <c r="L28" s="279"/>
      <c r="M28" s="279"/>
      <c r="N28" s="279"/>
      <c r="O28" s="279"/>
      <c r="P28" s="279"/>
      <c r="Q28" s="279"/>
      <c r="R28" s="279"/>
      <c r="S28" s="279"/>
      <c r="T28" s="182"/>
      <c r="U28" s="182"/>
      <c r="V28" s="195"/>
      <c r="Y28" s="170"/>
    </row>
    <row r="29" spans="1:25" s="57" customFormat="1" x14ac:dyDescent="0.2">
      <c r="A29" s="168"/>
      <c r="B29" s="272" t="s">
        <v>227</v>
      </c>
      <c r="C29" s="279"/>
      <c r="D29" s="279"/>
      <c r="E29" s="279"/>
      <c r="F29" s="279"/>
      <c r="G29" s="279"/>
      <c r="H29" s="279"/>
      <c r="I29" s="279"/>
      <c r="J29" s="279"/>
      <c r="K29" s="279"/>
      <c r="L29" s="279"/>
      <c r="M29" s="279"/>
      <c r="N29" s="279"/>
      <c r="O29" s="279"/>
      <c r="P29" s="279"/>
      <c r="Q29" s="279"/>
      <c r="R29" s="279"/>
      <c r="S29" s="279"/>
      <c r="T29" s="182"/>
      <c r="U29" s="182"/>
      <c r="V29" s="195"/>
      <c r="Y29" s="170"/>
    </row>
    <row r="30" spans="1:25" s="57" customFormat="1" ht="12.75" customHeight="1" x14ac:dyDescent="0.2">
      <c r="A30" s="168"/>
      <c r="B30" s="184"/>
      <c r="C30" s="185"/>
      <c r="D30" s="185"/>
      <c r="E30" s="185"/>
      <c r="F30" s="185"/>
      <c r="G30" s="185"/>
      <c r="H30" s="185"/>
      <c r="I30" s="185"/>
      <c r="J30" s="185"/>
      <c r="K30" s="185"/>
      <c r="L30" s="185"/>
      <c r="M30" s="185"/>
      <c r="N30" s="185"/>
      <c r="O30" s="185"/>
      <c r="P30" s="186"/>
      <c r="Q30" s="186"/>
      <c r="R30" s="186"/>
      <c r="S30" s="186"/>
      <c r="T30" s="185"/>
      <c r="U30" s="185"/>
      <c r="V30" s="198"/>
      <c r="Y30" s="170"/>
    </row>
    <row r="31" spans="1:25" ht="18" x14ac:dyDescent="0.25">
      <c r="A31" s="38"/>
      <c r="B31" s="40"/>
      <c r="C31" s="40"/>
      <c r="D31" s="168"/>
      <c r="E31" s="168"/>
      <c r="F31" s="168"/>
      <c r="G31" s="168"/>
      <c r="H31" s="168"/>
      <c r="I31" s="158"/>
      <c r="J31" s="168"/>
      <c r="K31" s="168"/>
      <c r="L31" s="168"/>
      <c r="M31" s="168"/>
      <c r="N31" s="168"/>
      <c r="O31" s="168"/>
      <c r="P31" s="64"/>
      <c r="Q31" s="64"/>
      <c r="R31" s="64"/>
      <c r="S31" s="64"/>
      <c r="T31" s="168"/>
      <c r="U31" s="168"/>
      <c r="V31" s="192"/>
      <c r="Y31" s="170"/>
    </row>
    <row r="32" spans="1:25" ht="12.6" customHeight="1" x14ac:dyDescent="0.2">
      <c r="B32" s="168"/>
      <c r="C32" s="168"/>
      <c r="D32" s="168"/>
      <c r="E32" s="168"/>
      <c r="F32" s="168"/>
      <c r="G32" s="168"/>
      <c r="H32" s="168"/>
      <c r="I32" s="158"/>
      <c r="J32" s="168"/>
      <c r="K32" s="168"/>
      <c r="L32" s="168"/>
      <c r="M32" s="168"/>
      <c r="N32" s="168"/>
      <c r="O32" s="168"/>
      <c r="P32" s="64"/>
      <c r="Q32" s="64"/>
      <c r="R32" s="64"/>
      <c r="S32" s="64"/>
      <c r="T32" s="168"/>
      <c r="U32" s="168"/>
      <c r="V32" s="192"/>
      <c r="Y32" s="170"/>
    </row>
    <row r="33" spans="2:25" ht="12.6" customHeight="1" x14ac:dyDescent="0.2">
      <c r="B33" s="58"/>
      <c r="C33" s="57"/>
      <c r="D33" s="57"/>
      <c r="E33" s="57"/>
      <c r="J33" s="57"/>
      <c r="K33" s="57"/>
      <c r="M33" s="57"/>
      <c r="N33" s="57"/>
      <c r="Q33" s="66"/>
      <c r="U33" s="228"/>
      <c r="Y33" s="170"/>
    </row>
    <row r="34" spans="2:25" s="50" customFormat="1" ht="50.1" customHeight="1" x14ac:dyDescent="0.25">
      <c r="B34" s="267" t="s">
        <v>98</v>
      </c>
      <c r="C34" s="267"/>
      <c r="D34" s="267"/>
      <c r="E34" s="267"/>
      <c r="F34" s="68"/>
      <c r="G34" s="68"/>
      <c r="H34" s="68"/>
      <c r="I34" s="159"/>
      <c r="J34" s="68"/>
      <c r="K34" s="68"/>
      <c r="L34" s="68"/>
      <c r="M34" s="68"/>
      <c r="N34" s="68"/>
      <c r="O34" s="68"/>
      <c r="P34" s="78"/>
      <c r="Q34" s="64"/>
      <c r="R34" s="64"/>
      <c r="S34" s="200"/>
      <c r="T34" s="200"/>
      <c r="V34" s="200"/>
      <c r="Y34" s="170"/>
    </row>
    <row r="35" spans="2:25" s="50" customFormat="1" ht="12.75" customHeight="1" x14ac:dyDescent="0.2">
      <c r="B35" s="168"/>
      <c r="C35" s="168"/>
      <c r="D35" s="168"/>
      <c r="E35" s="168"/>
      <c r="F35" s="168"/>
      <c r="G35" s="168"/>
      <c r="H35" s="168"/>
      <c r="I35" s="158"/>
      <c r="J35" s="168"/>
      <c r="K35" s="168"/>
      <c r="L35" s="168"/>
      <c r="M35" s="168"/>
      <c r="N35" s="168"/>
      <c r="O35" s="168"/>
      <c r="P35" s="64"/>
      <c r="Q35" s="64"/>
      <c r="R35" s="64"/>
      <c r="S35" s="64"/>
      <c r="T35" s="168"/>
      <c r="U35" s="168"/>
      <c r="V35" s="192"/>
      <c r="Y35" s="170"/>
    </row>
    <row r="36" spans="2:25" s="50" customFormat="1" ht="38.1" customHeight="1" x14ac:dyDescent="0.2">
      <c r="B36" s="169" t="s">
        <v>63</v>
      </c>
      <c r="C36" s="268" t="s">
        <v>62</v>
      </c>
      <c r="D36" s="269"/>
      <c r="E36" s="269"/>
      <c r="F36" s="269"/>
      <c r="G36" s="269"/>
      <c r="H36" s="269"/>
      <c r="I36" s="269"/>
      <c r="J36" s="269"/>
      <c r="K36" s="269"/>
      <c r="L36" s="270" t="s">
        <v>43</v>
      </c>
      <c r="M36" s="270"/>
      <c r="N36" s="271"/>
      <c r="O36" s="165" t="s">
        <v>44</v>
      </c>
      <c r="P36" s="166"/>
      <c r="Q36" s="166"/>
      <c r="R36" s="167"/>
      <c r="S36" s="67" t="s">
        <v>59</v>
      </c>
      <c r="T36" s="264" t="s">
        <v>211</v>
      </c>
      <c r="U36" s="265"/>
      <c r="V36" s="266"/>
      <c r="Y36" s="170"/>
    </row>
    <row r="37" spans="2:25" s="50" customFormat="1" ht="72" customHeight="1" x14ac:dyDescent="0.2">
      <c r="B37" s="187" t="s">
        <v>192</v>
      </c>
      <c r="C37" s="36" t="s">
        <v>69</v>
      </c>
      <c r="D37" s="36" t="s">
        <v>70</v>
      </c>
      <c r="E37" s="36" t="s">
        <v>71</v>
      </c>
      <c r="F37" s="36" t="s">
        <v>72</v>
      </c>
      <c r="G37" s="36" t="s">
        <v>229</v>
      </c>
      <c r="H37" s="36" t="s">
        <v>228</v>
      </c>
      <c r="I37" s="36" t="s">
        <v>205</v>
      </c>
      <c r="J37" s="36" t="s">
        <v>206</v>
      </c>
      <c r="K37" s="36" t="s">
        <v>207</v>
      </c>
      <c r="L37" s="188" t="s">
        <v>208</v>
      </c>
      <c r="M37" s="188" t="s">
        <v>209</v>
      </c>
      <c r="N37" s="188" t="s">
        <v>210</v>
      </c>
      <c r="O37" s="189" t="s">
        <v>97</v>
      </c>
      <c r="P37" s="189" t="s">
        <v>73</v>
      </c>
      <c r="Q37" s="189" t="s">
        <v>99</v>
      </c>
      <c r="R37" s="189" t="s">
        <v>58</v>
      </c>
      <c r="S37" s="190" t="s">
        <v>60</v>
      </c>
      <c r="T37" s="191" t="s">
        <v>100</v>
      </c>
      <c r="U37" s="191" t="s">
        <v>101</v>
      </c>
      <c r="V37" s="201" t="s">
        <v>231</v>
      </c>
      <c r="Y37" s="170"/>
    </row>
    <row r="38" spans="2:25" s="50" customFormat="1" ht="24.95" customHeight="1" x14ac:dyDescent="0.2">
      <c r="B38" s="156">
        <v>1</v>
      </c>
      <c r="C38" s="150">
        <v>43290</v>
      </c>
      <c r="D38" s="151">
        <v>4.0069444444444442E-2</v>
      </c>
      <c r="E38" s="152">
        <v>-37.817867110000002</v>
      </c>
      <c r="F38" s="152">
        <v>145.17608910000001</v>
      </c>
      <c r="G38" s="152" t="s">
        <v>435</v>
      </c>
      <c r="H38" s="152">
        <v>9751815</v>
      </c>
      <c r="I38" s="152" t="s">
        <v>127</v>
      </c>
      <c r="J38" s="160" t="s">
        <v>75</v>
      </c>
      <c r="K38" s="152" t="s">
        <v>124</v>
      </c>
      <c r="L38" s="153" t="s">
        <v>204</v>
      </c>
      <c r="M38" s="152" t="s">
        <v>79</v>
      </c>
      <c r="N38" s="153" t="s">
        <v>61</v>
      </c>
      <c r="O38" s="153" t="s">
        <v>534</v>
      </c>
      <c r="P38" s="73">
        <v>0.2</v>
      </c>
      <c r="Q38" s="154" t="s">
        <v>186</v>
      </c>
      <c r="R38" s="74">
        <v>0.1</v>
      </c>
      <c r="S38" s="74">
        <v>2.0000000000000004E-2</v>
      </c>
      <c r="T38" s="154">
        <v>1196382</v>
      </c>
      <c r="U38" s="202" t="s">
        <v>240</v>
      </c>
      <c r="V38" s="152" t="s">
        <v>230</v>
      </c>
      <c r="Y38" s="170"/>
    </row>
    <row r="39" spans="2:25" s="50" customFormat="1" ht="24.95" customHeight="1" x14ac:dyDescent="0.2">
      <c r="B39" s="156">
        <f t="shared" ref="B39:B102" si="0">B38+1</f>
        <v>2</v>
      </c>
      <c r="C39" s="150">
        <v>43304</v>
      </c>
      <c r="D39" s="151">
        <v>0.50585648148148155</v>
      </c>
      <c r="E39" s="152">
        <v>-38.319534249999997</v>
      </c>
      <c r="F39" s="152">
        <v>144.7105129</v>
      </c>
      <c r="G39" s="152" t="s">
        <v>436</v>
      </c>
      <c r="H39" s="152">
        <v>1307193</v>
      </c>
      <c r="I39" s="152" t="s">
        <v>103</v>
      </c>
      <c r="J39" s="160" t="s">
        <v>77</v>
      </c>
      <c r="K39" s="152" t="s">
        <v>124</v>
      </c>
      <c r="L39" s="153" t="s">
        <v>200</v>
      </c>
      <c r="M39" s="152" t="s">
        <v>80</v>
      </c>
      <c r="N39" s="153" t="s">
        <v>45</v>
      </c>
      <c r="O39" s="153" t="s">
        <v>534</v>
      </c>
      <c r="P39" s="73">
        <v>0.2</v>
      </c>
      <c r="Q39" s="154" t="s">
        <v>186</v>
      </c>
      <c r="R39" s="74">
        <v>0.1</v>
      </c>
      <c r="S39" s="74">
        <v>2.0000000000000004E-2</v>
      </c>
      <c r="T39" s="154">
        <v>1201097</v>
      </c>
      <c r="U39" s="202" t="s">
        <v>241</v>
      </c>
      <c r="V39" s="152" t="s">
        <v>232</v>
      </c>
      <c r="Y39" s="170"/>
    </row>
    <row r="40" spans="2:25" s="50" customFormat="1" ht="24.95" customHeight="1" x14ac:dyDescent="0.2">
      <c r="B40" s="156">
        <v>3</v>
      </c>
      <c r="C40" s="150">
        <v>43304</v>
      </c>
      <c r="D40" s="151">
        <v>0.81383101851851858</v>
      </c>
      <c r="E40" s="152">
        <v>-38.067180350000001</v>
      </c>
      <c r="F40" s="152">
        <v>145.1584551</v>
      </c>
      <c r="G40" s="152" t="s">
        <v>544</v>
      </c>
      <c r="H40" s="152">
        <v>9679025</v>
      </c>
      <c r="I40" s="202" t="s">
        <v>123</v>
      </c>
      <c r="J40" s="160" t="s">
        <v>77</v>
      </c>
      <c r="K40" s="202" t="s">
        <v>124</v>
      </c>
      <c r="L40" s="153" t="s">
        <v>81</v>
      </c>
      <c r="M40" s="152" t="s">
        <v>80</v>
      </c>
      <c r="N40" s="153" t="s">
        <v>61</v>
      </c>
      <c r="O40" s="153" t="s">
        <v>535</v>
      </c>
      <c r="P40" s="73">
        <v>1</v>
      </c>
      <c r="Q40" s="154" t="s">
        <v>186</v>
      </c>
      <c r="R40" s="74">
        <v>0.1</v>
      </c>
      <c r="S40" s="74">
        <v>0.1</v>
      </c>
      <c r="T40" s="154">
        <v>1201286</v>
      </c>
      <c r="U40" s="202" t="s">
        <v>239</v>
      </c>
      <c r="V40" s="155" t="s">
        <v>233</v>
      </c>
      <c r="Y40" s="170"/>
    </row>
    <row r="41" spans="2:25" s="50" customFormat="1" ht="24.95" customHeight="1" x14ac:dyDescent="0.2">
      <c r="B41" s="156">
        <f t="shared" si="0"/>
        <v>4</v>
      </c>
      <c r="C41" s="150">
        <v>43305</v>
      </c>
      <c r="D41" s="151">
        <v>0.78703703703703709</v>
      </c>
      <c r="E41" s="152">
        <v>-37.875149110000002</v>
      </c>
      <c r="F41" s="152">
        <v>145.12457559999999</v>
      </c>
      <c r="G41" s="152" t="s">
        <v>437</v>
      </c>
      <c r="H41" s="152">
        <v>8802801</v>
      </c>
      <c r="I41" s="202" t="s">
        <v>129</v>
      </c>
      <c r="J41" s="160" t="s">
        <v>76</v>
      </c>
      <c r="K41" s="202" t="s">
        <v>124</v>
      </c>
      <c r="L41" s="153" t="s">
        <v>91</v>
      </c>
      <c r="M41" s="152" t="s">
        <v>79</v>
      </c>
      <c r="N41" s="153" t="s">
        <v>61</v>
      </c>
      <c r="O41" s="153" t="s">
        <v>534</v>
      </c>
      <c r="P41" s="73">
        <v>0.2</v>
      </c>
      <c r="Q41" s="154" t="s">
        <v>186</v>
      </c>
      <c r="R41" s="74">
        <v>0.1</v>
      </c>
      <c r="S41" s="74">
        <v>2.0000000000000004E-2</v>
      </c>
      <c r="T41" s="154">
        <v>1201917</v>
      </c>
      <c r="U41" s="202" t="s">
        <v>238</v>
      </c>
      <c r="V41" s="152" t="s">
        <v>234</v>
      </c>
      <c r="Y41" s="170"/>
    </row>
    <row r="42" spans="2:25" s="50" customFormat="1" ht="24.95" customHeight="1" x14ac:dyDescent="0.2">
      <c r="B42" s="156">
        <f t="shared" si="0"/>
        <v>5</v>
      </c>
      <c r="C42" s="150">
        <v>43309</v>
      </c>
      <c r="D42" s="151">
        <v>0.75196759259259249</v>
      </c>
      <c r="E42" s="152">
        <v>-37.90485924</v>
      </c>
      <c r="F42" s="152">
        <v>145.12344469999999</v>
      </c>
      <c r="G42" s="152" t="s">
        <v>438</v>
      </c>
      <c r="H42" s="152">
        <v>600362</v>
      </c>
      <c r="I42" s="202" t="s">
        <v>170</v>
      </c>
      <c r="J42" s="160" t="s">
        <v>75</v>
      </c>
      <c r="K42" s="202" t="s">
        <v>124</v>
      </c>
      <c r="L42" s="153" t="s">
        <v>204</v>
      </c>
      <c r="M42" s="152" t="s">
        <v>79</v>
      </c>
      <c r="N42" s="153" t="s">
        <v>61</v>
      </c>
      <c r="O42" s="203" t="s">
        <v>534</v>
      </c>
      <c r="P42" s="73">
        <v>0.2</v>
      </c>
      <c r="Q42" s="154" t="s">
        <v>186</v>
      </c>
      <c r="R42" s="74">
        <v>0.1</v>
      </c>
      <c r="S42" s="74">
        <v>2.0000000000000004E-2</v>
      </c>
      <c r="T42" s="154">
        <v>1203802</v>
      </c>
      <c r="U42" s="202" t="s">
        <v>237</v>
      </c>
      <c r="V42" s="155" t="s">
        <v>235</v>
      </c>
      <c r="Y42" s="170"/>
    </row>
    <row r="43" spans="2:25" s="50" customFormat="1" ht="24.95" customHeight="1" x14ac:dyDescent="0.2">
      <c r="B43" s="156">
        <f t="shared" si="0"/>
        <v>6</v>
      </c>
      <c r="C43" s="150">
        <v>43312</v>
      </c>
      <c r="D43" s="151">
        <v>0.89188657407407401</v>
      </c>
      <c r="E43" s="152">
        <v>-37.89938411</v>
      </c>
      <c r="F43" s="152">
        <v>145.095349</v>
      </c>
      <c r="G43" s="152" t="s">
        <v>439</v>
      </c>
      <c r="H43" s="152">
        <v>8803853</v>
      </c>
      <c r="I43" s="202" t="s">
        <v>122</v>
      </c>
      <c r="J43" s="160" t="s">
        <v>75</v>
      </c>
      <c r="K43" s="202" t="s">
        <v>124</v>
      </c>
      <c r="L43" s="153" t="s">
        <v>92</v>
      </c>
      <c r="M43" s="152" t="s">
        <v>79</v>
      </c>
      <c r="N43" s="153" t="s">
        <v>61</v>
      </c>
      <c r="O43" s="203" t="s">
        <v>534</v>
      </c>
      <c r="P43" s="73">
        <v>0.2</v>
      </c>
      <c r="Q43" s="154" t="s">
        <v>186</v>
      </c>
      <c r="R43" s="74">
        <v>0.1</v>
      </c>
      <c r="S43" s="74">
        <v>2.0000000000000004E-2</v>
      </c>
      <c r="T43" s="154">
        <v>1204647</v>
      </c>
      <c r="U43" s="202" t="s">
        <v>245</v>
      </c>
      <c r="V43" s="155" t="s">
        <v>236</v>
      </c>
      <c r="Y43" s="170"/>
    </row>
    <row r="44" spans="2:25" s="50" customFormat="1" ht="24.95" customHeight="1" x14ac:dyDescent="0.2">
      <c r="B44" s="156">
        <f t="shared" si="0"/>
        <v>7</v>
      </c>
      <c r="C44" s="150">
        <v>43322</v>
      </c>
      <c r="D44" s="151">
        <v>0.7649421296296296</v>
      </c>
      <c r="E44" s="202">
        <v>-38.45717003</v>
      </c>
      <c r="F44" s="202">
        <v>144.99008760000001</v>
      </c>
      <c r="G44" s="152" t="s">
        <v>545</v>
      </c>
      <c r="H44" s="202">
        <v>1314698</v>
      </c>
      <c r="I44" s="202" t="s">
        <v>107</v>
      </c>
      <c r="J44" s="160" t="s">
        <v>77</v>
      </c>
      <c r="K44" s="202" t="s">
        <v>141</v>
      </c>
      <c r="L44" s="153" t="s">
        <v>86</v>
      </c>
      <c r="M44" s="202" t="s">
        <v>79</v>
      </c>
      <c r="N44" s="153" t="s">
        <v>61</v>
      </c>
      <c r="O44" s="203" t="s">
        <v>535</v>
      </c>
      <c r="P44" s="73">
        <v>1</v>
      </c>
      <c r="Q44" s="154" t="s">
        <v>186</v>
      </c>
      <c r="R44" s="74">
        <v>0.1</v>
      </c>
      <c r="S44" s="74">
        <v>0.1</v>
      </c>
      <c r="T44" s="154">
        <v>1207722</v>
      </c>
      <c r="U44" s="202" t="s">
        <v>255</v>
      </c>
      <c r="V44" s="152" t="s">
        <v>242</v>
      </c>
      <c r="Y44" s="171"/>
    </row>
    <row r="45" spans="2:25" s="50" customFormat="1" ht="24.95" customHeight="1" x14ac:dyDescent="0.2">
      <c r="B45" s="156">
        <f t="shared" si="0"/>
        <v>8</v>
      </c>
      <c r="C45" s="150">
        <v>43329</v>
      </c>
      <c r="D45" s="151">
        <v>0.81826388888888879</v>
      </c>
      <c r="E45" s="202">
        <v>-37.982057159999997</v>
      </c>
      <c r="F45" s="202">
        <v>145.2151471</v>
      </c>
      <c r="G45" s="152" t="s">
        <v>440</v>
      </c>
      <c r="H45" s="202">
        <v>637203</v>
      </c>
      <c r="I45" s="202" t="s">
        <v>134</v>
      </c>
      <c r="J45" s="160" t="s">
        <v>77</v>
      </c>
      <c r="K45" s="202" t="s">
        <v>124</v>
      </c>
      <c r="L45" s="153" t="s">
        <v>86</v>
      </c>
      <c r="M45" s="202" t="s">
        <v>79</v>
      </c>
      <c r="N45" s="203" t="s">
        <v>61</v>
      </c>
      <c r="O45" s="203" t="s">
        <v>534</v>
      </c>
      <c r="P45" s="73">
        <v>0.2</v>
      </c>
      <c r="Q45" s="154" t="s">
        <v>186</v>
      </c>
      <c r="R45" s="74">
        <v>0.1</v>
      </c>
      <c r="S45" s="74">
        <v>2.0000000000000004E-2</v>
      </c>
      <c r="T45" s="154">
        <v>1210051</v>
      </c>
      <c r="U45" s="202" t="s">
        <v>246</v>
      </c>
      <c r="V45" s="202" t="s">
        <v>243</v>
      </c>
      <c r="Y45" s="170"/>
    </row>
    <row r="46" spans="2:25" s="50" customFormat="1" ht="24.95" customHeight="1" x14ac:dyDescent="0.2">
      <c r="B46" s="156">
        <f t="shared" si="0"/>
        <v>9</v>
      </c>
      <c r="C46" s="150">
        <v>43330</v>
      </c>
      <c r="D46" s="151">
        <v>6.0069444444444446E-2</v>
      </c>
      <c r="E46" s="202">
        <v>-38.126054889999999</v>
      </c>
      <c r="F46" s="202">
        <v>145.1300482</v>
      </c>
      <c r="G46" s="152" t="s">
        <v>546</v>
      </c>
      <c r="H46" s="202">
        <v>3308283</v>
      </c>
      <c r="I46" s="202" t="s">
        <v>173</v>
      </c>
      <c r="J46" s="160" t="s">
        <v>75</v>
      </c>
      <c r="K46" s="202" t="s">
        <v>124</v>
      </c>
      <c r="L46" s="203" t="s">
        <v>204</v>
      </c>
      <c r="M46" s="202" t="s">
        <v>79</v>
      </c>
      <c r="N46" s="203" t="s">
        <v>61</v>
      </c>
      <c r="O46" s="203" t="s">
        <v>534</v>
      </c>
      <c r="P46" s="73">
        <v>0.2</v>
      </c>
      <c r="Q46" s="154" t="s">
        <v>186</v>
      </c>
      <c r="R46" s="74">
        <v>0.1</v>
      </c>
      <c r="S46" s="74">
        <v>2.0000000000000004E-2</v>
      </c>
      <c r="T46" s="154">
        <v>1210065</v>
      </c>
      <c r="U46" s="202" t="s">
        <v>247</v>
      </c>
      <c r="V46" s="203" t="s">
        <v>249</v>
      </c>
      <c r="Y46" s="170"/>
    </row>
    <row r="47" spans="2:25" s="50" customFormat="1" ht="24.95" customHeight="1" x14ac:dyDescent="0.2">
      <c r="B47" s="156">
        <f t="shared" si="0"/>
        <v>10</v>
      </c>
      <c r="C47" s="150">
        <v>43336</v>
      </c>
      <c r="D47" s="151">
        <v>0.16230324074074073</v>
      </c>
      <c r="E47" s="202">
        <v>-37.946697700000001</v>
      </c>
      <c r="F47" s="202">
        <v>145.00633139999999</v>
      </c>
      <c r="G47" s="152" t="s">
        <v>441</v>
      </c>
      <c r="H47" s="202">
        <v>1817885</v>
      </c>
      <c r="I47" s="202" t="s">
        <v>145</v>
      </c>
      <c r="J47" s="160" t="s">
        <v>75</v>
      </c>
      <c r="K47" s="202" t="s">
        <v>124</v>
      </c>
      <c r="L47" s="203" t="s">
        <v>92</v>
      </c>
      <c r="M47" s="202" t="s">
        <v>79</v>
      </c>
      <c r="N47" s="203" t="s">
        <v>61</v>
      </c>
      <c r="O47" s="203" t="s">
        <v>534</v>
      </c>
      <c r="P47" s="73">
        <v>0.2</v>
      </c>
      <c r="Q47" s="154" t="s">
        <v>186</v>
      </c>
      <c r="R47" s="74">
        <v>0.1</v>
      </c>
      <c r="S47" s="74">
        <v>2.0000000000000004E-2</v>
      </c>
      <c r="T47" s="154">
        <v>1211952</v>
      </c>
      <c r="U47" s="202" t="s">
        <v>248</v>
      </c>
      <c r="V47" s="203" t="s">
        <v>257</v>
      </c>
      <c r="Y47" s="172"/>
    </row>
    <row r="48" spans="2:25" s="50" customFormat="1" ht="24.95" customHeight="1" x14ac:dyDescent="0.2">
      <c r="B48" s="156">
        <f t="shared" si="0"/>
        <v>11</v>
      </c>
      <c r="C48" s="150">
        <v>43338</v>
      </c>
      <c r="D48" s="151">
        <v>0.92152777777777783</v>
      </c>
      <c r="E48" s="202">
        <v>-38.061415220000001</v>
      </c>
      <c r="F48" s="202">
        <v>145.11790869999999</v>
      </c>
      <c r="G48" s="202" t="s">
        <v>442</v>
      </c>
      <c r="H48" s="202">
        <v>3303088</v>
      </c>
      <c r="I48" s="202" t="s">
        <v>115</v>
      </c>
      <c r="J48" s="160" t="s">
        <v>75</v>
      </c>
      <c r="K48" s="202" t="s">
        <v>124</v>
      </c>
      <c r="L48" s="203" t="s">
        <v>92</v>
      </c>
      <c r="M48" s="202" t="s">
        <v>79</v>
      </c>
      <c r="N48" s="203" t="s">
        <v>61</v>
      </c>
      <c r="O48" s="203" t="s">
        <v>534</v>
      </c>
      <c r="P48" s="73">
        <v>0.2</v>
      </c>
      <c r="Q48" s="154" t="s">
        <v>186</v>
      </c>
      <c r="R48" s="74">
        <v>0.1</v>
      </c>
      <c r="S48" s="74">
        <v>2.0000000000000004E-2</v>
      </c>
      <c r="T48" s="154">
        <v>1212546</v>
      </c>
      <c r="U48" s="202" t="s">
        <v>252</v>
      </c>
      <c r="V48" s="202" t="s">
        <v>244</v>
      </c>
      <c r="Y48" s="172"/>
    </row>
    <row r="49" spans="2:25" s="50" customFormat="1" ht="24.95" customHeight="1" x14ac:dyDescent="0.2">
      <c r="B49" s="156">
        <f t="shared" si="0"/>
        <v>12</v>
      </c>
      <c r="C49" s="150">
        <v>43340</v>
      </c>
      <c r="D49" s="151">
        <v>0.82171296296296292</v>
      </c>
      <c r="E49" s="202">
        <v>-37.903281620000001</v>
      </c>
      <c r="F49" s="202">
        <v>145.0452851</v>
      </c>
      <c r="G49" s="152" t="s">
        <v>443</v>
      </c>
      <c r="H49" s="202">
        <v>2322622</v>
      </c>
      <c r="I49" s="202" t="s">
        <v>165</v>
      </c>
      <c r="J49" s="160" t="s">
        <v>76</v>
      </c>
      <c r="K49" s="202" t="s">
        <v>124</v>
      </c>
      <c r="L49" s="153" t="s">
        <v>85</v>
      </c>
      <c r="M49" s="202" t="s">
        <v>79</v>
      </c>
      <c r="N49" s="203" t="s">
        <v>61</v>
      </c>
      <c r="O49" s="203" t="s">
        <v>534</v>
      </c>
      <c r="P49" s="73">
        <v>0.2</v>
      </c>
      <c r="Q49" s="154" t="s">
        <v>186</v>
      </c>
      <c r="R49" s="74">
        <v>0.1</v>
      </c>
      <c r="S49" s="74">
        <v>2.0000000000000004E-2</v>
      </c>
      <c r="T49" s="154">
        <v>1213290</v>
      </c>
      <c r="U49" s="202" t="s">
        <v>251</v>
      </c>
      <c r="V49" s="202" t="s">
        <v>250</v>
      </c>
      <c r="Y49" s="172"/>
    </row>
    <row r="50" spans="2:25" s="50" customFormat="1" ht="24.95" customHeight="1" x14ac:dyDescent="0.2">
      <c r="B50" s="156">
        <f t="shared" si="0"/>
        <v>13</v>
      </c>
      <c r="C50" s="150">
        <v>43347</v>
      </c>
      <c r="D50" s="151">
        <v>0.79193287037037041</v>
      </c>
      <c r="E50" s="202">
        <v>-37.85133897</v>
      </c>
      <c r="F50" s="202">
        <v>145.1249583</v>
      </c>
      <c r="G50" s="152" t="s">
        <v>444</v>
      </c>
      <c r="H50" s="202">
        <v>7050956</v>
      </c>
      <c r="I50" s="202" t="s">
        <v>178</v>
      </c>
      <c r="J50" s="160" t="s">
        <v>75</v>
      </c>
      <c r="K50" s="202" t="s">
        <v>124</v>
      </c>
      <c r="L50" s="203" t="s">
        <v>204</v>
      </c>
      <c r="M50" s="202" t="s">
        <v>79</v>
      </c>
      <c r="N50" s="203" t="s">
        <v>61</v>
      </c>
      <c r="O50" s="203" t="s">
        <v>534</v>
      </c>
      <c r="P50" s="73">
        <v>0.2</v>
      </c>
      <c r="Q50" s="154" t="s">
        <v>186</v>
      </c>
      <c r="R50" s="74">
        <v>0.1</v>
      </c>
      <c r="S50" s="74">
        <v>2.0000000000000004E-2</v>
      </c>
      <c r="T50" s="154">
        <v>1215353</v>
      </c>
      <c r="U50" s="202" t="s">
        <v>269</v>
      </c>
      <c r="V50" s="202" t="s">
        <v>268</v>
      </c>
      <c r="Y50" s="172"/>
    </row>
    <row r="51" spans="2:25" s="50" customFormat="1" ht="24.95" customHeight="1" x14ac:dyDescent="0.2">
      <c r="B51" s="156">
        <f t="shared" si="0"/>
        <v>14</v>
      </c>
      <c r="C51" s="150">
        <v>43350</v>
      </c>
      <c r="D51" s="151">
        <v>0.78438657407407408</v>
      </c>
      <c r="E51" s="202">
        <v>-37.786991180000001</v>
      </c>
      <c r="F51" s="202">
        <v>145.13440489999999</v>
      </c>
      <c r="G51" s="202" t="s">
        <v>445</v>
      </c>
      <c r="H51" s="202">
        <v>7061755</v>
      </c>
      <c r="I51" s="202" t="s">
        <v>180</v>
      </c>
      <c r="J51" s="160" t="s">
        <v>75</v>
      </c>
      <c r="K51" s="202" t="s">
        <v>124</v>
      </c>
      <c r="L51" s="203" t="s">
        <v>204</v>
      </c>
      <c r="M51" s="202" t="s">
        <v>79</v>
      </c>
      <c r="N51" s="203" t="s">
        <v>61</v>
      </c>
      <c r="O51" s="203" t="s">
        <v>534</v>
      </c>
      <c r="P51" s="73">
        <v>0.2</v>
      </c>
      <c r="Q51" s="154" t="s">
        <v>186</v>
      </c>
      <c r="R51" s="74">
        <v>0.1</v>
      </c>
      <c r="S51" s="74">
        <v>2.0000000000000004E-2</v>
      </c>
      <c r="T51" s="154">
        <v>1216628</v>
      </c>
      <c r="U51" s="202" t="s">
        <v>266</v>
      </c>
      <c r="V51" s="155" t="s">
        <v>267</v>
      </c>
      <c r="Y51" s="172"/>
    </row>
    <row r="52" spans="2:25" s="57" customFormat="1" ht="24.95" customHeight="1" x14ac:dyDescent="0.2">
      <c r="B52" s="156">
        <f t="shared" si="0"/>
        <v>15</v>
      </c>
      <c r="C52" s="150">
        <v>43352</v>
      </c>
      <c r="D52" s="151">
        <v>0.78333333333333333</v>
      </c>
      <c r="E52" s="202">
        <v>-38.337550450000002</v>
      </c>
      <c r="F52" s="202">
        <v>145.1750543</v>
      </c>
      <c r="G52" s="152" t="s">
        <v>446</v>
      </c>
      <c r="H52" s="152">
        <v>8823764</v>
      </c>
      <c r="I52" s="202" t="s">
        <v>168</v>
      </c>
      <c r="J52" s="160" t="s">
        <v>75</v>
      </c>
      <c r="K52" s="202" t="s">
        <v>141</v>
      </c>
      <c r="L52" s="153" t="s">
        <v>92</v>
      </c>
      <c r="M52" s="202" t="s">
        <v>80</v>
      </c>
      <c r="N52" s="153" t="s">
        <v>61</v>
      </c>
      <c r="O52" s="203" t="s">
        <v>534</v>
      </c>
      <c r="P52" s="73">
        <v>0.2</v>
      </c>
      <c r="Q52" s="154" t="s">
        <v>186</v>
      </c>
      <c r="R52" s="74">
        <v>0.1</v>
      </c>
      <c r="S52" s="74">
        <v>2.0000000000000004E-2</v>
      </c>
      <c r="T52" s="154">
        <v>1216829</v>
      </c>
      <c r="U52" s="202" t="s">
        <v>264</v>
      </c>
      <c r="V52" s="155" t="s">
        <v>265</v>
      </c>
      <c r="Y52" s="172"/>
    </row>
    <row r="53" spans="2:25" s="57" customFormat="1" ht="24.95" customHeight="1" x14ac:dyDescent="0.2">
      <c r="B53" s="156">
        <f t="shared" si="0"/>
        <v>16</v>
      </c>
      <c r="C53" s="150">
        <v>43354</v>
      </c>
      <c r="D53" s="151">
        <v>0.84570601851851857</v>
      </c>
      <c r="E53" s="202">
        <v>-38.284071650000001</v>
      </c>
      <c r="F53" s="202">
        <v>145.18866249999999</v>
      </c>
      <c r="G53" s="202" t="s">
        <v>447</v>
      </c>
      <c r="H53" s="202">
        <v>1105560</v>
      </c>
      <c r="I53" s="202" t="s">
        <v>106</v>
      </c>
      <c r="J53" s="160" t="s">
        <v>77</v>
      </c>
      <c r="K53" s="202" t="s">
        <v>141</v>
      </c>
      <c r="L53" s="203" t="s">
        <v>81</v>
      </c>
      <c r="M53" s="202" t="s">
        <v>80</v>
      </c>
      <c r="N53" s="203" t="s">
        <v>46</v>
      </c>
      <c r="O53" s="203" t="s">
        <v>535</v>
      </c>
      <c r="P53" s="73">
        <v>1</v>
      </c>
      <c r="Q53" s="154" t="s">
        <v>186</v>
      </c>
      <c r="R53" s="74">
        <v>0.1</v>
      </c>
      <c r="S53" s="74">
        <v>0.1</v>
      </c>
      <c r="T53" s="154">
        <v>1217573</v>
      </c>
      <c r="U53" s="202" t="s">
        <v>263</v>
      </c>
      <c r="V53" s="202" t="s">
        <v>262</v>
      </c>
      <c r="Y53" s="172"/>
    </row>
    <row r="54" spans="2:25" s="57" customFormat="1" ht="24.95" customHeight="1" x14ac:dyDescent="0.2">
      <c r="B54" s="156">
        <f t="shared" si="0"/>
        <v>17</v>
      </c>
      <c r="C54" s="150">
        <v>43355</v>
      </c>
      <c r="D54" s="151">
        <v>0.42777777777777781</v>
      </c>
      <c r="E54" s="202">
        <v>-37.880255990000002</v>
      </c>
      <c r="F54" s="202">
        <v>144.99744759999999</v>
      </c>
      <c r="G54" s="152" t="s">
        <v>448</v>
      </c>
      <c r="H54" s="202">
        <v>2306611</v>
      </c>
      <c r="I54" s="202" t="s">
        <v>144</v>
      </c>
      <c r="J54" s="160" t="s">
        <v>76</v>
      </c>
      <c r="K54" s="202" t="s">
        <v>124</v>
      </c>
      <c r="L54" s="153" t="s">
        <v>86</v>
      </c>
      <c r="M54" s="152" t="s">
        <v>80</v>
      </c>
      <c r="N54" s="153" t="s">
        <v>61</v>
      </c>
      <c r="O54" s="203" t="s">
        <v>534</v>
      </c>
      <c r="P54" s="73">
        <v>0.2</v>
      </c>
      <c r="Q54" s="154" t="s">
        <v>186</v>
      </c>
      <c r="R54" s="74">
        <v>0.1</v>
      </c>
      <c r="S54" s="74">
        <v>2.0000000000000004E-2</v>
      </c>
      <c r="T54" s="154">
        <v>1217844</v>
      </c>
      <c r="U54" s="202" t="s">
        <v>260</v>
      </c>
      <c r="V54" s="202" t="s">
        <v>261</v>
      </c>
      <c r="Y54" s="172"/>
    </row>
    <row r="55" spans="2:25" s="57" customFormat="1" ht="24.95" customHeight="1" x14ac:dyDescent="0.2">
      <c r="B55" s="156">
        <f t="shared" si="0"/>
        <v>18</v>
      </c>
      <c r="C55" s="150">
        <v>43358</v>
      </c>
      <c r="D55" s="151">
        <v>0.40476851851851853</v>
      </c>
      <c r="E55" s="202">
        <v>-37.962603950000002</v>
      </c>
      <c r="F55" s="202">
        <v>145.0601739</v>
      </c>
      <c r="G55" s="152" t="s">
        <v>449</v>
      </c>
      <c r="H55" s="202">
        <v>1814983</v>
      </c>
      <c r="I55" s="202" t="s">
        <v>163</v>
      </c>
      <c r="J55" s="160" t="s">
        <v>77</v>
      </c>
      <c r="K55" s="202" t="s">
        <v>124</v>
      </c>
      <c r="L55" s="153" t="s">
        <v>84</v>
      </c>
      <c r="M55" s="152" t="s">
        <v>80</v>
      </c>
      <c r="N55" s="153" t="s">
        <v>61</v>
      </c>
      <c r="O55" s="203" t="s">
        <v>534</v>
      </c>
      <c r="P55" s="73">
        <v>0.2</v>
      </c>
      <c r="Q55" s="154" t="s">
        <v>186</v>
      </c>
      <c r="R55" s="74">
        <v>0.1</v>
      </c>
      <c r="S55" s="74">
        <v>2.0000000000000004E-2</v>
      </c>
      <c r="T55" s="154">
        <v>1219025</v>
      </c>
      <c r="U55" s="202" t="s">
        <v>259</v>
      </c>
      <c r="V55" s="202" t="s">
        <v>258</v>
      </c>
      <c r="Y55" s="172"/>
    </row>
    <row r="56" spans="2:25" s="57" customFormat="1" ht="24.95" customHeight="1" x14ac:dyDescent="0.2">
      <c r="B56" s="156">
        <f t="shared" si="0"/>
        <v>19</v>
      </c>
      <c r="C56" s="150">
        <v>43368</v>
      </c>
      <c r="D56" s="151">
        <v>0.49513888888888885</v>
      </c>
      <c r="E56" s="202">
        <v>-37.841506070000001</v>
      </c>
      <c r="F56" s="202">
        <v>145.20014990000001</v>
      </c>
      <c r="G56" s="152" t="s">
        <v>450</v>
      </c>
      <c r="H56" s="202">
        <v>7031165</v>
      </c>
      <c r="I56" s="202" t="s">
        <v>125</v>
      </c>
      <c r="J56" s="160" t="s">
        <v>77</v>
      </c>
      <c r="K56" s="202" t="s">
        <v>124</v>
      </c>
      <c r="L56" s="153" t="s">
        <v>81</v>
      </c>
      <c r="M56" s="152" t="s">
        <v>80</v>
      </c>
      <c r="N56" s="153" t="s">
        <v>45</v>
      </c>
      <c r="O56" s="203" t="s">
        <v>534</v>
      </c>
      <c r="P56" s="73">
        <v>0.2</v>
      </c>
      <c r="Q56" s="154" t="s">
        <v>186</v>
      </c>
      <c r="R56" s="74">
        <v>0.1</v>
      </c>
      <c r="S56" s="74">
        <v>2.0000000000000004E-2</v>
      </c>
      <c r="T56" s="154">
        <v>1222030</v>
      </c>
      <c r="U56" s="202" t="s">
        <v>270</v>
      </c>
      <c r="V56" s="155" t="s">
        <v>271</v>
      </c>
    </row>
    <row r="57" spans="2:25" s="57" customFormat="1" ht="24.95" customHeight="1" x14ac:dyDescent="0.2">
      <c r="B57" s="156">
        <f t="shared" si="0"/>
        <v>20</v>
      </c>
      <c r="C57" s="150">
        <v>43370</v>
      </c>
      <c r="D57" s="151">
        <v>0.55569444444444438</v>
      </c>
      <c r="E57" s="202">
        <v>-37.811336799999999</v>
      </c>
      <c r="F57" s="202">
        <v>145.1742199</v>
      </c>
      <c r="G57" s="152" t="s">
        <v>452</v>
      </c>
      <c r="H57" s="202">
        <v>7032815</v>
      </c>
      <c r="I57" s="202" t="s">
        <v>126</v>
      </c>
      <c r="J57" s="160" t="s">
        <v>77</v>
      </c>
      <c r="K57" s="202" t="s">
        <v>124</v>
      </c>
      <c r="L57" s="153" t="s">
        <v>81</v>
      </c>
      <c r="M57" s="152" t="s">
        <v>80</v>
      </c>
      <c r="N57" s="153" t="s">
        <v>48</v>
      </c>
      <c r="O57" s="203" t="s">
        <v>534</v>
      </c>
      <c r="P57" s="73">
        <v>0.2</v>
      </c>
      <c r="Q57" s="154" t="s">
        <v>188</v>
      </c>
      <c r="R57" s="74">
        <v>0.5</v>
      </c>
      <c r="S57" s="74">
        <v>0.1</v>
      </c>
      <c r="T57" s="154">
        <v>1222712</v>
      </c>
      <c r="U57" s="202" t="s">
        <v>272</v>
      </c>
      <c r="V57" s="155" t="s">
        <v>253</v>
      </c>
    </row>
    <row r="58" spans="2:25" s="57" customFormat="1" ht="24.95" customHeight="1" x14ac:dyDescent="0.2">
      <c r="B58" s="156">
        <f t="shared" si="0"/>
        <v>21</v>
      </c>
      <c r="C58" s="150">
        <v>43370</v>
      </c>
      <c r="D58" s="151">
        <v>0.82964120370370376</v>
      </c>
      <c r="E58" s="202">
        <v>-37.889360060000001</v>
      </c>
      <c r="F58" s="202">
        <v>145.2203998</v>
      </c>
      <c r="G58" s="202" t="s">
        <v>451</v>
      </c>
      <c r="H58" s="152">
        <v>617315</v>
      </c>
      <c r="I58" s="202" t="s">
        <v>109</v>
      </c>
      <c r="J58" s="160" t="s">
        <v>77</v>
      </c>
      <c r="K58" s="202" t="s">
        <v>124</v>
      </c>
      <c r="L58" s="153" t="s">
        <v>91</v>
      </c>
      <c r="M58" s="152" t="s">
        <v>80</v>
      </c>
      <c r="N58" s="153" t="s">
        <v>61</v>
      </c>
      <c r="O58" s="203" t="s">
        <v>534</v>
      </c>
      <c r="P58" s="73">
        <v>0.2</v>
      </c>
      <c r="Q58" s="154" t="s">
        <v>188</v>
      </c>
      <c r="R58" s="74">
        <v>0.5</v>
      </c>
      <c r="S58" s="74">
        <v>0.1</v>
      </c>
      <c r="T58" s="154">
        <v>1222828</v>
      </c>
      <c r="U58" s="202" t="s">
        <v>256</v>
      </c>
      <c r="V58" s="202" t="s">
        <v>254</v>
      </c>
    </row>
    <row r="59" spans="2:25" s="57" customFormat="1" ht="24.95" customHeight="1" x14ac:dyDescent="0.2">
      <c r="B59" s="156">
        <f t="shared" si="0"/>
        <v>22</v>
      </c>
      <c r="C59" s="150">
        <v>43382</v>
      </c>
      <c r="D59" s="151">
        <v>0.85978009259259258</v>
      </c>
      <c r="E59" s="202">
        <v>-37.901954500000002</v>
      </c>
      <c r="F59" s="202">
        <v>145.14988249999999</v>
      </c>
      <c r="G59" s="202" t="s">
        <v>453</v>
      </c>
      <c r="H59" s="202">
        <v>611790</v>
      </c>
      <c r="I59" s="202" t="s">
        <v>152</v>
      </c>
      <c r="J59" s="160" t="s">
        <v>77</v>
      </c>
      <c r="K59" s="202" t="s">
        <v>124</v>
      </c>
      <c r="L59" s="203" t="s">
        <v>84</v>
      </c>
      <c r="M59" s="202" t="s">
        <v>80</v>
      </c>
      <c r="N59" s="203" t="s">
        <v>61</v>
      </c>
      <c r="O59" s="203" t="s">
        <v>534</v>
      </c>
      <c r="P59" s="73">
        <v>0.2</v>
      </c>
      <c r="Q59" s="154" t="s">
        <v>187</v>
      </c>
      <c r="R59" s="74">
        <v>0.2</v>
      </c>
      <c r="S59" s="74">
        <v>4.0000000000000008E-2</v>
      </c>
      <c r="T59" s="154">
        <v>1225875</v>
      </c>
      <c r="U59" s="202" t="s">
        <v>274</v>
      </c>
      <c r="V59" s="202" t="s">
        <v>273</v>
      </c>
    </row>
    <row r="60" spans="2:25" s="57" customFormat="1" ht="24.95" customHeight="1" x14ac:dyDescent="0.2">
      <c r="B60" s="156">
        <f t="shared" si="0"/>
        <v>23</v>
      </c>
      <c r="C60" s="150">
        <v>43388</v>
      </c>
      <c r="D60" s="151">
        <v>0.44252314814814814</v>
      </c>
      <c r="E60" s="202">
        <v>-37.89761326</v>
      </c>
      <c r="F60" s="202">
        <v>145.036058</v>
      </c>
      <c r="G60" s="152" t="s">
        <v>454</v>
      </c>
      <c r="H60" s="202">
        <v>2322822</v>
      </c>
      <c r="I60" s="202" t="s">
        <v>113</v>
      </c>
      <c r="J60" s="160" t="s">
        <v>76</v>
      </c>
      <c r="K60" s="202" t="s">
        <v>124</v>
      </c>
      <c r="L60" s="153" t="s">
        <v>85</v>
      </c>
      <c r="M60" s="152" t="s">
        <v>80</v>
      </c>
      <c r="N60" s="153" t="s">
        <v>61</v>
      </c>
      <c r="O60" s="203" t="s">
        <v>534</v>
      </c>
      <c r="P60" s="73">
        <v>0.2</v>
      </c>
      <c r="Q60" s="154" t="s">
        <v>187</v>
      </c>
      <c r="R60" s="74">
        <v>0.2</v>
      </c>
      <c r="S60" s="74">
        <v>4.0000000000000008E-2</v>
      </c>
      <c r="T60" s="154">
        <v>1227219</v>
      </c>
      <c r="U60" s="202" t="s">
        <v>276</v>
      </c>
      <c r="V60" s="202" t="s">
        <v>275</v>
      </c>
    </row>
    <row r="61" spans="2:25" s="57" customFormat="1" ht="24.95" customHeight="1" x14ac:dyDescent="0.2">
      <c r="B61" s="156">
        <f t="shared" si="0"/>
        <v>24</v>
      </c>
      <c r="C61" s="150">
        <v>43389</v>
      </c>
      <c r="D61" s="151">
        <v>0.39444444444444443</v>
      </c>
      <c r="E61" s="202">
        <v>-38.462665549999997</v>
      </c>
      <c r="F61" s="202">
        <v>144.99459719999999</v>
      </c>
      <c r="G61" s="152" t="s">
        <v>455</v>
      </c>
      <c r="H61" s="202">
        <v>8827247</v>
      </c>
      <c r="I61" s="202" t="s">
        <v>107</v>
      </c>
      <c r="J61" s="160" t="s">
        <v>77</v>
      </c>
      <c r="K61" s="202" t="s">
        <v>141</v>
      </c>
      <c r="L61" s="153" t="s">
        <v>90</v>
      </c>
      <c r="M61" s="152" t="s">
        <v>80</v>
      </c>
      <c r="N61" s="153" t="s">
        <v>61</v>
      </c>
      <c r="O61" s="203" t="s">
        <v>535</v>
      </c>
      <c r="P61" s="73">
        <v>1</v>
      </c>
      <c r="Q61" s="154" t="s">
        <v>187</v>
      </c>
      <c r="R61" s="74">
        <v>0.2</v>
      </c>
      <c r="S61" s="74">
        <v>0.2</v>
      </c>
      <c r="T61" s="154">
        <v>1227570</v>
      </c>
      <c r="U61" s="202" t="s">
        <v>277</v>
      </c>
      <c r="V61" s="155" t="s">
        <v>278</v>
      </c>
    </row>
    <row r="62" spans="2:25" s="57" customFormat="1" ht="24.95" customHeight="1" x14ac:dyDescent="0.2">
      <c r="B62" s="156">
        <f t="shared" si="0"/>
        <v>25</v>
      </c>
      <c r="C62" s="150">
        <v>43389</v>
      </c>
      <c r="D62" s="151">
        <v>0.8534722222222223</v>
      </c>
      <c r="E62" s="202">
        <v>-38.31662618</v>
      </c>
      <c r="F62" s="202">
        <v>145.1940554</v>
      </c>
      <c r="G62" s="152" t="s">
        <v>456</v>
      </c>
      <c r="H62" s="202">
        <v>1109493</v>
      </c>
      <c r="I62" s="202" t="s">
        <v>176</v>
      </c>
      <c r="J62" s="160" t="s">
        <v>77</v>
      </c>
      <c r="K62" s="202" t="s">
        <v>124</v>
      </c>
      <c r="L62" s="153" t="s">
        <v>83</v>
      </c>
      <c r="M62" s="152" t="s">
        <v>80</v>
      </c>
      <c r="N62" s="153" t="s">
        <v>61</v>
      </c>
      <c r="O62" s="203" t="s">
        <v>534</v>
      </c>
      <c r="P62" s="73">
        <v>0.2</v>
      </c>
      <c r="Q62" s="154" t="s">
        <v>187</v>
      </c>
      <c r="R62" s="74">
        <v>0.2</v>
      </c>
      <c r="S62" s="74">
        <v>4.0000000000000008E-2</v>
      </c>
      <c r="T62" s="154">
        <v>1227966</v>
      </c>
      <c r="U62" s="202" t="s">
        <v>280</v>
      </c>
      <c r="V62" s="152" t="s">
        <v>279</v>
      </c>
    </row>
    <row r="63" spans="2:25" s="57" customFormat="1" ht="24.95" customHeight="1" x14ac:dyDescent="0.2">
      <c r="B63" s="156">
        <f t="shared" si="0"/>
        <v>26</v>
      </c>
      <c r="C63" s="150">
        <v>43393</v>
      </c>
      <c r="D63" s="151">
        <v>0.45251157407407411</v>
      </c>
      <c r="E63" s="202">
        <v>-37.890105519999999</v>
      </c>
      <c r="F63" s="202">
        <v>145.0652072</v>
      </c>
      <c r="G63" s="152" t="s">
        <v>457</v>
      </c>
      <c r="H63" s="202">
        <v>2327331</v>
      </c>
      <c r="I63" s="202" t="s">
        <v>160</v>
      </c>
      <c r="J63" s="160" t="s">
        <v>76</v>
      </c>
      <c r="K63" s="202" t="s">
        <v>124</v>
      </c>
      <c r="L63" s="203" t="s">
        <v>83</v>
      </c>
      <c r="M63" s="202" t="s">
        <v>80</v>
      </c>
      <c r="N63" s="203" t="s">
        <v>61</v>
      </c>
      <c r="O63" s="203" t="s">
        <v>534</v>
      </c>
      <c r="P63" s="73">
        <v>0.2</v>
      </c>
      <c r="Q63" s="154" t="s">
        <v>187</v>
      </c>
      <c r="R63" s="74">
        <v>0.2</v>
      </c>
      <c r="S63" s="74">
        <v>4.0000000000000008E-2</v>
      </c>
      <c r="T63" s="154">
        <v>1229633</v>
      </c>
      <c r="U63" s="202" t="s">
        <v>281</v>
      </c>
      <c r="V63" s="152" t="s">
        <v>282</v>
      </c>
    </row>
    <row r="64" spans="2:25" s="57" customFormat="1" ht="24.95" customHeight="1" x14ac:dyDescent="0.2">
      <c r="B64" s="156">
        <f t="shared" si="0"/>
        <v>27</v>
      </c>
      <c r="C64" s="150">
        <v>43404</v>
      </c>
      <c r="D64" s="151">
        <v>0.47916666666666669</v>
      </c>
      <c r="E64" s="202">
        <v>-37.928565730000003</v>
      </c>
      <c r="F64" s="202">
        <v>145.14897980000001</v>
      </c>
      <c r="G64" s="152" t="s">
        <v>458</v>
      </c>
      <c r="H64" s="202">
        <v>9227806</v>
      </c>
      <c r="I64" s="202" t="s">
        <v>120</v>
      </c>
      <c r="J64" s="160" t="s">
        <v>77</v>
      </c>
      <c r="K64" s="202" t="s">
        <v>124</v>
      </c>
      <c r="L64" s="153" t="s">
        <v>85</v>
      </c>
      <c r="M64" s="152" t="s">
        <v>80</v>
      </c>
      <c r="N64" s="153" t="s">
        <v>61</v>
      </c>
      <c r="O64" s="203" t="s">
        <v>534</v>
      </c>
      <c r="P64" s="73">
        <v>0.2</v>
      </c>
      <c r="Q64" s="154" t="s">
        <v>187</v>
      </c>
      <c r="R64" s="74">
        <v>0.2</v>
      </c>
      <c r="S64" s="74">
        <v>4.0000000000000008E-2</v>
      </c>
      <c r="T64" s="154">
        <v>1232005</v>
      </c>
      <c r="U64" s="202" t="s">
        <v>283</v>
      </c>
      <c r="V64" s="152" t="s">
        <v>284</v>
      </c>
    </row>
    <row r="65" spans="2:22" s="57" customFormat="1" ht="24.95" customHeight="1" x14ac:dyDescent="0.2">
      <c r="B65" s="156">
        <f t="shared" si="0"/>
        <v>28</v>
      </c>
      <c r="C65" s="150">
        <v>43409</v>
      </c>
      <c r="D65" s="151">
        <v>0.49940972222222224</v>
      </c>
      <c r="E65" s="202">
        <v>-37.981630899999999</v>
      </c>
      <c r="F65" s="202">
        <v>145.2024012</v>
      </c>
      <c r="G65" s="152" t="s">
        <v>459</v>
      </c>
      <c r="H65" s="202">
        <v>633695</v>
      </c>
      <c r="I65" s="202" t="s">
        <v>135</v>
      </c>
      <c r="J65" s="160" t="s">
        <v>77</v>
      </c>
      <c r="K65" s="202" t="s">
        <v>124</v>
      </c>
      <c r="L65" s="153" t="s">
        <v>84</v>
      </c>
      <c r="M65" s="152" t="s">
        <v>80</v>
      </c>
      <c r="N65" s="153" t="s">
        <v>61</v>
      </c>
      <c r="O65" s="203" t="s">
        <v>534</v>
      </c>
      <c r="P65" s="73">
        <v>0.2</v>
      </c>
      <c r="Q65" s="154" t="s">
        <v>187</v>
      </c>
      <c r="R65" s="74">
        <v>0.2</v>
      </c>
      <c r="S65" s="74">
        <v>4.0000000000000008E-2</v>
      </c>
      <c r="T65" s="154">
        <v>1233104</v>
      </c>
      <c r="U65" s="202" t="s">
        <v>287</v>
      </c>
      <c r="V65" s="202" t="s">
        <v>291</v>
      </c>
    </row>
    <row r="66" spans="2:22" s="57" customFormat="1" ht="24.95" customHeight="1" x14ac:dyDescent="0.2">
      <c r="B66" s="156">
        <f t="shared" si="0"/>
        <v>29</v>
      </c>
      <c r="C66" s="150">
        <v>43410</v>
      </c>
      <c r="D66" s="151">
        <v>0.43018518518518517</v>
      </c>
      <c r="E66" s="202">
        <v>-37.975610979999999</v>
      </c>
      <c r="F66" s="202">
        <v>145.0166246</v>
      </c>
      <c r="G66" s="152" t="s">
        <v>460</v>
      </c>
      <c r="H66" s="152">
        <v>1812587</v>
      </c>
      <c r="I66" s="202" t="s">
        <v>150</v>
      </c>
      <c r="J66" s="160" t="s">
        <v>76</v>
      </c>
      <c r="K66" s="202" t="s">
        <v>124</v>
      </c>
      <c r="L66" s="153" t="s">
        <v>82</v>
      </c>
      <c r="M66" s="152" t="s">
        <v>80</v>
      </c>
      <c r="N66" s="153" t="s">
        <v>47</v>
      </c>
      <c r="O66" s="203" t="s">
        <v>534</v>
      </c>
      <c r="P66" s="73">
        <v>0.2</v>
      </c>
      <c r="Q66" s="154" t="s">
        <v>187</v>
      </c>
      <c r="R66" s="74">
        <v>0.2</v>
      </c>
      <c r="S66" s="74">
        <v>4.0000000000000008E-2</v>
      </c>
      <c r="T66" s="154">
        <v>1233313</v>
      </c>
      <c r="U66" s="202" t="s">
        <v>297</v>
      </c>
      <c r="V66" s="152" t="s">
        <v>285</v>
      </c>
    </row>
    <row r="67" spans="2:22" s="57" customFormat="1" ht="24.95" customHeight="1" x14ac:dyDescent="0.2">
      <c r="B67" s="156">
        <f t="shared" si="0"/>
        <v>30</v>
      </c>
      <c r="C67" s="150">
        <v>43424</v>
      </c>
      <c r="D67" s="151">
        <v>0.73200231481481481</v>
      </c>
      <c r="E67" s="202">
        <v>-37.862895590000001</v>
      </c>
      <c r="F67" s="202">
        <v>145.0359417</v>
      </c>
      <c r="G67" s="152" t="s">
        <v>547</v>
      </c>
      <c r="H67" s="202">
        <v>2313937</v>
      </c>
      <c r="I67" s="202" t="s">
        <v>139</v>
      </c>
      <c r="J67" s="160" t="s">
        <v>76</v>
      </c>
      <c r="K67" s="202" t="s">
        <v>124</v>
      </c>
      <c r="L67" s="153" t="s">
        <v>81</v>
      </c>
      <c r="M67" s="152" t="s">
        <v>80</v>
      </c>
      <c r="N67" s="153" t="s">
        <v>45</v>
      </c>
      <c r="O67" s="203" t="s">
        <v>534</v>
      </c>
      <c r="P67" s="73">
        <v>0.2</v>
      </c>
      <c r="Q67" s="154" t="s">
        <v>187</v>
      </c>
      <c r="R67" s="74">
        <v>0.2</v>
      </c>
      <c r="S67" s="74">
        <v>4.0000000000000008E-2</v>
      </c>
      <c r="T67" s="154">
        <v>1238291</v>
      </c>
      <c r="U67" s="202" t="s">
        <v>286</v>
      </c>
      <c r="V67" s="152" t="s">
        <v>290</v>
      </c>
    </row>
    <row r="68" spans="2:22" s="57" customFormat="1" ht="24.95" customHeight="1" x14ac:dyDescent="0.2">
      <c r="B68" s="156">
        <f t="shared" si="0"/>
        <v>31</v>
      </c>
      <c r="C68" s="150">
        <v>43425</v>
      </c>
      <c r="D68" s="151">
        <v>8.4722222222222213E-2</v>
      </c>
      <c r="E68" s="202">
        <v>-38.13951093</v>
      </c>
      <c r="F68" s="202">
        <v>145.12055849999999</v>
      </c>
      <c r="G68" s="152" t="s">
        <v>548</v>
      </c>
      <c r="H68" s="202">
        <v>3309214</v>
      </c>
      <c r="I68" s="202" t="s">
        <v>173</v>
      </c>
      <c r="J68" s="160" t="s">
        <v>75</v>
      </c>
      <c r="K68" s="202" t="s">
        <v>124</v>
      </c>
      <c r="L68" s="153" t="s">
        <v>92</v>
      </c>
      <c r="M68" s="152" t="s">
        <v>80</v>
      </c>
      <c r="N68" s="153" t="s">
        <v>61</v>
      </c>
      <c r="O68" s="203" t="s">
        <v>534</v>
      </c>
      <c r="P68" s="73">
        <v>0.2</v>
      </c>
      <c r="Q68" s="154" t="s">
        <v>187</v>
      </c>
      <c r="R68" s="74">
        <v>0.2</v>
      </c>
      <c r="S68" s="74">
        <v>4.0000000000000008E-2</v>
      </c>
      <c r="T68" s="154">
        <v>1238431</v>
      </c>
      <c r="U68" s="202" t="s">
        <v>288</v>
      </c>
      <c r="V68" s="202" t="s">
        <v>289</v>
      </c>
    </row>
    <row r="69" spans="2:22" s="57" customFormat="1" ht="24.95" customHeight="1" x14ac:dyDescent="0.2">
      <c r="B69" s="156">
        <f t="shared" si="0"/>
        <v>32</v>
      </c>
      <c r="C69" s="150">
        <v>43425</v>
      </c>
      <c r="D69" s="151">
        <v>0.89086805555555559</v>
      </c>
      <c r="E69" s="202">
        <v>-38.365620479999997</v>
      </c>
      <c r="F69" s="202">
        <v>145.20156130000001</v>
      </c>
      <c r="G69" s="152" t="s">
        <v>461</v>
      </c>
      <c r="H69" s="202">
        <v>8826921</v>
      </c>
      <c r="I69" s="202" t="s">
        <v>166</v>
      </c>
      <c r="J69" s="160" t="s">
        <v>77</v>
      </c>
      <c r="K69" s="202" t="s">
        <v>141</v>
      </c>
      <c r="L69" s="153" t="s">
        <v>81</v>
      </c>
      <c r="M69" s="152" t="s">
        <v>80</v>
      </c>
      <c r="N69" s="153" t="s">
        <v>45</v>
      </c>
      <c r="O69" s="203" t="s">
        <v>534</v>
      </c>
      <c r="P69" s="73">
        <v>0.2</v>
      </c>
      <c r="Q69" s="154" t="s">
        <v>187</v>
      </c>
      <c r="R69" s="74">
        <v>0.2</v>
      </c>
      <c r="S69" s="74">
        <v>4.0000000000000008E-2</v>
      </c>
      <c r="T69" s="154">
        <v>1238816</v>
      </c>
      <c r="U69" s="202" t="s">
        <v>292</v>
      </c>
      <c r="V69" s="152" t="s">
        <v>293</v>
      </c>
    </row>
    <row r="70" spans="2:22" s="57" customFormat="1" ht="24.95" customHeight="1" x14ac:dyDescent="0.2">
      <c r="B70" s="156">
        <f t="shared" si="0"/>
        <v>33</v>
      </c>
      <c r="C70" s="150">
        <v>43427</v>
      </c>
      <c r="D70" s="151">
        <v>0.6958333333333333</v>
      </c>
      <c r="E70" s="202">
        <v>-38.320348459999998</v>
      </c>
      <c r="F70" s="202">
        <v>144.71349280000001</v>
      </c>
      <c r="G70" s="152" t="s">
        <v>462</v>
      </c>
      <c r="H70" s="202">
        <v>1307258</v>
      </c>
      <c r="I70" s="202" t="s">
        <v>172</v>
      </c>
      <c r="J70" s="160" t="s">
        <v>77</v>
      </c>
      <c r="K70" s="202" t="s">
        <v>124</v>
      </c>
      <c r="L70" s="153" t="s">
        <v>84</v>
      </c>
      <c r="M70" s="152" t="s">
        <v>80</v>
      </c>
      <c r="N70" s="153" t="s">
        <v>61</v>
      </c>
      <c r="O70" s="203" t="s">
        <v>534</v>
      </c>
      <c r="P70" s="73">
        <v>0.2</v>
      </c>
      <c r="Q70" s="154" t="s">
        <v>187</v>
      </c>
      <c r="R70" s="74">
        <v>0.2</v>
      </c>
      <c r="S70" s="74">
        <v>4.0000000000000008E-2</v>
      </c>
      <c r="T70" s="154">
        <v>1239371</v>
      </c>
      <c r="U70" s="202" t="s">
        <v>294</v>
      </c>
      <c r="V70" s="152" t="s">
        <v>295</v>
      </c>
    </row>
    <row r="71" spans="2:22" s="57" customFormat="1" ht="24.95" customHeight="1" x14ac:dyDescent="0.2">
      <c r="B71" s="156">
        <f t="shared" si="0"/>
        <v>34</v>
      </c>
      <c r="C71" s="150">
        <v>43433</v>
      </c>
      <c r="D71" s="151">
        <v>7.0891203703703706E-2</v>
      </c>
      <c r="E71" s="202">
        <v>-37.987781669999997</v>
      </c>
      <c r="F71" s="202">
        <v>145.10072729999999</v>
      </c>
      <c r="G71" s="152" t="s">
        <v>463</v>
      </c>
      <c r="H71" s="202">
        <v>1806824</v>
      </c>
      <c r="I71" s="202" t="s">
        <v>156</v>
      </c>
      <c r="J71" s="160" t="s">
        <v>77</v>
      </c>
      <c r="K71" s="202" t="s">
        <v>124</v>
      </c>
      <c r="L71" s="153" t="s">
        <v>84</v>
      </c>
      <c r="M71" s="152" t="s">
        <v>80</v>
      </c>
      <c r="N71" s="153" t="s">
        <v>61</v>
      </c>
      <c r="O71" s="203" t="s">
        <v>534</v>
      </c>
      <c r="P71" s="73">
        <v>0.2</v>
      </c>
      <c r="Q71" s="154" t="s">
        <v>187</v>
      </c>
      <c r="R71" s="74">
        <v>0.2</v>
      </c>
      <c r="S71" s="74">
        <v>4.0000000000000008E-2</v>
      </c>
      <c r="T71" s="154">
        <v>1241272</v>
      </c>
      <c r="U71" s="202" t="s">
        <v>532</v>
      </c>
      <c r="V71" s="202" t="s">
        <v>296</v>
      </c>
    </row>
    <row r="72" spans="2:22" s="57" customFormat="1" ht="24.95" customHeight="1" x14ac:dyDescent="0.2">
      <c r="B72" s="156">
        <f t="shared" si="0"/>
        <v>35</v>
      </c>
      <c r="C72" s="150">
        <v>43439</v>
      </c>
      <c r="D72" s="151">
        <v>0.66067129629629628</v>
      </c>
      <c r="E72" s="202">
        <v>-37.812947250000001</v>
      </c>
      <c r="F72" s="202">
        <v>145.1732696</v>
      </c>
      <c r="G72" s="152" t="s">
        <v>464</v>
      </c>
      <c r="H72" s="152">
        <v>7037165</v>
      </c>
      <c r="I72" s="202" t="s">
        <v>126</v>
      </c>
      <c r="J72" s="160" t="s">
        <v>75</v>
      </c>
      <c r="K72" s="202" t="s">
        <v>124</v>
      </c>
      <c r="L72" s="153" t="s">
        <v>92</v>
      </c>
      <c r="M72" s="152" t="s">
        <v>80</v>
      </c>
      <c r="N72" s="153" t="s">
        <v>46</v>
      </c>
      <c r="O72" s="203" t="s">
        <v>534</v>
      </c>
      <c r="P72" s="73">
        <v>0.2</v>
      </c>
      <c r="Q72" s="154" t="s">
        <v>187</v>
      </c>
      <c r="R72" s="74">
        <v>0.2</v>
      </c>
      <c r="S72" s="74">
        <v>4.0000000000000008E-2</v>
      </c>
      <c r="T72" s="154">
        <v>1243691</v>
      </c>
      <c r="U72" s="202" t="s">
        <v>303</v>
      </c>
      <c r="V72" s="202" t="s">
        <v>304</v>
      </c>
    </row>
    <row r="73" spans="2:22" s="57" customFormat="1" ht="24.95" customHeight="1" x14ac:dyDescent="0.2">
      <c r="B73" s="156">
        <f t="shared" si="0"/>
        <v>36</v>
      </c>
      <c r="C73" s="150">
        <v>43447</v>
      </c>
      <c r="D73" s="151">
        <v>0.52980324074074081</v>
      </c>
      <c r="E73" s="202">
        <v>-37.827908460000003</v>
      </c>
      <c r="F73" s="202">
        <v>145.15849560000001</v>
      </c>
      <c r="G73" s="152" t="s">
        <v>465</v>
      </c>
      <c r="H73" s="202">
        <v>7035862</v>
      </c>
      <c r="I73" s="202" t="s">
        <v>126</v>
      </c>
      <c r="J73" s="160" t="s">
        <v>77</v>
      </c>
      <c r="K73" s="202" t="s">
        <v>124</v>
      </c>
      <c r="L73" s="153" t="s">
        <v>200</v>
      </c>
      <c r="M73" s="152" t="s">
        <v>80</v>
      </c>
      <c r="N73" s="153" t="s">
        <v>45</v>
      </c>
      <c r="O73" s="203" t="s">
        <v>534</v>
      </c>
      <c r="P73" s="73">
        <v>0.2</v>
      </c>
      <c r="Q73" s="154" t="s">
        <v>187</v>
      </c>
      <c r="R73" s="74">
        <v>0.2</v>
      </c>
      <c r="S73" s="74">
        <v>4.0000000000000008E-2</v>
      </c>
      <c r="T73" s="154">
        <v>1246753</v>
      </c>
      <c r="U73" s="202" t="s">
        <v>306</v>
      </c>
      <c r="V73" s="155" t="s">
        <v>313</v>
      </c>
    </row>
    <row r="74" spans="2:22" s="57" customFormat="1" ht="24.95" customHeight="1" x14ac:dyDescent="0.2">
      <c r="B74" s="156">
        <f t="shared" si="0"/>
        <v>37</v>
      </c>
      <c r="C74" s="150">
        <v>43448</v>
      </c>
      <c r="D74" s="151">
        <v>0.74155092592592586</v>
      </c>
      <c r="E74" s="202">
        <v>-38.275494389999999</v>
      </c>
      <c r="F74" s="202">
        <v>145.02433629999999</v>
      </c>
      <c r="G74" s="152" t="s">
        <v>466</v>
      </c>
      <c r="H74" s="202">
        <v>1102908</v>
      </c>
      <c r="I74" s="202" t="s">
        <v>111</v>
      </c>
      <c r="J74" s="160" t="s">
        <v>77</v>
      </c>
      <c r="K74" s="202" t="s">
        <v>141</v>
      </c>
      <c r="L74" s="153" t="s">
        <v>200</v>
      </c>
      <c r="M74" s="152" t="s">
        <v>80</v>
      </c>
      <c r="N74" s="153" t="s">
        <v>48</v>
      </c>
      <c r="O74" s="203" t="s">
        <v>534</v>
      </c>
      <c r="P74" s="73">
        <v>0.2</v>
      </c>
      <c r="Q74" s="154" t="s">
        <v>187</v>
      </c>
      <c r="R74" s="74">
        <v>0.2</v>
      </c>
      <c r="S74" s="74">
        <v>4.0000000000000008E-2</v>
      </c>
      <c r="T74" s="154">
        <v>1247316</v>
      </c>
      <c r="U74" s="202" t="s">
        <v>298</v>
      </c>
      <c r="V74" s="152" t="s">
        <v>299</v>
      </c>
    </row>
    <row r="75" spans="2:22" s="57" customFormat="1" ht="24.95" customHeight="1" x14ac:dyDescent="0.2">
      <c r="B75" s="156">
        <f t="shared" si="0"/>
        <v>38</v>
      </c>
      <c r="C75" s="150">
        <v>43449</v>
      </c>
      <c r="D75" s="151">
        <v>0.95951388888888889</v>
      </c>
      <c r="E75" s="202">
        <v>-37.915556909999999</v>
      </c>
      <c r="F75" s="202">
        <v>145.0603643</v>
      </c>
      <c r="G75" s="152" t="s">
        <v>467</v>
      </c>
      <c r="H75" s="152">
        <v>2334491</v>
      </c>
      <c r="I75" s="202" t="s">
        <v>158</v>
      </c>
      <c r="J75" s="160" t="s">
        <v>76</v>
      </c>
      <c r="K75" s="202" t="s">
        <v>124</v>
      </c>
      <c r="L75" s="153" t="s">
        <v>86</v>
      </c>
      <c r="M75" s="152" t="s">
        <v>80</v>
      </c>
      <c r="N75" s="153" t="s">
        <v>46</v>
      </c>
      <c r="O75" s="203" t="s">
        <v>534</v>
      </c>
      <c r="P75" s="73">
        <v>0.2</v>
      </c>
      <c r="Q75" s="154" t="s">
        <v>187</v>
      </c>
      <c r="R75" s="74">
        <v>0.2</v>
      </c>
      <c r="S75" s="74">
        <v>4.0000000000000008E-2</v>
      </c>
      <c r="T75" s="154">
        <v>1247640</v>
      </c>
      <c r="U75" s="202" t="s">
        <v>312</v>
      </c>
      <c r="V75" s="202" t="s">
        <v>311</v>
      </c>
    </row>
    <row r="76" spans="2:22" s="57" customFormat="1" ht="24.95" customHeight="1" x14ac:dyDescent="0.2">
      <c r="B76" s="156">
        <f t="shared" si="0"/>
        <v>39</v>
      </c>
      <c r="C76" s="150">
        <v>43451</v>
      </c>
      <c r="D76" s="151">
        <v>0.29251157407407408</v>
      </c>
      <c r="E76" s="202">
        <v>-37.916244159999998</v>
      </c>
      <c r="F76" s="202">
        <v>145.0047745</v>
      </c>
      <c r="G76" s="152" t="s">
        <v>468</v>
      </c>
      <c r="H76" s="152">
        <v>1804900</v>
      </c>
      <c r="I76" s="202" t="s">
        <v>136</v>
      </c>
      <c r="J76" s="160" t="s">
        <v>75</v>
      </c>
      <c r="K76" s="202" t="s">
        <v>124</v>
      </c>
      <c r="L76" s="153" t="s">
        <v>92</v>
      </c>
      <c r="M76" s="152" t="s">
        <v>80</v>
      </c>
      <c r="N76" s="153" t="s">
        <v>61</v>
      </c>
      <c r="O76" s="203" t="s">
        <v>534</v>
      </c>
      <c r="P76" s="73">
        <v>0.2</v>
      </c>
      <c r="Q76" s="154" t="s">
        <v>187</v>
      </c>
      <c r="R76" s="74">
        <v>0.2</v>
      </c>
      <c r="S76" s="74">
        <v>4.0000000000000008E-2</v>
      </c>
      <c r="T76" s="154">
        <v>1247853</v>
      </c>
      <c r="U76" s="202" t="s">
        <v>300</v>
      </c>
      <c r="V76" s="155" t="s">
        <v>310</v>
      </c>
    </row>
    <row r="77" spans="2:22" s="57" customFormat="1" ht="24.95" customHeight="1" x14ac:dyDescent="0.2">
      <c r="B77" s="156">
        <f t="shared" si="0"/>
        <v>40</v>
      </c>
      <c r="C77" s="150">
        <v>43456</v>
      </c>
      <c r="D77" s="151">
        <v>8.851851851851851E-2</v>
      </c>
      <c r="E77" s="202">
        <v>-38.257065079999997</v>
      </c>
      <c r="F77" s="202">
        <v>145.18959770000001</v>
      </c>
      <c r="G77" s="152" t="s">
        <v>469</v>
      </c>
      <c r="H77" s="202">
        <v>1108044</v>
      </c>
      <c r="I77" s="202" t="s">
        <v>106</v>
      </c>
      <c r="J77" s="160" t="s">
        <v>77</v>
      </c>
      <c r="K77" s="202" t="s">
        <v>141</v>
      </c>
      <c r="L77" s="153" t="s">
        <v>83</v>
      </c>
      <c r="M77" s="152" t="s">
        <v>80</v>
      </c>
      <c r="N77" s="153" t="s">
        <v>61</v>
      </c>
      <c r="O77" s="203" t="s">
        <v>534</v>
      </c>
      <c r="P77" s="73">
        <v>0.2</v>
      </c>
      <c r="Q77" s="154" t="s">
        <v>187</v>
      </c>
      <c r="R77" s="74">
        <v>0.2</v>
      </c>
      <c r="S77" s="74">
        <v>4.0000000000000008E-2</v>
      </c>
      <c r="T77" s="154">
        <v>1249550</v>
      </c>
      <c r="U77" s="202" t="s">
        <v>305</v>
      </c>
      <c r="V77" s="202" t="s">
        <v>309</v>
      </c>
    </row>
    <row r="78" spans="2:22" s="57" customFormat="1" ht="24.95" customHeight="1" x14ac:dyDescent="0.2">
      <c r="B78" s="156">
        <f t="shared" si="0"/>
        <v>41</v>
      </c>
      <c r="C78" s="150">
        <v>43461</v>
      </c>
      <c r="D78" s="151">
        <v>0.91531250000000008</v>
      </c>
      <c r="E78" s="202">
        <v>-37.896883029999998</v>
      </c>
      <c r="F78" s="202">
        <v>145.1043181</v>
      </c>
      <c r="G78" s="152" t="s">
        <v>470</v>
      </c>
      <c r="H78" s="152">
        <v>2324619</v>
      </c>
      <c r="I78" s="202" t="s">
        <v>114</v>
      </c>
      <c r="J78" s="160" t="s">
        <v>76</v>
      </c>
      <c r="K78" s="202" t="s">
        <v>124</v>
      </c>
      <c r="L78" s="153" t="s">
        <v>200</v>
      </c>
      <c r="M78" s="152" t="s">
        <v>80</v>
      </c>
      <c r="N78" s="153" t="s">
        <v>46</v>
      </c>
      <c r="O78" s="203" t="s">
        <v>534</v>
      </c>
      <c r="P78" s="73">
        <v>0.2</v>
      </c>
      <c r="Q78" s="154" t="s">
        <v>190</v>
      </c>
      <c r="R78" s="74">
        <v>1</v>
      </c>
      <c r="S78" s="74">
        <v>0.2</v>
      </c>
      <c r="T78" s="154">
        <v>1250584</v>
      </c>
      <c r="U78" s="202" t="s">
        <v>307</v>
      </c>
      <c r="V78" s="202" t="s">
        <v>308</v>
      </c>
    </row>
    <row r="79" spans="2:22" s="57" customFormat="1" ht="24.95" customHeight="1" x14ac:dyDescent="0.2">
      <c r="B79" s="156">
        <f t="shared" si="0"/>
        <v>42</v>
      </c>
      <c r="C79" s="150">
        <v>43463</v>
      </c>
      <c r="D79" s="151">
        <v>0.67638888888888893</v>
      </c>
      <c r="E79" s="202">
        <v>-37.766767799999997</v>
      </c>
      <c r="F79" s="202">
        <v>145.13620800000001</v>
      </c>
      <c r="G79" s="152" t="s">
        <v>471</v>
      </c>
      <c r="H79" s="152">
        <v>7060057</v>
      </c>
      <c r="I79" s="202" t="s">
        <v>183</v>
      </c>
      <c r="J79" s="160" t="s">
        <v>75</v>
      </c>
      <c r="K79" s="202" t="s">
        <v>124</v>
      </c>
      <c r="L79" s="153" t="s">
        <v>82</v>
      </c>
      <c r="M79" s="152" t="s">
        <v>80</v>
      </c>
      <c r="N79" s="153" t="s">
        <v>61</v>
      </c>
      <c r="O79" s="203" t="s">
        <v>534</v>
      </c>
      <c r="P79" s="73">
        <v>0.2</v>
      </c>
      <c r="Q79" s="154" t="s">
        <v>187</v>
      </c>
      <c r="R79" s="74">
        <v>0.2</v>
      </c>
      <c r="S79" s="74">
        <v>4.0000000000000008E-2</v>
      </c>
      <c r="T79" s="154">
        <v>1250886</v>
      </c>
      <c r="U79" s="202" t="s">
        <v>301</v>
      </c>
      <c r="V79" s="155" t="s">
        <v>302</v>
      </c>
    </row>
    <row r="80" spans="2:22" s="57" customFormat="1" ht="24.95" customHeight="1" x14ac:dyDescent="0.2">
      <c r="B80" s="156">
        <f t="shared" si="0"/>
        <v>43</v>
      </c>
      <c r="C80" s="150">
        <v>43466</v>
      </c>
      <c r="D80" s="151">
        <v>7.4618055555555562E-2</v>
      </c>
      <c r="E80" s="202">
        <v>-37.902560569999999</v>
      </c>
      <c r="F80" s="202">
        <v>145.04358540000001</v>
      </c>
      <c r="G80" s="152" t="s">
        <v>472</v>
      </c>
      <c r="H80" s="202">
        <v>2322759</v>
      </c>
      <c r="I80" s="202" t="s">
        <v>165</v>
      </c>
      <c r="J80" s="160" t="s">
        <v>75</v>
      </c>
      <c r="K80" s="202" t="s">
        <v>124</v>
      </c>
      <c r="L80" s="153" t="s">
        <v>92</v>
      </c>
      <c r="M80" s="152" t="s">
        <v>79</v>
      </c>
      <c r="N80" s="153" t="s">
        <v>61</v>
      </c>
      <c r="O80" s="203" t="s">
        <v>534</v>
      </c>
      <c r="P80" s="73">
        <v>0.2</v>
      </c>
      <c r="Q80" s="154" t="s">
        <v>188</v>
      </c>
      <c r="R80" s="74">
        <v>0.5</v>
      </c>
      <c r="S80" s="74">
        <v>0.1</v>
      </c>
      <c r="T80" s="154">
        <v>1251214</v>
      </c>
      <c r="U80" s="202" t="s">
        <v>329</v>
      </c>
      <c r="V80" s="152" t="s">
        <v>324</v>
      </c>
    </row>
    <row r="81" spans="2:22" s="57" customFormat="1" ht="24.95" customHeight="1" x14ac:dyDescent="0.2">
      <c r="B81" s="156">
        <f t="shared" si="0"/>
        <v>44</v>
      </c>
      <c r="C81" s="150">
        <v>43480</v>
      </c>
      <c r="D81" s="151">
        <v>0.3576388888888889</v>
      </c>
      <c r="E81" s="202">
        <v>-38.37762567</v>
      </c>
      <c r="F81" s="202">
        <v>144.80647619999999</v>
      </c>
      <c r="G81" s="152" t="s">
        <v>473</v>
      </c>
      <c r="H81" s="202">
        <v>1303949</v>
      </c>
      <c r="I81" s="202" t="s">
        <v>108</v>
      </c>
      <c r="J81" s="160" t="s">
        <v>77</v>
      </c>
      <c r="K81" s="202" t="s">
        <v>124</v>
      </c>
      <c r="L81" s="153" t="s">
        <v>84</v>
      </c>
      <c r="M81" s="152" t="s">
        <v>80</v>
      </c>
      <c r="N81" s="153" t="s">
        <v>61</v>
      </c>
      <c r="O81" s="203" t="s">
        <v>534</v>
      </c>
      <c r="P81" s="73">
        <v>0.2</v>
      </c>
      <c r="Q81" s="154" t="s">
        <v>190</v>
      </c>
      <c r="R81" s="74">
        <v>1</v>
      </c>
      <c r="S81" s="74">
        <v>0.2</v>
      </c>
      <c r="T81" s="154">
        <v>1254645</v>
      </c>
      <c r="U81" s="202" t="s">
        <v>328</v>
      </c>
      <c r="V81" s="152" t="s">
        <v>323</v>
      </c>
    </row>
    <row r="82" spans="2:22" s="57" customFormat="1" ht="24.95" customHeight="1" x14ac:dyDescent="0.2">
      <c r="B82" s="156">
        <f t="shared" si="0"/>
        <v>45</v>
      </c>
      <c r="C82" s="150">
        <v>43481</v>
      </c>
      <c r="D82" s="151">
        <v>0.61480324074074078</v>
      </c>
      <c r="E82" s="202">
        <v>-37.850284260000002</v>
      </c>
      <c r="F82" s="202">
        <v>145.06970759999999</v>
      </c>
      <c r="G82" s="152" t="s">
        <v>474</v>
      </c>
      <c r="H82" s="202">
        <v>2310837</v>
      </c>
      <c r="I82" s="202" t="s">
        <v>131</v>
      </c>
      <c r="J82" s="160" t="s">
        <v>75</v>
      </c>
      <c r="K82" s="202" t="s">
        <v>124</v>
      </c>
      <c r="L82" s="153" t="s">
        <v>92</v>
      </c>
      <c r="M82" s="152" t="s">
        <v>80</v>
      </c>
      <c r="N82" s="153" t="s">
        <v>61</v>
      </c>
      <c r="O82" s="203" t="s">
        <v>534</v>
      </c>
      <c r="P82" s="73">
        <v>0.2</v>
      </c>
      <c r="Q82" s="154" t="s">
        <v>188</v>
      </c>
      <c r="R82" s="74">
        <v>0.5</v>
      </c>
      <c r="S82" s="74">
        <v>0.1</v>
      </c>
      <c r="T82" s="154">
        <v>1255253</v>
      </c>
      <c r="U82" s="202" t="s">
        <v>327</v>
      </c>
      <c r="V82" s="155" t="s">
        <v>314</v>
      </c>
    </row>
    <row r="83" spans="2:22" s="57" customFormat="1" ht="24.95" customHeight="1" x14ac:dyDescent="0.2">
      <c r="B83" s="156">
        <f t="shared" si="0"/>
        <v>46</v>
      </c>
      <c r="C83" s="150">
        <v>43483</v>
      </c>
      <c r="D83" s="151">
        <v>0.65037037037037038</v>
      </c>
      <c r="E83" s="202">
        <v>-38.300128110000003</v>
      </c>
      <c r="F83" s="202">
        <v>145.15358190000001</v>
      </c>
      <c r="G83" s="152" t="s">
        <v>475</v>
      </c>
      <c r="H83" s="202">
        <v>1106008</v>
      </c>
      <c r="I83" s="202" t="s">
        <v>168</v>
      </c>
      <c r="J83" s="160" t="s">
        <v>77</v>
      </c>
      <c r="K83" s="202" t="s">
        <v>141</v>
      </c>
      <c r="L83" s="203" t="s">
        <v>81</v>
      </c>
      <c r="M83" s="202" t="s">
        <v>79</v>
      </c>
      <c r="N83" s="203" t="s">
        <v>47</v>
      </c>
      <c r="O83" s="203" t="s">
        <v>535</v>
      </c>
      <c r="P83" s="73">
        <v>1</v>
      </c>
      <c r="Q83" s="154" t="s">
        <v>188</v>
      </c>
      <c r="R83" s="74">
        <v>0.5</v>
      </c>
      <c r="S83" s="74">
        <v>0.5</v>
      </c>
      <c r="T83" s="154">
        <v>1255946</v>
      </c>
      <c r="U83" s="202" t="s">
        <v>326</v>
      </c>
      <c r="V83" s="202" t="s">
        <v>330</v>
      </c>
    </row>
    <row r="84" spans="2:22" s="57" customFormat="1" ht="24.95" customHeight="1" x14ac:dyDescent="0.2">
      <c r="B84" s="156">
        <f t="shared" si="0"/>
        <v>47</v>
      </c>
      <c r="C84" s="150">
        <v>43489</v>
      </c>
      <c r="D84" s="151">
        <v>0.35416666666666669</v>
      </c>
      <c r="E84" s="202">
        <v>-38.377774350000003</v>
      </c>
      <c r="F84" s="202">
        <v>145.14036830000001</v>
      </c>
      <c r="G84" s="152" t="s">
        <v>549</v>
      </c>
      <c r="H84" s="202">
        <v>1107139</v>
      </c>
      <c r="I84" s="202" t="s">
        <v>168</v>
      </c>
      <c r="J84" s="160" t="s">
        <v>77</v>
      </c>
      <c r="K84" s="202" t="s">
        <v>141</v>
      </c>
      <c r="L84" s="153" t="s">
        <v>81</v>
      </c>
      <c r="M84" s="152" t="s">
        <v>80</v>
      </c>
      <c r="N84" s="153" t="s">
        <v>45</v>
      </c>
      <c r="O84" s="203" t="s">
        <v>535</v>
      </c>
      <c r="P84" s="73">
        <v>1</v>
      </c>
      <c r="Q84" s="154" t="s">
        <v>190</v>
      </c>
      <c r="R84" s="74">
        <v>1</v>
      </c>
      <c r="S84" s="74">
        <v>1</v>
      </c>
      <c r="T84" s="154">
        <v>1257480</v>
      </c>
      <c r="U84" s="202" t="s">
        <v>340</v>
      </c>
      <c r="V84" s="202" t="s">
        <v>322</v>
      </c>
    </row>
    <row r="85" spans="2:22" s="57" customFormat="1" ht="24.95" customHeight="1" x14ac:dyDescent="0.2">
      <c r="B85" s="156">
        <f t="shared" si="0"/>
        <v>48</v>
      </c>
      <c r="C85" s="150">
        <v>43489</v>
      </c>
      <c r="D85" s="151">
        <v>0.4664699074074074</v>
      </c>
      <c r="E85" s="202">
        <v>-38.135637199999998</v>
      </c>
      <c r="F85" s="202">
        <v>145.12911890000001</v>
      </c>
      <c r="G85" s="152" t="s">
        <v>550</v>
      </c>
      <c r="H85" s="152">
        <v>3308696</v>
      </c>
      <c r="I85" s="202" t="s">
        <v>173</v>
      </c>
      <c r="J85" s="160" t="s">
        <v>75</v>
      </c>
      <c r="K85" s="202" t="s">
        <v>124</v>
      </c>
      <c r="L85" s="153" t="s">
        <v>92</v>
      </c>
      <c r="M85" s="152" t="s">
        <v>79</v>
      </c>
      <c r="N85" s="203" t="s">
        <v>61</v>
      </c>
      <c r="O85" s="203" t="s">
        <v>534</v>
      </c>
      <c r="P85" s="73">
        <v>0.2</v>
      </c>
      <c r="Q85" s="154" t="s">
        <v>190</v>
      </c>
      <c r="R85" s="74">
        <v>1</v>
      </c>
      <c r="S85" s="74">
        <v>0.2</v>
      </c>
      <c r="T85" s="154">
        <v>1257579</v>
      </c>
      <c r="U85" s="202" t="s">
        <v>339</v>
      </c>
      <c r="V85" s="155" t="s">
        <v>321</v>
      </c>
    </row>
    <row r="86" spans="2:22" s="57" customFormat="1" ht="24.95" customHeight="1" x14ac:dyDescent="0.2">
      <c r="B86" s="156">
        <f t="shared" si="0"/>
        <v>49</v>
      </c>
      <c r="C86" s="150">
        <v>43489</v>
      </c>
      <c r="D86" s="151">
        <v>0.55745370370370373</v>
      </c>
      <c r="E86" s="202">
        <v>-37.906654600000003</v>
      </c>
      <c r="F86" s="202">
        <v>145.00923309999999</v>
      </c>
      <c r="G86" s="152" t="s">
        <v>476</v>
      </c>
      <c r="H86" s="202">
        <v>2333154</v>
      </c>
      <c r="I86" s="202" t="s">
        <v>132</v>
      </c>
      <c r="J86" s="160" t="s">
        <v>75</v>
      </c>
      <c r="K86" s="202" t="s">
        <v>124</v>
      </c>
      <c r="L86" s="153" t="s">
        <v>85</v>
      </c>
      <c r="M86" s="152" t="s">
        <v>80</v>
      </c>
      <c r="N86" s="153" t="s">
        <v>61</v>
      </c>
      <c r="O86" s="203" t="s">
        <v>534</v>
      </c>
      <c r="P86" s="73">
        <v>0.2</v>
      </c>
      <c r="Q86" s="154" t="s">
        <v>190</v>
      </c>
      <c r="R86" s="74">
        <v>1</v>
      </c>
      <c r="S86" s="74">
        <v>0.2</v>
      </c>
      <c r="T86" s="154">
        <v>1257657</v>
      </c>
      <c r="U86" s="202" t="s">
        <v>338</v>
      </c>
      <c r="V86" s="202" t="s">
        <v>315</v>
      </c>
    </row>
    <row r="87" spans="2:22" s="57" customFormat="1" ht="24.95" customHeight="1" x14ac:dyDescent="0.2">
      <c r="B87" s="156">
        <f t="shared" si="0"/>
        <v>50</v>
      </c>
      <c r="C87" s="150">
        <v>43489</v>
      </c>
      <c r="D87" s="151">
        <v>0.82366898148148149</v>
      </c>
      <c r="E87" s="202">
        <v>-37.902487899999997</v>
      </c>
      <c r="F87" s="202">
        <v>145.06856260000001</v>
      </c>
      <c r="G87" s="152" t="s">
        <v>477</v>
      </c>
      <c r="H87" s="152">
        <v>2315112</v>
      </c>
      <c r="I87" s="202" t="s">
        <v>164</v>
      </c>
      <c r="J87" s="160" t="s">
        <v>75</v>
      </c>
      <c r="K87" s="202" t="s">
        <v>124</v>
      </c>
      <c r="L87" s="153" t="s">
        <v>86</v>
      </c>
      <c r="M87" s="152" t="s">
        <v>79</v>
      </c>
      <c r="N87" s="153" t="s">
        <v>61</v>
      </c>
      <c r="O87" s="203" t="s">
        <v>534</v>
      </c>
      <c r="P87" s="73">
        <v>0.2</v>
      </c>
      <c r="Q87" s="154" t="s">
        <v>190</v>
      </c>
      <c r="R87" s="74">
        <v>1</v>
      </c>
      <c r="S87" s="74">
        <v>0.2</v>
      </c>
      <c r="T87" s="154">
        <v>1257876</v>
      </c>
      <c r="U87" s="202" t="s">
        <v>337</v>
      </c>
      <c r="V87" s="152" t="s">
        <v>320</v>
      </c>
    </row>
    <row r="88" spans="2:22" s="57" customFormat="1" ht="24.95" customHeight="1" x14ac:dyDescent="0.2">
      <c r="B88" s="156">
        <f t="shared" si="0"/>
        <v>51</v>
      </c>
      <c r="C88" s="150">
        <v>43492</v>
      </c>
      <c r="D88" s="151">
        <v>0.65226851851851853</v>
      </c>
      <c r="E88" s="202">
        <v>-37.998751210000002</v>
      </c>
      <c r="F88" s="202">
        <v>145.25613010000001</v>
      </c>
      <c r="G88" s="152" t="s">
        <v>478</v>
      </c>
      <c r="H88" s="202">
        <v>616529</v>
      </c>
      <c r="I88" s="202" t="s">
        <v>147</v>
      </c>
      <c r="J88" s="160" t="s">
        <v>77</v>
      </c>
      <c r="K88" s="202" t="s">
        <v>124</v>
      </c>
      <c r="L88" s="153" t="s">
        <v>81</v>
      </c>
      <c r="M88" s="152" t="s">
        <v>80</v>
      </c>
      <c r="N88" s="153" t="s">
        <v>48</v>
      </c>
      <c r="O88" s="203" t="s">
        <v>534</v>
      </c>
      <c r="P88" s="73">
        <v>0.2</v>
      </c>
      <c r="Q88" s="154" t="s">
        <v>188</v>
      </c>
      <c r="R88" s="74">
        <v>0.5</v>
      </c>
      <c r="S88" s="74">
        <v>0.1</v>
      </c>
      <c r="T88" s="154">
        <v>1259338</v>
      </c>
      <c r="U88" s="202" t="s">
        <v>336</v>
      </c>
      <c r="V88" s="152" t="s">
        <v>316</v>
      </c>
    </row>
    <row r="89" spans="2:22" s="57" customFormat="1" ht="24.95" customHeight="1" x14ac:dyDescent="0.2">
      <c r="B89" s="156">
        <f t="shared" si="0"/>
        <v>52</v>
      </c>
      <c r="C89" s="150">
        <v>43493</v>
      </c>
      <c r="D89" s="151">
        <v>0.61677083333333338</v>
      </c>
      <c r="E89" s="202">
        <v>-38.082392509999998</v>
      </c>
      <c r="F89" s="202">
        <v>145.18600119999999</v>
      </c>
      <c r="G89" s="152" t="s">
        <v>479</v>
      </c>
      <c r="H89" s="152">
        <v>3318989</v>
      </c>
      <c r="I89" s="202" t="s">
        <v>148</v>
      </c>
      <c r="J89" s="160" t="s">
        <v>77</v>
      </c>
      <c r="K89" s="202" t="s">
        <v>141</v>
      </c>
      <c r="L89" s="203" t="s">
        <v>86</v>
      </c>
      <c r="M89" s="202" t="s">
        <v>80</v>
      </c>
      <c r="N89" s="204" t="s">
        <v>46</v>
      </c>
      <c r="O89" s="203" t="s">
        <v>535</v>
      </c>
      <c r="P89" s="73">
        <v>1</v>
      </c>
      <c r="Q89" s="154" t="s">
        <v>190</v>
      </c>
      <c r="R89" s="74">
        <v>1</v>
      </c>
      <c r="S89" s="74">
        <v>1</v>
      </c>
      <c r="T89" s="154">
        <v>1259452</v>
      </c>
      <c r="U89" s="202" t="s">
        <v>335</v>
      </c>
      <c r="V89" s="152" t="s">
        <v>341</v>
      </c>
    </row>
    <row r="90" spans="2:22" s="57" customFormat="1" ht="24.95" customHeight="1" x14ac:dyDescent="0.2">
      <c r="B90" s="156">
        <f t="shared" si="0"/>
        <v>53</v>
      </c>
      <c r="C90" s="150">
        <v>43495</v>
      </c>
      <c r="D90" s="151">
        <v>0.56136574074074075</v>
      </c>
      <c r="E90" s="202">
        <v>-37.93400132</v>
      </c>
      <c r="F90" s="202">
        <v>145.2173445</v>
      </c>
      <c r="G90" s="152" t="s">
        <v>480</v>
      </c>
      <c r="H90" s="202">
        <v>9339466</v>
      </c>
      <c r="I90" s="202" t="s">
        <v>137</v>
      </c>
      <c r="J90" s="160" t="s">
        <v>77</v>
      </c>
      <c r="K90" s="202" t="s">
        <v>124</v>
      </c>
      <c r="L90" s="153" t="s">
        <v>81</v>
      </c>
      <c r="M90" s="152" t="s">
        <v>80</v>
      </c>
      <c r="N90" s="203" t="s">
        <v>48</v>
      </c>
      <c r="O90" s="203" t="s">
        <v>534</v>
      </c>
      <c r="P90" s="73">
        <v>0.2</v>
      </c>
      <c r="Q90" s="154" t="s">
        <v>190</v>
      </c>
      <c r="R90" s="74">
        <v>1</v>
      </c>
      <c r="S90" s="74">
        <v>0.2</v>
      </c>
      <c r="T90" s="154">
        <v>1260132</v>
      </c>
      <c r="U90" s="202" t="s">
        <v>333</v>
      </c>
      <c r="V90" s="152" t="s">
        <v>318</v>
      </c>
    </row>
    <row r="91" spans="2:22" s="57" customFormat="1" ht="24.95" customHeight="1" x14ac:dyDescent="0.2">
      <c r="B91" s="156">
        <f t="shared" si="0"/>
        <v>54</v>
      </c>
      <c r="C91" s="150">
        <v>43495</v>
      </c>
      <c r="D91" s="151">
        <v>0.70753472222222225</v>
      </c>
      <c r="E91" s="202">
        <v>-37.774424359999998</v>
      </c>
      <c r="F91" s="202">
        <v>145.18306430000001</v>
      </c>
      <c r="G91" s="202" t="s">
        <v>542</v>
      </c>
      <c r="H91" s="202">
        <v>7071454</v>
      </c>
      <c r="I91" s="202" t="s">
        <v>177</v>
      </c>
      <c r="J91" s="160" t="s">
        <v>77</v>
      </c>
      <c r="K91" s="202" t="s">
        <v>124</v>
      </c>
      <c r="L91" s="203" t="s">
        <v>81</v>
      </c>
      <c r="M91" s="202" t="s">
        <v>80</v>
      </c>
      <c r="N91" s="203" t="s">
        <v>45</v>
      </c>
      <c r="O91" s="203" t="s">
        <v>534</v>
      </c>
      <c r="P91" s="73">
        <v>0.2</v>
      </c>
      <c r="Q91" s="154" t="s">
        <v>190</v>
      </c>
      <c r="R91" s="74">
        <v>1</v>
      </c>
      <c r="S91" s="74">
        <v>0.2</v>
      </c>
      <c r="T91" s="154">
        <v>1260218</v>
      </c>
      <c r="U91" s="202" t="s">
        <v>530</v>
      </c>
      <c r="V91" s="202" t="s">
        <v>529</v>
      </c>
    </row>
    <row r="92" spans="2:22" s="57" customFormat="1" ht="24.95" customHeight="1" x14ac:dyDescent="0.2">
      <c r="B92" s="156">
        <f t="shared" si="0"/>
        <v>55</v>
      </c>
      <c r="C92" s="213">
        <v>43495</v>
      </c>
      <c r="D92" s="214">
        <v>0.71180555555555547</v>
      </c>
      <c r="E92" s="215">
        <v>-37.818357210000002</v>
      </c>
      <c r="F92" s="215">
        <v>145.1961355</v>
      </c>
      <c r="G92" s="215" t="s">
        <v>481</v>
      </c>
      <c r="H92" s="216">
        <v>7030642</v>
      </c>
      <c r="I92" s="202" t="s">
        <v>179</v>
      </c>
      <c r="J92" s="160" t="s">
        <v>77</v>
      </c>
      <c r="K92" s="202" t="s">
        <v>124</v>
      </c>
      <c r="L92" s="203" t="s">
        <v>81</v>
      </c>
      <c r="M92" s="202" t="s">
        <v>80</v>
      </c>
      <c r="N92" s="203" t="s">
        <v>45</v>
      </c>
      <c r="O92" s="203" t="s">
        <v>534</v>
      </c>
      <c r="P92" s="73">
        <v>0.2</v>
      </c>
      <c r="Q92" s="154" t="s">
        <v>190</v>
      </c>
      <c r="R92" s="74">
        <v>1</v>
      </c>
      <c r="S92" s="74">
        <v>0.2</v>
      </c>
      <c r="T92" s="154">
        <v>1260219</v>
      </c>
      <c r="U92" s="216" t="s">
        <v>332</v>
      </c>
      <c r="V92" s="152" t="s">
        <v>531</v>
      </c>
    </row>
    <row r="93" spans="2:22" s="57" customFormat="1" ht="24.95" customHeight="1" x14ac:dyDescent="0.2">
      <c r="B93" s="156">
        <f t="shared" si="0"/>
        <v>56</v>
      </c>
      <c r="C93" s="150">
        <v>43495</v>
      </c>
      <c r="D93" s="151">
        <v>0.73478009259259258</v>
      </c>
      <c r="E93" s="202">
        <v>-38.046045650000003</v>
      </c>
      <c r="F93" s="202">
        <v>145.2265539</v>
      </c>
      <c r="G93" s="152" t="s">
        <v>551</v>
      </c>
      <c r="H93" s="202">
        <v>622594</v>
      </c>
      <c r="I93" s="202" t="s">
        <v>148</v>
      </c>
      <c r="J93" s="160" t="s">
        <v>77</v>
      </c>
      <c r="K93" s="202" t="s">
        <v>141</v>
      </c>
      <c r="L93" s="153" t="s">
        <v>81</v>
      </c>
      <c r="M93" s="152" t="s">
        <v>80</v>
      </c>
      <c r="N93" s="153" t="s">
        <v>45</v>
      </c>
      <c r="O93" s="203" t="s">
        <v>535</v>
      </c>
      <c r="P93" s="73">
        <v>1</v>
      </c>
      <c r="Q93" s="154" t="s">
        <v>190</v>
      </c>
      <c r="R93" s="74">
        <v>1</v>
      </c>
      <c r="S93" s="74">
        <v>1</v>
      </c>
      <c r="T93" s="154">
        <v>1260279</v>
      </c>
      <c r="U93" s="202" t="s">
        <v>334</v>
      </c>
      <c r="V93" s="202" t="s">
        <v>317</v>
      </c>
    </row>
    <row r="94" spans="2:22" s="57" customFormat="1" ht="24.95" customHeight="1" x14ac:dyDescent="0.2">
      <c r="B94" s="156">
        <f t="shared" si="0"/>
        <v>57</v>
      </c>
      <c r="C94" s="150">
        <v>43495</v>
      </c>
      <c r="D94" s="151">
        <v>0.90069444444444446</v>
      </c>
      <c r="E94" s="202">
        <v>-37.913432110000002</v>
      </c>
      <c r="F94" s="202">
        <v>145.1167039</v>
      </c>
      <c r="G94" s="152" t="s">
        <v>482</v>
      </c>
      <c r="H94" s="202">
        <v>2332439</v>
      </c>
      <c r="I94" s="202" t="s">
        <v>528</v>
      </c>
      <c r="J94" s="160" t="s">
        <v>78</v>
      </c>
      <c r="K94" s="202" t="s">
        <v>124</v>
      </c>
      <c r="L94" s="203" t="s">
        <v>83</v>
      </c>
      <c r="M94" s="202" t="s">
        <v>80</v>
      </c>
      <c r="N94" s="203" t="s">
        <v>61</v>
      </c>
      <c r="O94" s="203" t="s">
        <v>534</v>
      </c>
      <c r="P94" s="73">
        <v>0.2</v>
      </c>
      <c r="Q94" s="154" t="s">
        <v>190</v>
      </c>
      <c r="R94" s="74">
        <v>1</v>
      </c>
      <c r="S94" s="74">
        <v>0.2</v>
      </c>
      <c r="T94" s="154">
        <v>1260234</v>
      </c>
      <c r="U94" s="202" t="s">
        <v>331</v>
      </c>
      <c r="V94" s="152" t="s">
        <v>319</v>
      </c>
    </row>
    <row r="95" spans="2:22" s="57" customFormat="1" ht="24.95" customHeight="1" x14ac:dyDescent="0.2">
      <c r="B95" s="156">
        <f t="shared" si="0"/>
        <v>58</v>
      </c>
      <c r="C95" s="150">
        <v>43497</v>
      </c>
      <c r="D95" s="151">
        <v>6.0416666666666667E-2</v>
      </c>
      <c r="E95" s="202">
        <v>-38.177563599999999</v>
      </c>
      <c r="F95" s="202">
        <v>145.16561899999999</v>
      </c>
      <c r="G95" s="152" t="s">
        <v>552</v>
      </c>
      <c r="H95" s="202">
        <v>3310277</v>
      </c>
      <c r="I95" s="202" t="s">
        <v>154</v>
      </c>
      <c r="J95" s="160" t="s">
        <v>78</v>
      </c>
      <c r="K95" s="202" t="s">
        <v>141</v>
      </c>
      <c r="L95" s="153" t="s">
        <v>87</v>
      </c>
      <c r="M95" s="152" t="s">
        <v>80</v>
      </c>
      <c r="N95" s="153" t="s">
        <v>61</v>
      </c>
      <c r="O95" s="203" t="s">
        <v>535</v>
      </c>
      <c r="P95" s="73">
        <v>1</v>
      </c>
      <c r="Q95" s="154" t="s">
        <v>188</v>
      </c>
      <c r="R95" s="74">
        <v>0.5</v>
      </c>
      <c r="S95" s="74">
        <v>0.5</v>
      </c>
      <c r="T95" s="154">
        <v>1261024</v>
      </c>
      <c r="U95" s="202" t="s">
        <v>342</v>
      </c>
      <c r="V95" s="152" t="s">
        <v>343</v>
      </c>
    </row>
    <row r="96" spans="2:22" s="57" customFormat="1" ht="24.95" customHeight="1" x14ac:dyDescent="0.2">
      <c r="B96" s="156">
        <f t="shared" si="0"/>
        <v>59</v>
      </c>
      <c r="C96" s="150">
        <v>43499</v>
      </c>
      <c r="D96" s="151">
        <v>0.69652777777777775</v>
      </c>
      <c r="E96" s="202">
        <v>-37.839683180000002</v>
      </c>
      <c r="F96" s="202">
        <v>145.18357080000001</v>
      </c>
      <c r="G96" s="152" t="s">
        <v>483</v>
      </c>
      <c r="H96" s="202">
        <v>7031909</v>
      </c>
      <c r="I96" s="202" t="s">
        <v>128</v>
      </c>
      <c r="J96" s="160" t="s">
        <v>75</v>
      </c>
      <c r="K96" s="202" t="s">
        <v>124</v>
      </c>
      <c r="L96" s="153" t="s">
        <v>85</v>
      </c>
      <c r="M96" s="152" t="s">
        <v>80</v>
      </c>
      <c r="N96" s="153" t="s">
        <v>61</v>
      </c>
      <c r="O96" s="203" t="s">
        <v>534</v>
      </c>
      <c r="P96" s="73">
        <v>0.2</v>
      </c>
      <c r="Q96" s="154" t="s">
        <v>189</v>
      </c>
      <c r="R96" s="74">
        <v>2</v>
      </c>
      <c r="S96" s="74">
        <v>0.4</v>
      </c>
      <c r="T96" s="154">
        <v>1261667</v>
      </c>
      <c r="U96" s="202" t="s">
        <v>344</v>
      </c>
      <c r="V96" s="152" t="s">
        <v>345</v>
      </c>
    </row>
    <row r="97" spans="2:22" s="57" customFormat="1" ht="24.95" customHeight="1" x14ac:dyDescent="0.2">
      <c r="B97" s="156">
        <f t="shared" si="0"/>
        <v>60</v>
      </c>
      <c r="C97" s="150">
        <v>43500</v>
      </c>
      <c r="D97" s="151">
        <v>0.74305555555555547</v>
      </c>
      <c r="E97" s="202">
        <v>-37.758335340000002</v>
      </c>
      <c r="F97" s="202">
        <v>145.10831619999999</v>
      </c>
      <c r="G97" s="202" t="s">
        <v>484</v>
      </c>
      <c r="H97" s="202">
        <v>7068515</v>
      </c>
      <c r="I97" s="202" t="s">
        <v>185</v>
      </c>
      <c r="J97" s="160" t="s">
        <v>77</v>
      </c>
      <c r="K97" s="202" t="s">
        <v>124</v>
      </c>
      <c r="L97" s="203" t="s">
        <v>91</v>
      </c>
      <c r="M97" s="202" t="s">
        <v>80</v>
      </c>
      <c r="N97" s="203" t="s">
        <v>61</v>
      </c>
      <c r="O97" s="203" t="s">
        <v>534</v>
      </c>
      <c r="P97" s="73">
        <v>0.2</v>
      </c>
      <c r="Q97" s="154" t="s">
        <v>188</v>
      </c>
      <c r="R97" s="74">
        <v>0.5</v>
      </c>
      <c r="S97" s="74">
        <v>0.1</v>
      </c>
      <c r="T97" s="154">
        <v>1262122</v>
      </c>
      <c r="U97" s="202" t="s">
        <v>346</v>
      </c>
      <c r="V97" s="155" t="s">
        <v>347</v>
      </c>
    </row>
    <row r="98" spans="2:22" s="57" customFormat="1" ht="24.95" customHeight="1" x14ac:dyDescent="0.2">
      <c r="B98" s="156">
        <f t="shared" si="0"/>
        <v>61</v>
      </c>
      <c r="C98" s="150">
        <v>43502</v>
      </c>
      <c r="D98" s="151">
        <v>0.89673611111111118</v>
      </c>
      <c r="E98" s="202">
        <v>-37.984181829999997</v>
      </c>
      <c r="F98" s="202">
        <v>145.2446281</v>
      </c>
      <c r="G98" s="152" t="s">
        <v>485</v>
      </c>
      <c r="H98" s="202">
        <v>621692</v>
      </c>
      <c r="I98" s="202" t="s">
        <v>155</v>
      </c>
      <c r="J98" s="160" t="s">
        <v>77</v>
      </c>
      <c r="K98" s="202" t="s">
        <v>124</v>
      </c>
      <c r="L98" s="153" t="s">
        <v>83</v>
      </c>
      <c r="M98" s="152" t="s">
        <v>80</v>
      </c>
      <c r="N98" s="153" t="s">
        <v>61</v>
      </c>
      <c r="O98" s="203" t="s">
        <v>534</v>
      </c>
      <c r="P98" s="73">
        <v>0.2</v>
      </c>
      <c r="Q98" s="154" t="s">
        <v>188</v>
      </c>
      <c r="R98" s="74">
        <v>0.5</v>
      </c>
      <c r="S98" s="74">
        <v>0.1</v>
      </c>
      <c r="T98" s="154">
        <v>1263336</v>
      </c>
      <c r="U98" s="202" t="s">
        <v>350</v>
      </c>
      <c r="V98" s="152" t="s">
        <v>351</v>
      </c>
    </row>
    <row r="99" spans="2:22" s="57" customFormat="1" ht="24.95" customHeight="1" x14ac:dyDescent="0.2">
      <c r="B99" s="156">
        <f t="shared" si="0"/>
        <v>62</v>
      </c>
      <c r="C99" s="150">
        <v>43502</v>
      </c>
      <c r="D99" s="151">
        <v>0.92013888888888884</v>
      </c>
      <c r="E99" s="202">
        <v>-38.36791101</v>
      </c>
      <c r="F99" s="202">
        <v>144.76957229999999</v>
      </c>
      <c r="G99" s="202" t="s">
        <v>486</v>
      </c>
      <c r="H99" s="202">
        <v>1316290</v>
      </c>
      <c r="I99" s="202" t="s">
        <v>174</v>
      </c>
      <c r="J99" s="160" t="s">
        <v>77</v>
      </c>
      <c r="K99" s="202" t="s">
        <v>141</v>
      </c>
      <c r="L99" s="203" t="s">
        <v>84</v>
      </c>
      <c r="M99" s="202" t="s">
        <v>80</v>
      </c>
      <c r="N99" s="203" t="s">
        <v>61</v>
      </c>
      <c r="O99" s="203" t="s">
        <v>535</v>
      </c>
      <c r="P99" s="73">
        <v>1</v>
      </c>
      <c r="Q99" s="154" t="s">
        <v>188</v>
      </c>
      <c r="R99" s="74">
        <v>0.5</v>
      </c>
      <c r="S99" s="74">
        <v>0.5</v>
      </c>
      <c r="T99" s="154">
        <v>1263429</v>
      </c>
      <c r="U99" s="202" t="s">
        <v>349</v>
      </c>
      <c r="V99" s="152" t="s">
        <v>348</v>
      </c>
    </row>
    <row r="100" spans="2:22" s="57" customFormat="1" ht="24.95" customHeight="1" x14ac:dyDescent="0.2">
      <c r="B100" s="156">
        <f t="shared" si="0"/>
        <v>63</v>
      </c>
      <c r="C100" s="150">
        <v>43503</v>
      </c>
      <c r="D100" s="151">
        <v>0.5675810185185185</v>
      </c>
      <c r="E100" s="202">
        <v>-37.949990759999999</v>
      </c>
      <c r="F100" s="202">
        <v>145.1750059</v>
      </c>
      <c r="G100" s="152" t="s">
        <v>487</v>
      </c>
      <c r="H100" s="202">
        <v>618315</v>
      </c>
      <c r="I100" s="202" t="s">
        <v>118</v>
      </c>
      <c r="J100" s="160" t="s">
        <v>77</v>
      </c>
      <c r="K100" s="202" t="s">
        <v>124</v>
      </c>
      <c r="L100" s="153" t="s">
        <v>81</v>
      </c>
      <c r="M100" s="202" t="s">
        <v>80</v>
      </c>
      <c r="N100" s="203" t="s">
        <v>48</v>
      </c>
      <c r="O100" s="203" t="s">
        <v>534</v>
      </c>
      <c r="P100" s="73">
        <v>0.2</v>
      </c>
      <c r="Q100" s="154" t="s">
        <v>187</v>
      </c>
      <c r="R100" s="74">
        <v>0.2</v>
      </c>
      <c r="S100" s="74">
        <v>4.0000000000000008E-2</v>
      </c>
      <c r="T100" s="154">
        <v>1263568</v>
      </c>
      <c r="U100" s="202" t="s">
        <v>354</v>
      </c>
      <c r="V100" s="152" t="s">
        <v>355</v>
      </c>
    </row>
    <row r="101" spans="2:22" s="57" customFormat="1" ht="24.95" customHeight="1" x14ac:dyDescent="0.2">
      <c r="B101" s="156">
        <f t="shared" si="0"/>
        <v>64</v>
      </c>
      <c r="C101" s="150">
        <v>43503</v>
      </c>
      <c r="D101" s="151">
        <v>0.72387731481481488</v>
      </c>
      <c r="E101" s="202">
        <v>-37.996640919999997</v>
      </c>
      <c r="F101" s="202">
        <v>145.07373340000001</v>
      </c>
      <c r="G101" s="152" t="s">
        <v>488</v>
      </c>
      <c r="H101" s="202">
        <v>9864653</v>
      </c>
      <c r="I101" s="202" t="s">
        <v>171</v>
      </c>
      <c r="J101" s="160" t="s">
        <v>75</v>
      </c>
      <c r="K101" s="202" t="s">
        <v>124</v>
      </c>
      <c r="L101" s="153" t="s">
        <v>85</v>
      </c>
      <c r="M101" s="152" t="s">
        <v>80</v>
      </c>
      <c r="N101" s="153" t="s">
        <v>61</v>
      </c>
      <c r="O101" s="203" t="s">
        <v>534</v>
      </c>
      <c r="P101" s="73">
        <v>0.2</v>
      </c>
      <c r="Q101" s="154" t="s">
        <v>187</v>
      </c>
      <c r="R101" s="74">
        <v>0.2</v>
      </c>
      <c r="S101" s="74">
        <v>4.0000000000000008E-2</v>
      </c>
      <c r="T101" s="154">
        <v>1263632</v>
      </c>
      <c r="U101" s="202" t="s">
        <v>352</v>
      </c>
      <c r="V101" s="202" t="s">
        <v>353</v>
      </c>
    </row>
    <row r="102" spans="2:22" s="57" customFormat="1" ht="24.95" customHeight="1" x14ac:dyDescent="0.2">
      <c r="B102" s="156">
        <f t="shared" si="0"/>
        <v>65</v>
      </c>
      <c r="C102" s="150">
        <v>43507</v>
      </c>
      <c r="D102" s="151">
        <v>0.49576388888888889</v>
      </c>
      <c r="E102" s="202">
        <v>-38.03306551</v>
      </c>
      <c r="F102" s="202">
        <v>145.20180339999999</v>
      </c>
      <c r="G102" s="152" t="s">
        <v>489</v>
      </c>
      <c r="H102" s="202">
        <v>623109</v>
      </c>
      <c r="I102" s="202" t="s">
        <v>119</v>
      </c>
      <c r="J102" s="160" t="s">
        <v>75</v>
      </c>
      <c r="K102" s="202" t="s">
        <v>124</v>
      </c>
      <c r="L102" s="153" t="s">
        <v>81</v>
      </c>
      <c r="M102" s="152" t="s">
        <v>80</v>
      </c>
      <c r="N102" s="203" t="s">
        <v>48</v>
      </c>
      <c r="O102" s="203" t="s">
        <v>534</v>
      </c>
      <c r="P102" s="73">
        <v>0.2</v>
      </c>
      <c r="Q102" s="154" t="s">
        <v>188</v>
      </c>
      <c r="R102" s="74">
        <v>0.5</v>
      </c>
      <c r="S102" s="74">
        <v>0.1</v>
      </c>
      <c r="T102" s="154">
        <v>1264499</v>
      </c>
      <c r="U102" s="202" t="s">
        <v>356</v>
      </c>
      <c r="V102" s="152" t="s">
        <v>357</v>
      </c>
    </row>
    <row r="103" spans="2:22" s="57" customFormat="1" ht="24.95" customHeight="1" x14ac:dyDescent="0.2">
      <c r="B103" s="156">
        <f t="shared" ref="B103:B141" si="1">B102+1</f>
        <v>66</v>
      </c>
      <c r="C103" s="150">
        <v>43511</v>
      </c>
      <c r="D103" s="151">
        <v>0.52435185185185185</v>
      </c>
      <c r="E103" s="202">
        <v>-38.149598609999998</v>
      </c>
      <c r="F103" s="202">
        <v>145.11516779999999</v>
      </c>
      <c r="G103" s="152" t="s">
        <v>490</v>
      </c>
      <c r="H103" s="202">
        <v>8819481</v>
      </c>
      <c r="I103" s="202" t="s">
        <v>112</v>
      </c>
      <c r="J103" s="160" t="s">
        <v>75</v>
      </c>
      <c r="K103" s="202" t="s">
        <v>124</v>
      </c>
      <c r="L103" s="153" t="s">
        <v>204</v>
      </c>
      <c r="M103" s="152" t="s">
        <v>79</v>
      </c>
      <c r="N103" s="153" t="s">
        <v>61</v>
      </c>
      <c r="O103" s="203" t="s">
        <v>534</v>
      </c>
      <c r="P103" s="73">
        <v>0.2</v>
      </c>
      <c r="Q103" s="154" t="s">
        <v>188</v>
      </c>
      <c r="R103" s="74">
        <v>0.5</v>
      </c>
      <c r="S103" s="74">
        <v>0.1</v>
      </c>
      <c r="T103" s="154">
        <v>1266284</v>
      </c>
      <c r="U103" s="202" t="s">
        <v>358</v>
      </c>
      <c r="V103" s="152" t="s">
        <v>359</v>
      </c>
    </row>
    <row r="104" spans="2:22" s="57" customFormat="1" ht="24.95" customHeight="1" x14ac:dyDescent="0.2">
      <c r="B104" s="156">
        <f t="shared" si="1"/>
        <v>67</v>
      </c>
      <c r="C104" s="150">
        <v>43514</v>
      </c>
      <c r="D104" s="151">
        <v>0.30087962962962961</v>
      </c>
      <c r="E104" s="202">
        <v>-37.91405263</v>
      </c>
      <c r="F104" s="202">
        <v>145.18464259999999</v>
      </c>
      <c r="G104" s="152" t="s">
        <v>491</v>
      </c>
      <c r="H104" s="202">
        <v>614322</v>
      </c>
      <c r="I104" s="202" t="s">
        <v>104</v>
      </c>
      <c r="J104" s="160" t="s">
        <v>77</v>
      </c>
      <c r="K104" s="202" t="s">
        <v>124</v>
      </c>
      <c r="L104" s="153" t="s">
        <v>81</v>
      </c>
      <c r="M104" s="152" t="s">
        <v>80</v>
      </c>
      <c r="N104" s="153" t="s">
        <v>45</v>
      </c>
      <c r="O104" s="203" t="s">
        <v>534</v>
      </c>
      <c r="P104" s="73">
        <v>0.2</v>
      </c>
      <c r="Q104" s="154" t="s">
        <v>188</v>
      </c>
      <c r="R104" s="74">
        <v>0.5</v>
      </c>
      <c r="S104" s="74">
        <v>0.1</v>
      </c>
      <c r="T104" s="154">
        <v>1266695</v>
      </c>
      <c r="U104" s="202" t="s">
        <v>365</v>
      </c>
      <c r="V104" s="202" t="s">
        <v>325</v>
      </c>
    </row>
    <row r="105" spans="2:22" s="57" customFormat="1" ht="24.95" customHeight="1" x14ac:dyDescent="0.2">
      <c r="B105" s="156">
        <f t="shared" si="1"/>
        <v>68</v>
      </c>
      <c r="C105" s="150">
        <v>43521</v>
      </c>
      <c r="D105" s="151">
        <v>0.83680555555555547</v>
      </c>
      <c r="E105" s="202">
        <v>-38.106074919999998</v>
      </c>
      <c r="F105" s="202">
        <v>145.17223960000001</v>
      </c>
      <c r="G105" s="152" t="s">
        <v>493</v>
      </c>
      <c r="H105" s="202">
        <v>8814069</v>
      </c>
      <c r="I105" s="202" t="s">
        <v>149</v>
      </c>
      <c r="J105" s="160" t="s">
        <v>75</v>
      </c>
      <c r="K105" s="202" t="s">
        <v>124</v>
      </c>
      <c r="L105" s="153" t="s">
        <v>85</v>
      </c>
      <c r="M105" s="152" t="s">
        <v>79</v>
      </c>
      <c r="N105" s="153" t="s">
        <v>61</v>
      </c>
      <c r="O105" s="203" t="s">
        <v>534</v>
      </c>
      <c r="P105" s="73">
        <v>0.2</v>
      </c>
      <c r="Q105" s="154" t="s">
        <v>190</v>
      </c>
      <c r="R105" s="74">
        <v>1</v>
      </c>
      <c r="S105" s="74">
        <v>0.2</v>
      </c>
      <c r="T105" s="154">
        <v>1269387</v>
      </c>
      <c r="U105" s="202" t="s">
        <v>363</v>
      </c>
      <c r="V105" s="202" t="s">
        <v>361</v>
      </c>
    </row>
    <row r="106" spans="2:22" s="57" customFormat="1" ht="24.95" customHeight="1" x14ac:dyDescent="0.2">
      <c r="B106" s="156">
        <f t="shared" si="1"/>
        <v>69</v>
      </c>
      <c r="C106" s="150">
        <v>43521</v>
      </c>
      <c r="D106" s="151">
        <v>0.96603009259259265</v>
      </c>
      <c r="E106" s="202">
        <v>-38.356045809999998</v>
      </c>
      <c r="F106" s="202">
        <v>144.75844620000001</v>
      </c>
      <c r="G106" s="202" t="s">
        <v>492</v>
      </c>
      <c r="H106" s="202">
        <v>1306287</v>
      </c>
      <c r="I106" s="202" t="s">
        <v>103</v>
      </c>
      <c r="J106" s="160" t="s">
        <v>77</v>
      </c>
      <c r="K106" s="202" t="s">
        <v>124</v>
      </c>
      <c r="L106" s="203" t="s">
        <v>86</v>
      </c>
      <c r="M106" s="202" t="s">
        <v>80</v>
      </c>
      <c r="N106" s="203" t="s">
        <v>61</v>
      </c>
      <c r="O106" s="203" t="s">
        <v>534</v>
      </c>
      <c r="P106" s="73">
        <v>0.2</v>
      </c>
      <c r="Q106" s="154" t="s">
        <v>190</v>
      </c>
      <c r="R106" s="74">
        <v>1</v>
      </c>
      <c r="S106" s="74">
        <v>0.2</v>
      </c>
      <c r="T106" s="154">
        <v>1269343</v>
      </c>
      <c r="U106" s="202" t="s">
        <v>364</v>
      </c>
      <c r="V106" s="202" t="s">
        <v>360</v>
      </c>
    </row>
    <row r="107" spans="2:22" s="50" customFormat="1" ht="24.95" customHeight="1" x14ac:dyDescent="0.2">
      <c r="B107" s="156">
        <f t="shared" si="1"/>
        <v>70</v>
      </c>
      <c r="C107" s="150">
        <v>43524</v>
      </c>
      <c r="D107" s="151">
        <v>0.83472222222222225</v>
      </c>
      <c r="E107" s="202">
        <v>-37.936359940000003</v>
      </c>
      <c r="F107" s="202">
        <v>145.0997088</v>
      </c>
      <c r="G107" s="152" t="s">
        <v>494</v>
      </c>
      <c r="H107" s="202">
        <v>2330277</v>
      </c>
      <c r="I107" s="202" t="s">
        <v>161</v>
      </c>
      <c r="J107" s="160" t="s">
        <v>75</v>
      </c>
      <c r="K107" s="202" t="s">
        <v>124</v>
      </c>
      <c r="L107" s="203" t="s">
        <v>86</v>
      </c>
      <c r="M107" s="202" t="s">
        <v>80</v>
      </c>
      <c r="N107" s="203" t="s">
        <v>61</v>
      </c>
      <c r="O107" s="203" t="s">
        <v>534</v>
      </c>
      <c r="P107" s="73">
        <v>0.2</v>
      </c>
      <c r="Q107" s="154" t="s">
        <v>190</v>
      </c>
      <c r="R107" s="74">
        <v>1</v>
      </c>
      <c r="S107" s="74">
        <v>0.2</v>
      </c>
      <c r="T107" s="154">
        <v>1270485</v>
      </c>
      <c r="U107" s="202" t="s">
        <v>366</v>
      </c>
      <c r="V107" s="152" t="s">
        <v>362</v>
      </c>
    </row>
    <row r="108" spans="2:22" s="50" customFormat="1" ht="24.95" customHeight="1" x14ac:dyDescent="0.2">
      <c r="B108" s="156">
        <f t="shared" si="1"/>
        <v>71</v>
      </c>
      <c r="C108" s="150">
        <v>43525</v>
      </c>
      <c r="D108" s="151">
        <v>0.4368055555555555</v>
      </c>
      <c r="E108" s="202">
        <v>-38.23207747</v>
      </c>
      <c r="F108" s="202">
        <v>145.19105930000001</v>
      </c>
      <c r="G108" s="202" t="s">
        <v>496</v>
      </c>
      <c r="H108" s="161">
        <v>1109065</v>
      </c>
      <c r="I108" s="202" t="s">
        <v>106</v>
      </c>
      <c r="J108" s="160" t="s">
        <v>77</v>
      </c>
      <c r="K108" s="202" t="s">
        <v>141</v>
      </c>
      <c r="L108" s="153" t="s">
        <v>91</v>
      </c>
      <c r="M108" s="152" t="s">
        <v>80</v>
      </c>
      <c r="N108" s="153" t="s">
        <v>61</v>
      </c>
      <c r="O108" s="203" t="s">
        <v>534</v>
      </c>
      <c r="P108" s="73">
        <v>0.2</v>
      </c>
      <c r="Q108" s="154" t="s">
        <v>190</v>
      </c>
      <c r="R108" s="74">
        <v>1</v>
      </c>
      <c r="S108" s="74">
        <v>0.2</v>
      </c>
      <c r="T108" s="154">
        <v>1270642</v>
      </c>
      <c r="U108" s="202" t="s">
        <v>377</v>
      </c>
      <c r="V108" s="161" t="s">
        <v>375</v>
      </c>
    </row>
    <row r="109" spans="2:22" s="50" customFormat="1" ht="24.95" customHeight="1" x14ac:dyDescent="0.2">
      <c r="B109" s="156">
        <f t="shared" si="1"/>
        <v>72</v>
      </c>
      <c r="C109" s="150">
        <v>43525</v>
      </c>
      <c r="D109" s="151">
        <v>0.54166666666666663</v>
      </c>
      <c r="E109" s="202">
        <v>-37.90141852</v>
      </c>
      <c r="F109" s="202">
        <v>145.1032975</v>
      </c>
      <c r="G109" s="152" t="s">
        <v>495</v>
      </c>
      <c r="H109" s="202">
        <v>2325899</v>
      </c>
      <c r="I109" s="202" t="s">
        <v>167</v>
      </c>
      <c r="J109" s="160" t="s">
        <v>75</v>
      </c>
      <c r="K109" s="202" t="s">
        <v>124</v>
      </c>
      <c r="L109" s="153" t="s">
        <v>81</v>
      </c>
      <c r="M109" s="152" t="s">
        <v>80</v>
      </c>
      <c r="N109" s="153" t="s">
        <v>48</v>
      </c>
      <c r="O109" s="203" t="s">
        <v>534</v>
      </c>
      <c r="P109" s="73">
        <v>0.2</v>
      </c>
      <c r="Q109" s="154" t="s">
        <v>190</v>
      </c>
      <c r="R109" s="74">
        <v>1</v>
      </c>
      <c r="S109" s="74">
        <v>0.2</v>
      </c>
      <c r="T109" s="205">
        <v>19000090760</v>
      </c>
      <c r="U109" s="202" t="s">
        <v>376</v>
      </c>
      <c r="V109" s="155" t="s">
        <v>378</v>
      </c>
    </row>
    <row r="110" spans="2:22" s="50" customFormat="1" ht="24.95" customHeight="1" x14ac:dyDescent="0.2">
      <c r="B110" s="156">
        <f t="shared" si="1"/>
        <v>73</v>
      </c>
      <c r="C110" s="150">
        <v>43525</v>
      </c>
      <c r="D110" s="151">
        <v>0.78682870370370372</v>
      </c>
      <c r="E110" s="202">
        <v>-37.858753700000001</v>
      </c>
      <c r="F110" s="202">
        <v>145.0710718</v>
      </c>
      <c r="G110" s="152" t="s">
        <v>497</v>
      </c>
      <c r="H110" s="202">
        <v>2336334</v>
      </c>
      <c r="I110" s="202" t="s">
        <v>130</v>
      </c>
      <c r="J110" s="160" t="s">
        <v>75</v>
      </c>
      <c r="K110" s="202" t="s">
        <v>124</v>
      </c>
      <c r="L110" s="153" t="s">
        <v>85</v>
      </c>
      <c r="M110" s="152" t="s">
        <v>80</v>
      </c>
      <c r="N110" s="153" t="s">
        <v>61</v>
      </c>
      <c r="O110" s="203" t="s">
        <v>534</v>
      </c>
      <c r="P110" s="73">
        <v>0.2</v>
      </c>
      <c r="Q110" s="154" t="s">
        <v>190</v>
      </c>
      <c r="R110" s="74">
        <v>1</v>
      </c>
      <c r="S110" s="74">
        <v>0.2</v>
      </c>
      <c r="T110" s="154">
        <v>1270887</v>
      </c>
      <c r="U110" s="202" t="s">
        <v>401</v>
      </c>
      <c r="V110" s="155" t="s">
        <v>369</v>
      </c>
    </row>
    <row r="111" spans="2:22" s="50" customFormat="1" ht="24.95" customHeight="1" x14ac:dyDescent="0.2">
      <c r="B111" s="156">
        <f t="shared" si="1"/>
        <v>74</v>
      </c>
      <c r="C111" s="150">
        <v>43526</v>
      </c>
      <c r="D111" s="151">
        <v>0.362337962962963</v>
      </c>
      <c r="E111" s="202">
        <v>-38.360775029999999</v>
      </c>
      <c r="F111" s="202">
        <v>144.88711929999999</v>
      </c>
      <c r="G111" s="152" t="s">
        <v>553</v>
      </c>
      <c r="H111" s="202">
        <v>1301093</v>
      </c>
      <c r="I111" s="202" t="s">
        <v>117</v>
      </c>
      <c r="J111" s="160" t="s">
        <v>77</v>
      </c>
      <c r="K111" s="202" t="s">
        <v>124</v>
      </c>
      <c r="L111" s="153" t="s">
        <v>84</v>
      </c>
      <c r="M111" s="152" t="s">
        <v>80</v>
      </c>
      <c r="N111" s="153" t="s">
        <v>61</v>
      </c>
      <c r="O111" s="203" t="s">
        <v>534</v>
      </c>
      <c r="P111" s="73">
        <v>0.2</v>
      </c>
      <c r="Q111" s="154" t="s">
        <v>190</v>
      </c>
      <c r="R111" s="74">
        <v>1</v>
      </c>
      <c r="S111" s="74">
        <v>0.2</v>
      </c>
      <c r="T111" s="154">
        <v>1271001</v>
      </c>
      <c r="U111" s="202" t="s">
        <v>379</v>
      </c>
      <c r="V111" s="202" t="s">
        <v>380</v>
      </c>
    </row>
    <row r="112" spans="2:22" s="50" customFormat="1" ht="24.95" customHeight="1" x14ac:dyDescent="0.2">
      <c r="B112" s="156">
        <f t="shared" si="1"/>
        <v>75</v>
      </c>
      <c r="C112" s="150">
        <v>43526</v>
      </c>
      <c r="D112" s="151">
        <v>0.70623842592592589</v>
      </c>
      <c r="E112" s="202">
        <v>-37.90081653</v>
      </c>
      <c r="F112" s="202">
        <v>145.01294010000001</v>
      </c>
      <c r="G112" s="152" t="s">
        <v>498</v>
      </c>
      <c r="H112" s="202">
        <v>2305826</v>
      </c>
      <c r="I112" s="202" t="s">
        <v>140</v>
      </c>
      <c r="J112" s="160" t="s">
        <v>75</v>
      </c>
      <c r="K112" s="202" t="s">
        <v>124</v>
      </c>
      <c r="L112" s="153" t="s">
        <v>85</v>
      </c>
      <c r="M112" s="152" t="s">
        <v>79</v>
      </c>
      <c r="N112" s="153" t="s">
        <v>61</v>
      </c>
      <c r="O112" s="203" t="s">
        <v>534</v>
      </c>
      <c r="P112" s="73">
        <v>0.2</v>
      </c>
      <c r="Q112" s="154" t="s">
        <v>190</v>
      </c>
      <c r="R112" s="74">
        <v>1</v>
      </c>
      <c r="S112" s="74">
        <v>0.2</v>
      </c>
      <c r="T112" s="154">
        <v>1271119</v>
      </c>
      <c r="U112" s="202" t="s">
        <v>382</v>
      </c>
      <c r="V112" s="202" t="s">
        <v>381</v>
      </c>
    </row>
    <row r="113" spans="2:25" s="50" customFormat="1" ht="24.95" customHeight="1" x14ac:dyDescent="0.2">
      <c r="B113" s="156">
        <f t="shared" si="1"/>
        <v>76</v>
      </c>
      <c r="C113" s="150">
        <v>43526</v>
      </c>
      <c r="D113" s="151">
        <v>0.75555555555555554</v>
      </c>
      <c r="E113" s="202">
        <v>-37.983084859999998</v>
      </c>
      <c r="F113" s="202">
        <v>145.0712594</v>
      </c>
      <c r="G113" s="152" t="s">
        <v>499</v>
      </c>
      <c r="H113" s="202">
        <v>1809079</v>
      </c>
      <c r="I113" s="202" t="s">
        <v>171</v>
      </c>
      <c r="J113" s="160" t="s">
        <v>76</v>
      </c>
      <c r="K113" s="202" t="s">
        <v>124</v>
      </c>
      <c r="L113" s="153" t="s">
        <v>84</v>
      </c>
      <c r="M113" s="152" t="s">
        <v>80</v>
      </c>
      <c r="N113" s="153" t="s">
        <v>61</v>
      </c>
      <c r="O113" s="203" t="s">
        <v>534</v>
      </c>
      <c r="P113" s="73">
        <v>0.2</v>
      </c>
      <c r="Q113" s="154" t="s">
        <v>190</v>
      </c>
      <c r="R113" s="74">
        <v>1</v>
      </c>
      <c r="S113" s="74">
        <v>0.2</v>
      </c>
      <c r="T113" s="154">
        <v>1271164</v>
      </c>
      <c r="U113" s="202" t="s">
        <v>383</v>
      </c>
      <c r="V113" s="202" t="s">
        <v>385</v>
      </c>
    </row>
    <row r="114" spans="2:25" s="50" customFormat="1" ht="24.95" customHeight="1" x14ac:dyDescent="0.2">
      <c r="B114" s="156">
        <f t="shared" si="1"/>
        <v>77</v>
      </c>
      <c r="C114" s="150">
        <v>43527</v>
      </c>
      <c r="D114" s="151">
        <v>0.76787037037037031</v>
      </c>
      <c r="E114" s="202">
        <v>-38.186097420000003</v>
      </c>
      <c r="F114" s="202">
        <v>145.17332880000001</v>
      </c>
      <c r="G114" s="152" t="s">
        <v>500</v>
      </c>
      <c r="H114" s="202">
        <v>3321371</v>
      </c>
      <c r="I114" s="202" t="s">
        <v>153</v>
      </c>
      <c r="J114" s="160" t="s">
        <v>75</v>
      </c>
      <c r="K114" s="202" t="s">
        <v>141</v>
      </c>
      <c r="L114" s="153" t="s">
        <v>92</v>
      </c>
      <c r="M114" s="152" t="s">
        <v>80</v>
      </c>
      <c r="N114" s="153" t="s">
        <v>61</v>
      </c>
      <c r="O114" s="203" t="s">
        <v>535</v>
      </c>
      <c r="P114" s="73">
        <v>1</v>
      </c>
      <c r="Q114" s="154" t="s">
        <v>189</v>
      </c>
      <c r="R114" s="74">
        <v>2</v>
      </c>
      <c r="S114" s="74">
        <v>2</v>
      </c>
      <c r="T114" s="154">
        <v>1271399</v>
      </c>
      <c r="U114" s="202" t="s">
        <v>384</v>
      </c>
      <c r="V114" s="202" t="s">
        <v>386</v>
      </c>
    </row>
    <row r="115" spans="2:25" s="50" customFormat="1" ht="24.95" customHeight="1" x14ac:dyDescent="0.2">
      <c r="B115" s="156">
        <f t="shared" si="1"/>
        <v>78</v>
      </c>
      <c r="C115" s="150">
        <v>43528</v>
      </c>
      <c r="D115" s="151">
        <v>0.13771990740740739</v>
      </c>
      <c r="E115" s="202">
        <v>-38.308375669999997</v>
      </c>
      <c r="F115" s="202">
        <v>145.03232990000001</v>
      </c>
      <c r="G115" s="202" t="s">
        <v>501</v>
      </c>
      <c r="H115" s="202">
        <v>1104930</v>
      </c>
      <c r="I115" s="202" t="s">
        <v>111</v>
      </c>
      <c r="J115" s="160" t="s">
        <v>78</v>
      </c>
      <c r="K115" s="202" t="s">
        <v>141</v>
      </c>
      <c r="L115" s="203" t="s">
        <v>81</v>
      </c>
      <c r="M115" s="202" t="s">
        <v>80</v>
      </c>
      <c r="N115" s="203" t="s">
        <v>45</v>
      </c>
      <c r="O115" s="203" t="s">
        <v>535</v>
      </c>
      <c r="P115" s="73">
        <v>1</v>
      </c>
      <c r="Q115" s="154" t="s">
        <v>188</v>
      </c>
      <c r="R115" s="74">
        <v>0.5</v>
      </c>
      <c r="S115" s="74">
        <v>0.5</v>
      </c>
      <c r="T115" s="154">
        <v>1271429</v>
      </c>
      <c r="U115" s="202" t="s">
        <v>387</v>
      </c>
      <c r="V115" s="155" t="s">
        <v>368</v>
      </c>
    </row>
    <row r="116" spans="2:25" s="50" customFormat="1" ht="24.95" customHeight="1" x14ac:dyDescent="0.2">
      <c r="B116" s="156">
        <f t="shared" si="1"/>
        <v>79</v>
      </c>
      <c r="C116" s="150">
        <v>43529</v>
      </c>
      <c r="D116" s="151">
        <v>4.4756944444444446E-2</v>
      </c>
      <c r="E116" s="202">
        <v>-38.335204660000002</v>
      </c>
      <c r="F116" s="202">
        <v>144.976384</v>
      </c>
      <c r="G116" s="152" t="s">
        <v>502</v>
      </c>
      <c r="H116" s="202">
        <v>8825277</v>
      </c>
      <c r="I116" s="202" t="s">
        <v>110</v>
      </c>
      <c r="J116" s="160" t="s">
        <v>78</v>
      </c>
      <c r="K116" s="202" t="s">
        <v>124</v>
      </c>
      <c r="L116" s="153" t="s">
        <v>81</v>
      </c>
      <c r="M116" s="152" t="s">
        <v>80</v>
      </c>
      <c r="N116" s="153" t="s">
        <v>61</v>
      </c>
      <c r="O116" s="203" t="s">
        <v>534</v>
      </c>
      <c r="P116" s="73">
        <v>0.2</v>
      </c>
      <c r="Q116" s="154" t="s">
        <v>188</v>
      </c>
      <c r="R116" s="74">
        <v>0.5</v>
      </c>
      <c r="S116" s="74">
        <v>0.1</v>
      </c>
      <c r="T116" s="154">
        <v>1271730</v>
      </c>
      <c r="U116" s="202" t="s">
        <v>388</v>
      </c>
      <c r="V116" s="152" t="s">
        <v>389</v>
      </c>
    </row>
    <row r="117" spans="2:25" s="50" customFormat="1" ht="24.95" customHeight="1" x14ac:dyDescent="0.2">
      <c r="B117" s="156">
        <f t="shared" si="1"/>
        <v>80</v>
      </c>
      <c r="C117" s="150">
        <v>43534</v>
      </c>
      <c r="D117" s="151">
        <v>0.68715277777777783</v>
      </c>
      <c r="E117" s="202">
        <v>-37.926717859999997</v>
      </c>
      <c r="F117" s="202">
        <v>144.99425210000001</v>
      </c>
      <c r="G117" s="152" t="s">
        <v>503</v>
      </c>
      <c r="H117" s="202">
        <v>1805858</v>
      </c>
      <c r="I117" s="202" t="s">
        <v>146</v>
      </c>
      <c r="J117" s="160" t="s">
        <v>76</v>
      </c>
      <c r="K117" s="202" t="s">
        <v>124</v>
      </c>
      <c r="L117" s="203" t="s">
        <v>84</v>
      </c>
      <c r="M117" s="202" t="s">
        <v>80</v>
      </c>
      <c r="N117" s="203" t="s">
        <v>61</v>
      </c>
      <c r="O117" s="203" t="s">
        <v>534</v>
      </c>
      <c r="P117" s="73">
        <v>0.2</v>
      </c>
      <c r="Q117" s="154" t="s">
        <v>188</v>
      </c>
      <c r="R117" s="74">
        <v>0.5</v>
      </c>
      <c r="S117" s="74">
        <v>0.1</v>
      </c>
      <c r="T117" s="154">
        <v>1273660</v>
      </c>
      <c r="U117" s="202" t="s">
        <v>400</v>
      </c>
      <c r="V117" s="202" t="s">
        <v>367</v>
      </c>
    </row>
    <row r="118" spans="2:25" s="50" customFormat="1" ht="24.95" customHeight="1" x14ac:dyDescent="0.2">
      <c r="B118" s="156">
        <f t="shared" si="1"/>
        <v>81</v>
      </c>
      <c r="C118" s="150">
        <v>43536</v>
      </c>
      <c r="D118" s="151">
        <v>0.48252314814814817</v>
      </c>
      <c r="E118" s="202">
        <v>-37.988472700000003</v>
      </c>
      <c r="F118" s="202">
        <v>145.1024955</v>
      </c>
      <c r="G118" s="152" t="s">
        <v>504</v>
      </c>
      <c r="H118" s="152">
        <v>9116184</v>
      </c>
      <c r="I118" s="202" t="s">
        <v>162</v>
      </c>
      <c r="J118" s="160" t="s">
        <v>77</v>
      </c>
      <c r="K118" s="202" t="s">
        <v>124</v>
      </c>
      <c r="L118" s="153" t="s">
        <v>84</v>
      </c>
      <c r="M118" s="152" t="s">
        <v>80</v>
      </c>
      <c r="N118" s="153" t="s">
        <v>61</v>
      </c>
      <c r="O118" s="203" t="s">
        <v>534</v>
      </c>
      <c r="P118" s="73">
        <v>0.2</v>
      </c>
      <c r="Q118" s="154" t="s">
        <v>188</v>
      </c>
      <c r="R118" s="74">
        <v>0.5</v>
      </c>
      <c r="S118" s="74">
        <v>0.1</v>
      </c>
      <c r="T118" s="154">
        <v>1273955</v>
      </c>
      <c r="U118" s="202" t="s">
        <v>396</v>
      </c>
      <c r="V118" s="152" t="s">
        <v>390</v>
      </c>
    </row>
    <row r="119" spans="2:25" s="50" customFormat="1" ht="24.95" customHeight="1" x14ac:dyDescent="0.2">
      <c r="B119" s="156">
        <f t="shared" si="1"/>
        <v>82</v>
      </c>
      <c r="C119" s="213">
        <v>43543</v>
      </c>
      <c r="D119" s="214">
        <v>0.51666666666666672</v>
      </c>
      <c r="E119" s="215">
        <v>-38.333400169999997</v>
      </c>
      <c r="F119" s="215">
        <v>145.01924249999999</v>
      </c>
      <c r="G119" s="215" t="s">
        <v>526</v>
      </c>
      <c r="H119" s="216">
        <v>1307507</v>
      </c>
      <c r="I119" s="202" t="s">
        <v>116</v>
      </c>
      <c r="J119" s="217" t="s">
        <v>77</v>
      </c>
      <c r="K119" s="202" t="s">
        <v>141</v>
      </c>
      <c r="L119" s="218" t="s">
        <v>201</v>
      </c>
      <c r="M119" s="216" t="s">
        <v>80</v>
      </c>
      <c r="N119" s="218" t="s">
        <v>48</v>
      </c>
      <c r="O119" s="203" t="s">
        <v>535</v>
      </c>
      <c r="P119" s="73">
        <v>1</v>
      </c>
      <c r="Q119" s="154" t="s">
        <v>187</v>
      </c>
      <c r="R119" s="74">
        <v>0.2</v>
      </c>
      <c r="S119" s="74">
        <v>0.2</v>
      </c>
      <c r="T119" s="219">
        <v>1275359</v>
      </c>
      <c r="U119" s="216" t="s">
        <v>527</v>
      </c>
      <c r="V119" s="216" t="s">
        <v>525</v>
      </c>
    </row>
    <row r="120" spans="2:25" s="50" customFormat="1" ht="24.95" customHeight="1" x14ac:dyDescent="0.2">
      <c r="B120" s="156">
        <f t="shared" si="1"/>
        <v>83</v>
      </c>
      <c r="C120" s="150">
        <v>43549</v>
      </c>
      <c r="D120" s="151">
        <v>0.63750000000000007</v>
      </c>
      <c r="E120" s="202">
        <v>-38.353113690000001</v>
      </c>
      <c r="F120" s="202">
        <v>145.0249464</v>
      </c>
      <c r="G120" s="152" t="s">
        <v>506</v>
      </c>
      <c r="H120" s="202">
        <v>1308142</v>
      </c>
      <c r="I120" s="202" t="s">
        <v>169</v>
      </c>
      <c r="J120" s="160" t="s">
        <v>77</v>
      </c>
      <c r="K120" s="202" t="s">
        <v>124</v>
      </c>
      <c r="L120" s="153" t="s">
        <v>201</v>
      </c>
      <c r="M120" s="152" t="s">
        <v>80</v>
      </c>
      <c r="N120" s="153" t="s">
        <v>45</v>
      </c>
      <c r="O120" s="203" t="s">
        <v>535</v>
      </c>
      <c r="P120" s="73">
        <v>1</v>
      </c>
      <c r="Q120" s="154" t="s">
        <v>190</v>
      </c>
      <c r="R120" s="74">
        <v>1</v>
      </c>
      <c r="S120" s="74">
        <v>1</v>
      </c>
      <c r="T120" s="154">
        <v>1277685</v>
      </c>
      <c r="U120" s="202" t="s">
        <v>391</v>
      </c>
      <c r="V120" s="155" t="s">
        <v>374</v>
      </c>
    </row>
    <row r="121" spans="2:25" s="50" customFormat="1" ht="24.95" customHeight="1" x14ac:dyDescent="0.2">
      <c r="B121" s="156">
        <f t="shared" si="1"/>
        <v>84</v>
      </c>
      <c r="C121" s="150">
        <v>43549</v>
      </c>
      <c r="D121" s="151">
        <v>0.67569444444444438</v>
      </c>
      <c r="E121" s="202">
        <v>-38.060260919999997</v>
      </c>
      <c r="F121" s="202">
        <v>145.1828472</v>
      </c>
      <c r="G121" s="152" t="s">
        <v>541</v>
      </c>
      <c r="H121" s="202">
        <v>623721</v>
      </c>
      <c r="I121" s="202" t="s">
        <v>148</v>
      </c>
      <c r="J121" s="160" t="s">
        <v>77</v>
      </c>
      <c r="K121" s="202" t="s">
        <v>141</v>
      </c>
      <c r="L121" s="153" t="s">
        <v>203</v>
      </c>
      <c r="M121" s="152" t="s">
        <v>80</v>
      </c>
      <c r="N121" s="153" t="s">
        <v>61</v>
      </c>
      <c r="O121" s="203" t="s">
        <v>534</v>
      </c>
      <c r="P121" s="73">
        <v>0.2</v>
      </c>
      <c r="Q121" s="154" t="s">
        <v>190</v>
      </c>
      <c r="R121" s="74">
        <v>1</v>
      </c>
      <c r="S121" s="74">
        <v>0.2</v>
      </c>
      <c r="T121" s="154">
        <v>1277714</v>
      </c>
      <c r="U121" s="202" t="s">
        <v>397</v>
      </c>
      <c r="V121" s="152" t="s">
        <v>373</v>
      </c>
    </row>
    <row r="122" spans="2:25" s="57" customFormat="1" ht="24.95" customHeight="1" x14ac:dyDescent="0.2">
      <c r="B122" s="156">
        <f t="shared" si="1"/>
        <v>85</v>
      </c>
      <c r="C122" s="150">
        <v>43549</v>
      </c>
      <c r="D122" s="151">
        <v>0.74258101851851854</v>
      </c>
      <c r="E122" s="202">
        <v>-38.328302000000001</v>
      </c>
      <c r="F122" s="202">
        <v>144.9737447</v>
      </c>
      <c r="G122" s="202" t="s">
        <v>505</v>
      </c>
      <c r="H122" s="202">
        <v>8825074</v>
      </c>
      <c r="I122" s="202" t="s">
        <v>105</v>
      </c>
      <c r="J122" s="160" t="s">
        <v>77</v>
      </c>
      <c r="K122" s="202" t="s">
        <v>124</v>
      </c>
      <c r="L122" s="153" t="s">
        <v>84</v>
      </c>
      <c r="M122" s="152" t="s">
        <v>80</v>
      </c>
      <c r="N122" s="153" t="s">
        <v>61</v>
      </c>
      <c r="O122" s="203" t="s">
        <v>534</v>
      </c>
      <c r="P122" s="73">
        <v>0.2</v>
      </c>
      <c r="Q122" s="154" t="s">
        <v>190</v>
      </c>
      <c r="R122" s="74">
        <v>1</v>
      </c>
      <c r="S122" s="74">
        <v>0.2</v>
      </c>
      <c r="T122" s="154">
        <v>1277811</v>
      </c>
      <c r="U122" s="202" t="s">
        <v>392</v>
      </c>
      <c r="V122" s="202" t="s">
        <v>372</v>
      </c>
    </row>
    <row r="123" spans="2:25" s="57" customFormat="1" ht="24.95" customHeight="1" x14ac:dyDescent="0.2">
      <c r="B123" s="156">
        <f t="shared" si="1"/>
        <v>86</v>
      </c>
      <c r="C123" s="150">
        <v>43553</v>
      </c>
      <c r="D123" s="151">
        <v>0.67365740740740743</v>
      </c>
      <c r="E123" s="202">
        <v>-37.891050049999997</v>
      </c>
      <c r="F123" s="202">
        <v>145.18841140000001</v>
      </c>
      <c r="G123" s="202" t="s">
        <v>543</v>
      </c>
      <c r="H123" s="202">
        <v>612985</v>
      </c>
      <c r="I123" s="202" t="s">
        <v>151</v>
      </c>
      <c r="J123" s="160" t="s">
        <v>77</v>
      </c>
      <c r="K123" s="202" t="s">
        <v>124</v>
      </c>
      <c r="L123" s="153" t="s">
        <v>81</v>
      </c>
      <c r="M123" s="152" t="s">
        <v>80</v>
      </c>
      <c r="N123" s="153" t="s">
        <v>45</v>
      </c>
      <c r="O123" s="203" t="s">
        <v>534</v>
      </c>
      <c r="P123" s="73">
        <v>0.2</v>
      </c>
      <c r="Q123" s="154" t="s">
        <v>190</v>
      </c>
      <c r="R123" s="74">
        <v>1</v>
      </c>
      <c r="S123" s="74">
        <v>0.2</v>
      </c>
      <c r="T123" s="154">
        <v>1279282</v>
      </c>
      <c r="U123" s="202" t="s">
        <v>403</v>
      </c>
      <c r="V123" s="202" t="s">
        <v>402</v>
      </c>
      <c r="Y123" s="173"/>
    </row>
    <row r="124" spans="2:25" s="57" customFormat="1" ht="24.95" customHeight="1" x14ac:dyDescent="0.2">
      <c r="B124" s="156">
        <f t="shared" si="1"/>
        <v>87</v>
      </c>
      <c r="C124" s="150">
        <v>43554</v>
      </c>
      <c r="D124" s="151">
        <v>0.3200810185185185</v>
      </c>
      <c r="E124" s="202">
        <v>-37.919242330000003</v>
      </c>
      <c r="F124" s="202">
        <v>144.99054609999999</v>
      </c>
      <c r="G124" s="152" t="s">
        <v>507</v>
      </c>
      <c r="H124" s="202">
        <v>1804866</v>
      </c>
      <c r="I124" s="202" t="s">
        <v>138</v>
      </c>
      <c r="J124" s="160" t="s">
        <v>76</v>
      </c>
      <c r="K124" s="202" t="s">
        <v>124</v>
      </c>
      <c r="L124" s="153" t="s">
        <v>84</v>
      </c>
      <c r="M124" s="152" t="s">
        <v>80</v>
      </c>
      <c r="N124" s="153" t="s">
        <v>61</v>
      </c>
      <c r="O124" s="203" t="s">
        <v>534</v>
      </c>
      <c r="P124" s="73">
        <v>0.2</v>
      </c>
      <c r="Q124" s="154" t="s">
        <v>188</v>
      </c>
      <c r="R124" s="74">
        <v>0.5</v>
      </c>
      <c r="S124" s="74">
        <v>0.1</v>
      </c>
      <c r="T124" s="154">
        <v>1279435</v>
      </c>
      <c r="U124" s="202" t="s">
        <v>398</v>
      </c>
      <c r="V124" s="202" t="s">
        <v>371</v>
      </c>
    </row>
    <row r="125" spans="2:25" s="57" customFormat="1" ht="24.95" customHeight="1" x14ac:dyDescent="0.2">
      <c r="B125" s="156">
        <f t="shared" si="1"/>
        <v>88</v>
      </c>
      <c r="C125" s="150">
        <v>43555</v>
      </c>
      <c r="D125" s="151">
        <v>0.76270833333333332</v>
      </c>
      <c r="E125" s="202">
        <v>-38.361610319999997</v>
      </c>
      <c r="F125" s="202">
        <v>144.78071</v>
      </c>
      <c r="G125" s="152" t="s">
        <v>508</v>
      </c>
      <c r="H125" s="202">
        <v>1302637</v>
      </c>
      <c r="I125" s="202" t="s">
        <v>175</v>
      </c>
      <c r="J125" s="160" t="s">
        <v>77</v>
      </c>
      <c r="K125" s="202" t="s">
        <v>124</v>
      </c>
      <c r="L125" s="153" t="s">
        <v>84</v>
      </c>
      <c r="M125" s="152" t="s">
        <v>80</v>
      </c>
      <c r="N125" s="153" t="s">
        <v>61</v>
      </c>
      <c r="O125" s="203" t="s">
        <v>534</v>
      </c>
      <c r="P125" s="73">
        <v>0.2</v>
      </c>
      <c r="Q125" s="154" t="s">
        <v>187</v>
      </c>
      <c r="R125" s="74">
        <v>0.2</v>
      </c>
      <c r="S125" s="74">
        <v>4.0000000000000008E-2</v>
      </c>
      <c r="T125" s="154">
        <v>1279708</v>
      </c>
      <c r="U125" s="202" t="s">
        <v>399</v>
      </c>
      <c r="V125" s="202" t="s">
        <v>370</v>
      </c>
    </row>
    <row r="126" spans="2:25" s="57" customFormat="1" ht="24.95" customHeight="1" x14ac:dyDescent="0.2">
      <c r="B126" s="156">
        <f t="shared" si="1"/>
        <v>89</v>
      </c>
      <c r="C126" s="150">
        <v>43558</v>
      </c>
      <c r="D126" s="151">
        <v>0.12361111111111112</v>
      </c>
      <c r="E126" s="202">
        <v>-37.9368342</v>
      </c>
      <c r="F126" s="202">
        <v>145.14279519999999</v>
      </c>
      <c r="G126" s="152" t="s">
        <v>510</v>
      </c>
      <c r="H126" s="161">
        <v>629253</v>
      </c>
      <c r="I126" s="202" t="s">
        <v>181</v>
      </c>
      <c r="J126" s="206" t="s">
        <v>77</v>
      </c>
      <c r="K126" s="202" t="s">
        <v>124</v>
      </c>
      <c r="L126" s="204" t="s">
        <v>200</v>
      </c>
      <c r="M126" s="161" t="s">
        <v>80</v>
      </c>
      <c r="N126" s="204" t="s">
        <v>61</v>
      </c>
      <c r="O126" s="203" t="s">
        <v>534</v>
      </c>
      <c r="P126" s="73">
        <v>0.2</v>
      </c>
      <c r="Q126" s="154" t="s">
        <v>188</v>
      </c>
      <c r="R126" s="74">
        <v>0.5</v>
      </c>
      <c r="S126" s="74">
        <v>0.1</v>
      </c>
      <c r="T126" s="162">
        <v>1280721</v>
      </c>
      <c r="U126" s="161" t="s">
        <v>407</v>
      </c>
      <c r="V126" s="161" t="s">
        <v>406</v>
      </c>
    </row>
    <row r="127" spans="2:25" s="57" customFormat="1" ht="24.95" customHeight="1" x14ac:dyDescent="0.2">
      <c r="B127" s="156">
        <f t="shared" si="1"/>
        <v>90</v>
      </c>
      <c r="C127" s="150">
        <v>43558</v>
      </c>
      <c r="D127" s="151">
        <v>0.35155092592592596</v>
      </c>
      <c r="E127" s="202">
        <v>-38.370046360000003</v>
      </c>
      <c r="F127" s="202">
        <v>145.00715460000001</v>
      </c>
      <c r="G127" s="152" t="s">
        <v>509</v>
      </c>
      <c r="H127" s="161">
        <v>9863702</v>
      </c>
      <c r="I127" s="202" t="s">
        <v>116</v>
      </c>
      <c r="J127" s="160" t="s">
        <v>77</v>
      </c>
      <c r="K127" s="202" t="s">
        <v>141</v>
      </c>
      <c r="L127" s="203" t="s">
        <v>200</v>
      </c>
      <c r="M127" s="202" t="s">
        <v>80</v>
      </c>
      <c r="N127" s="203" t="s">
        <v>46</v>
      </c>
      <c r="O127" s="203" t="s">
        <v>535</v>
      </c>
      <c r="P127" s="73">
        <v>1</v>
      </c>
      <c r="Q127" s="154" t="s">
        <v>188</v>
      </c>
      <c r="R127" s="74">
        <v>0.5</v>
      </c>
      <c r="S127" s="74">
        <v>0.5</v>
      </c>
      <c r="T127" s="162">
        <v>1280756</v>
      </c>
      <c r="U127" s="161" t="s">
        <v>408</v>
      </c>
      <c r="V127" s="161" t="s">
        <v>409</v>
      </c>
    </row>
    <row r="128" spans="2:25" s="57" customFormat="1" ht="24.95" customHeight="1" x14ac:dyDescent="0.2">
      <c r="B128" s="156">
        <f t="shared" si="1"/>
        <v>91</v>
      </c>
      <c r="C128" s="150">
        <v>43559</v>
      </c>
      <c r="D128" s="151">
        <v>0.39027777777777778</v>
      </c>
      <c r="E128" s="202">
        <v>-38.218883660000003</v>
      </c>
      <c r="F128" s="202">
        <v>145.24145609999999</v>
      </c>
      <c r="G128" s="152" t="s">
        <v>511</v>
      </c>
      <c r="H128" s="161">
        <v>3300039</v>
      </c>
      <c r="I128" s="202" t="s">
        <v>106</v>
      </c>
      <c r="J128" s="160" t="s">
        <v>77</v>
      </c>
      <c r="K128" s="202" t="s">
        <v>141</v>
      </c>
      <c r="L128" s="203" t="s">
        <v>88</v>
      </c>
      <c r="M128" s="202" t="s">
        <v>80</v>
      </c>
      <c r="N128" s="203" t="s">
        <v>61</v>
      </c>
      <c r="O128" s="203" t="s">
        <v>535</v>
      </c>
      <c r="P128" s="73">
        <v>1</v>
      </c>
      <c r="Q128" s="154" t="s">
        <v>187</v>
      </c>
      <c r="R128" s="74">
        <v>0.2</v>
      </c>
      <c r="S128" s="74">
        <v>0.2</v>
      </c>
      <c r="T128" s="162">
        <v>1281179</v>
      </c>
      <c r="U128" s="161" t="s">
        <v>404</v>
      </c>
      <c r="V128" s="161" t="s">
        <v>405</v>
      </c>
    </row>
    <row r="129" spans="2:25" s="57" customFormat="1" ht="24.95" customHeight="1" x14ac:dyDescent="0.2">
      <c r="B129" s="156">
        <f t="shared" si="1"/>
        <v>92</v>
      </c>
      <c r="C129" s="150">
        <v>43561</v>
      </c>
      <c r="D129" s="151">
        <v>0.49015046296296294</v>
      </c>
      <c r="E129" s="202">
        <v>-37.911053260000003</v>
      </c>
      <c r="F129" s="202">
        <v>145.0377996</v>
      </c>
      <c r="G129" s="152" t="s">
        <v>512</v>
      </c>
      <c r="H129" s="161">
        <v>2326708</v>
      </c>
      <c r="I129" s="202" t="s">
        <v>157</v>
      </c>
      <c r="J129" s="160" t="s">
        <v>75</v>
      </c>
      <c r="K129" s="202" t="s">
        <v>124</v>
      </c>
      <c r="L129" s="153" t="s">
        <v>202</v>
      </c>
      <c r="M129" s="152" t="s">
        <v>79</v>
      </c>
      <c r="N129" s="153" t="s">
        <v>61</v>
      </c>
      <c r="O129" s="203" t="s">
        <v>534</v>
      </c>
      <c r="P129" s="73">
        <v>0.2</v>
      </c>
      <c r="Q129" s="154" t="s">
        <v>188</v>
      </c>
      <c r="R129" s="74">
        <v>0.5</v>
      </c>
      <c r="S129" s="74">
        <v>0.1</v>
      </c>
      <c r="T129" s="162">
        <v>1281852</v>
      </c>
      <c r="U129" s="161" t="s">
        <v>417</v>
      </c>
      <c r="V129" s="161" t="s">
        <v>411</v>
      </c>
    </row>
    <row r="130" spans="2:25" ht="24.95" customHeight="1" x14ac:dyDescent="0.2">
      <c r="B130" s="156">
        <f t="shared" si="1"/>
        <v>93</v>
      </c>
      <c r="C130" s="150">
        <v>43576</v>
      </c>
      <c r="D130" s="151">
        <v>0.91353009259259255</v>
      </c>
      <c r="E130" s="202">
        <v>-38.477688729999997</v>
      </c>
      <c r="F130" s="202">
        <v>144.99308619999999</v>
      </c>
      <c r="G130" s="202" t="s">
        <v>513</v>
      </c>
      <c r="H130" s="161">
        <v>1313131</v>
      </c>
      <c r="I130" s="202" t="s">
        <v>107</v>
      </c>
      <c r="J130" s="160" t="s">
        <v>77</v>
      </c>
      <c r="K130" s="202" t="s">
        <v>141</v>
      </c>
      <c r="L130" s="203" t="s">
        <v>83</v>
      </c>
      <c r="M130" s="202" t="s">
        <v>80</v>
      </c>
      <c r="N130" s="203" t="s">
        <v>61</v>
      </c>
      <c r="O130" s="203" t="s">
        <v>535</v>
      </c>
      <c r="P130" s="73">
        <v>1</v>
      </c>
      <c r="Q130" s="154" t="s">
        <v>188</v>
      </c>
      <c r="R130" s="74">
        <v>0.5</v>
      </c>
      <c r="S130" s="74">
        <v>0.5</v>
      </c>
      <c r="T130" s="162">
        <v>1285605</v>
      </c>
      <c r="U130" s="202" t="s">
        <v>414</v>
      </c>
      <c r="V130" s="161" t="s">
        <v>415</v>
      </c>
      <c r="Y130"/>
    </row>
    <row r="131" spans="2:25" s="57" customFormat="1" ht="24.95" customHeight="1" x14ac:dyDescent="0.2">
      <c r="B131" s="156">
        <f t="shared" si="1"/>
        <v>94</v>
      </c>
      <c r="C131" s="150">
        <v>43579</v>
      </c>
      <c r="D131" s="151">
        <v>0.33436342592592588</v>
      </c>
      <c r="E131" s="202">
        <v>-38.002778319999997</v>
      </c>
      <c r="F131" s="202">
        <v>145.22677010000001</v>
      </c>
      <c r="G131" s="152" t="s">
        <v>514</v>
      </c>
      <c r="H131" s="161">
        <v>8813163</v>
      </c>
      <c r="I131" s="202" t="s">
        <v>143</v>
      </c>
      <c r="J131" s="160" t="s">
        <v>75</v>
      </c>
      <c r="K131" s="202" t="s">
        <v>124</v>
      </c>
      <c r="L131" s="153" t="s">
        <v>92</v>
      </c>
      <c r="M131" s="152" t="s">
        <v>80</v>
      </c>
      <c r="N131" s="153" t="s">
        <v>61</v>
      </c>
      <c r="O131" s="203" t="s">
        <v>534</v>
      </c>
      <c r="P131" s="73">
        <v>0.2</v>
      </c>
      <c r="Q131" s="154" t="s">
        <v>187</v>
      </c>
      <c r="R131" s="74">
        <v>0.2</v>
      </c>
      <c r="S131" s="74">
        <v>4.0000000000000008E-2</v>
      </c>
      <c r="T131" s="162">
        <v>1285992</v>
      </c>
      <c r="U131" s="202" t="s">
        <v>416</v>
      </c>
      <c r="V131" s="161" t="s">
        <v>410</v>
      </c>
    </row>
    <row r="132" spans="2:25" s="57" customFormat="1" ht="24.95" customHeight="1" x14ac:dyDescent="0.2">
      <c r="B132" s="156">
        <f t="shared" si="1"/>
        <v>95</v>
      </c>
      <c r="C132" s="150">
        <v>43581</v>
      </c>
      <c r="D132" s="207">
        <v>0.31876157407407407</v>
      </c>
      <c r="E132" s="208">
        <v>-38.361156729999998</v>
      </c>
      <c r="F132" s="208">
        <v>144.78164509999999</v>
      </c>
      <c r="G132" s="208" t="s">
        <v>515</v>
      </c>
      <c r="H132" s="209">
        <v>1302382</v>
      </c>
      <c r="I132" s="202" t="s">
        <v>175</v>
      </c>
      <c r="J132" s="160" t="s">
        <v>77</v>
      </c>
      <c r="K132" s="202" t="s">
        <v>124</v>
      </c>
      <c r="L132" s="210" t="s">
        <v>84</v>
      </c>
      <c r="M132" s="209" t="s">
        <v>80</v>
      </c>
      <c r="N132" s="210" t="s">
        <v>61</v>
      </c>
      <c r="O132" s="203" t="s">
        <v>534</v>
      </c>
      <c r="P132" s="73">
        <v>0.2</v>
      </c>
      <c r="Q132" s="154" t="s">
        <v>188</v>
      </c>
      <c r="R132" s="74">
        <v>0.5</v>
      </c>
      <c r="S132" s="74">
        <v>0.1</v>
      </c>
      <c r="T132" s="211">
        <v>1286296</v>
      </c>
      <c r="U132" s="209" t="s">
        <v>412</v>
      </c>
      <c r="V132" s="161" t="s">
        <v>413</v>
      </c>
    </row>
    <row r="133" spans="2:25" s="57" customFormat="1" ht="24.95" customHeight="1" x14ac:dyDescent="0.2">
      <c r="B133" s="156">
        <f t="shared" si="1"/>
        <v>96</v>
      </c>
      <c r="C133" s="150">
        <v>43592</v>
      </c>
      <c r="D133" s="151">
        <v>0.91666666666666663</v>
      </c>
      <c r="E133" s="202">
        <v>-37.86594083</v>
      </c>
      <c r="F133" s="202">
        <v>145.0758424</v>
      </c>
      <c r="G133" s="202" t="s">
        <v>516</v>
      </c>
      <c r="H133" s="161">
        <v>8802981</v>
      </c>
      <c r="I133" s="202" t="s">
        <v>159</v>
      </c>
      <c r="J133" s="160" t="s">
        <v>76</v>
      </c>
      <c r="K133" s="202" t="s">
        <v>124</v>
      </c>
      <c r="L133" s="204" t="s">
        <v>200</v>
      </c>
      <c r="M133" s="161" t="s">
        <v>80</v>
      </c>
      <c r="N133" s="204" t="s">
        <v>45</v>
      </c>
      <c r="O133" s="203" t="s">
        <v>534</v>
      </c>
      <c r="P133" s="73">
        <v>0.2</v>
      </c>
      <c r="Q133" s="154" t="s">
        <v>188</v>
      </c>
      <c r="R133" s="74">
        <v>0.5</v>
      </c>
      <c r="S133" s="74">
        <v>0.1</v>
      </c>
      <c r="T133" s="212">
        <v>1289623</v>
      </c>
      <c r="U133" s="161" t="s">
        <v>418</v>
      </c>
      <c r="V133" s="161" t="s">
        <v>422</v>
      </c>
    </row>
    <row r="134" spans="2:25" ht="24.95" customHeight="1" x14ac:dyDescent="0.2">
      <c r="B134" s="156">
        <f t="shared" si="1"/>
        <v>97</v>
      </c>
      <c r="C134" s="150">
        <v>43598</v>
      </c>
      <c r="D134" s="151">
        <v>0.59599537037037031</v>
      </c>
      <c r="E134" s="202">
        <v>-37.868196959999999</v>
      </c>
      <c r="F134" s="202">
        <v>145.05995770000001</v>
      </c>
      <c r="G134" s="202" t="s">
        <v>517</v>
      </c>
      <c r="H134" s="161">
        <v>2317286</v>
      </c>
      <c r="I134" s="202" t="s">
        <v>133</v>
      </c>
      <c r="J134" s="160" t="s">
        <v>75</v>
      </c>
      <c r="K134" s="202" t="s">
        <v>124</v>
      </c>
      <c r="L134" s="204" t="s">
        <v>85</v>
      </c>
      <c r="M134" s="161" t="s">
        <v>79</v>
      </c>
      <c r="N134" s="204" t="s">
        <v>61</v>
      </c>
      <c r="O134" s="203" t="s">
        <v>534</v>
      </c>
      <c r="P134" s="73">
        <v>0.2</v>
      </c>
      <c r="Q134" s="154" t="s">
        <v>187</v>
      </c>
      <c r="R134" s="74">
        <v>0.2</v>
      </c>
      <c r="S134" s="74">
        <v>4.0000000000000008E-2</v>
      </c>
      <c r="T134" s="162">
        <v>1291106</v>
      </c>
      <c r="U134" s="161" t="s">
        <v>420</v>
      </c>
      <c r="V134" s="161" t="s">
        <v>421</v>
      </c>
      <c r="Y134"/>
    </row>
    <row r="135" spans="2:25" ht="24.95" customHeight="1" x14ac:dyDescent="0.2">
      <c r="B135" s="156">
        <f t="shared" si="1"/>
        <v>98</v>
      </c>
      <c r="C135" s="150">
        <v>43602</v>
      </c>
      <c r="D135" s="151">
        <v>0.86136574074074079</v>
      </c>
      <c r="E135" s="202">
        <v>-38.375261139999999</v>
      </c>
      <c r="F135" s="202">
        <v>144.77402710000001</v>
      </c>
      <c r="G135" s="202" t="s">
        <v>518</v>
      </c>
      <c r="H135" s="161">
        <v>1304717</v>
      </c>
      <c r="I135" s="202" t="s">
        <v>174</v>
      </c>
      <c r="J135" s="160" t="s">
        <v>75</v>
      </c>
      <c r="K135" s="202" t="s">
        <v>141</v>
      </c>
      <c r="L135" s="204" t="s">
        <v>92</v>
      </c>
      <c r="M135" s="161" t="s">
        <v>80</v>
      </c>
      <c r="N135" s="204" t="s">
        <v>61</v>
      </c>
      <c r="O135" s="203" t="s">
        <v>535</v>
      </c>
      <c r="P135" s="73">
        <v>1</v>
      </c>
      <c r="Q135" s="154" t="s">
        <v>187</v>
      </c>
      <c r="R135" s="74">
        <v>0.2</v>
      </c>
      <c r="S135" s="74">
        <v>0.2</v>
      </c>
      <c r="T135" s="162">
        <v>1292812</v>
      </c>
      <c r="U135" s="161" t="s">
        <v>419</v>
      </c>
      <c r="V135" s="161" t="s">
        <v>423</v>
      </c>
      <c r="Y135"/>
    </row>
    <row r="136" spans="2:25" ht="24.95" customHeight="1" x14ac:dyDescent="0.2">
      <c r="B136" s="156">
        <f t="shared" si="1"/>
        <v>99</v>
      </c>
      <c r="C136" s="150">
        <v>43619</v>
      </c>
      <c r="D136" s="214">
        <v>0.78950231481481481</v>
      </c>
      <c r="E136" s="202">
        <v>-38.368953920000003</v>
      </c>
      <c r="F136" s="202">
        <v>144.7712022</v>
      </c>
      <c r="G136" s="215" t="s">
        <v>519</v>
      </c>
      <c r="H136" s="216">
        <v>1316285</v>
      </c>
      <c r="I136" s="202" t="s">
        <v>174</v>
      </c>
      <c r="J136" s="217" t="s">
        <v>75</v>
      </c>
      <c r="K136" s="202" t="s">
        <v>141</v>
      </c>
      <c r="L136" s="218" t="s">
        <v>204</v>
      </c>
      <c r="M136" s="216" t="s">
        <v>79</v>
      </c>
      <c r="N136" s="204" t="s">
        <v>61</v>
      </c>
      <c r="O136" s="203" t="s">
        <v>535</v>
      </c>
      <c r="P136" s="73">
        <v>1</v>
      </c>
      <c r="Q136" s="154" t="s">
        <v>186</v>
      </c>
      <c r="R136" s="74">
        <v>0.1</v>
      </c>
      <c r="S136" s="74">
        <v>0.1</v>
      </c>
      <c r="T136" s="219">
        <v>1298656</v>
      </c>
      <c r="U136" s="216" t="s">
        <v>430</v>
      </c>
      <c r="V136" s="161" t="s">
        <v>425</v>
      </c>
      <c r="Y136"/>
    </row>
    <row r="137" spans="2:25" ht="31.5" customHeight="1" x14ac:dyDescent="0.2">
      <c r="B137" s="156">
        <f t="shared" si="1"/>
        <v>100</v>
      </c>
      <c r="C137" s="150">
        <v>43622</v>
      </c>
      <c r="D137" s="220">
        <v>0.38947916666666665</v>
      </c>
      <c r="E137" s="202">
        <v>-37.939454349999998</v>
      </c>
      <c r="F137" s="202">
        <v>145.1312647</v>
      </c>
      <c r="G137" s="221" t="s">
        <v>521</v>
      </c>
      <c r="H137" s="222">
        <v>629670</v>
      </c>
      <c r="I137" s="202" t="s">
        <v>182</v>
      </c>
      <c r="J137" s="223" t="s">
        <v>77</v>
      </c>
      <c r="K137" s="202" t="s">
        <v>124</v>
      </c>
      <c r="L137" s="224" t="s">
        <v>91</v>
      </c>
      <c r="M137" s="222" t="s">
        <v>80</v>
      </c>
      <c r="N137" s="204" t="s">
        <v>61</v>
      </c>
      <c r="O137" s="203" t="s">
        <v>534</v>
      </c>
      <c r="P137" s="73">
        <v>0.2</v>
      </c>
      <c r="Q137" s="154" t="s">
        <v>186</v>
      </c>
      <c r="R137" s="74">
        <v>0.1</v>
      </c>
      <c r="S137" s="74">
        <v>2.0000000000000004E-2</v>
      </c>
      <c r="T137" s="227">
        <v>1300030</v>
      </c>
      <c r="U137" s="222" t="s">
        <v>432</v>
      </c>
      <c r="V137" s="161" t="s">
        <v>533</v>
      </c>
      <c r="Y137"/>
    </row>
    <row r="138" spans="2:25" ht="24" customHeight="1" x14ac:dyDescent="0.2">
      <c r="B138" s="156">
        <f t="shared" si="1"/>
        <v>101</v>
      </c>
      <c r="C138" s="150">
        <v>43622</v>
      </c>
      <c r="D138" s="220">
        <v>0.69575231481481481</v>
      </c>
      <c r="E138" s="202">
        <v>-38.382942669999998</v>
      </c>
      <c r="F138" s="202">
        <v>145.17027659999999</v>
      </c>
      <c r="G138" s="226" t="s">
        <v>520</v>
      </c>
      <c r="H138" s="222">
        <v>1108920</v>
      </c>
      <c r="I138" s="202" t="s">
        <v>121</v>
      </c>
      <c r="J138" s="223" t="s">
        <v>77</v>
      </c>
      <c r="K138" s="202" t="s">
        <v>141</v>
      </c>
      <c r="L138" s="224" t="s">
        <v>89</v>
      </c>
      <c r="M138" s="222" t="s">
        <v>80</v>
      </c>
      <c r="N138" s="204" t="s">
        <v>61</v>
      </c>
      <c r="O138" s="203" t="s">
        <v>535</v>
      </c>
      <c r="P138" s="73">
        <v>1</v>
      </c>
      <c r="Q138" s="154" t="s">
        <v>186</v>
      </c>
      <c r="R138" s="74">
        <v>0.1</v>
      </c>
      <c r="S138" s="74">
        <v>0.1</v>
      </c>
      <c r="T138" s="225">
        <v>1300276</v>
      </c>
      <c r="U138" s="222" t="s">
        <v>431</v>
      </c>
      <c r="V138" s="161" t="s">
        <v>429</v>
      </c>
      <c r="Y138"/>
    </row>
    <row r="139" spans="2:25" ht="25.5" customHeight="1" x14ac:dyDescent="0.2">
      <c r="B139" s="156">
        <f t="shared" si="1"/>
        <v>102</v>
      </c>
      <c r="C139" s="150">
        <v>43623</v>
      </c>
      <c r="D139" s="214">
        <v>0.33292824074074073</v>
      </c>
      <c r="E139" s="202">
        <v>-38.395027519999999</v>
      </c>
      <c r="F139" s="202">
        <v>144.80354579999999</v>
      </c>
      <c r="G139" s="215" t="s">
        <v>522</v>
      </c>
      <c r="H139" s="216">
        <v>1305535</v>
      </c>
      <c r="I139" s="202" t="s">
        <v>174</v>
      </c>
      <c r="J139" s="217" t="s">
        <v>75</v>
      </c>
      <c r="K139" s="202" t="s">
        <v>141</v>
      </c>
      <c r="L139" s="218" t="s">
        <v>92</v>
      </c>
      <c r="M139" s="216" t="s">
        <v>80</v>
      </c>
      <c r="N139" s="204" t="s">
        <v>61</v>
      </c>
      <c r="O139" s="203" t="s">
        <v>535</v>
      </c>
      <c r="P139" s="73">
        <v>1</v>
      </c>
      <c r="Q139" s="154" t="s">
        <v>186</v>
      </c>
      <c r="R139" s="74">
        <v>0.1</v>
      </c>
      <c r="S139" s="74">
        <v>0.1</v>
      </c>
      <c r="T139" s="219">
        <v>1300406</v>
      </c>
      <c r="U139" s="216" t="s">
        <v>426</v>
      </c>
      <c r="V139" s="161" t="s">
        <v>424</v>
      </c>
      <c r="Y139"/>
    </row>
    <row r="140" spans="2:25" ht="28.5" customHeight="1" x14ac:dyDescent="0.2">
      <c r="B140" s="156">
        <f t="shared" si="1"/>
        <v>103</v>
      </c>
      <c r="C140" s="150">
        <v>43638</v>
      </c>
      <c r="D140" s="214">
        <v>0.75396990740740744</v>
      </c>
      <c r="E140" s="202">
        <v>-37.925718189999998</v>
      </c>
      <c r="F140" s="202">
        <v>145.03518339999999</v>
      </c>
      <c r="G140" s="215" t="s">
        <v>524</v>
      </c>
      <c r="H140" s="216">
        <v>1803554</v>
      </c>
      <c r="I140" s="202" t="s">
        <v>142</v>
      </c>
      <c r="J140" s="217" t="s">
        <v>77</v>
      </c>
      <c r="K140" s="202" t="s">
        <v>124</v>
      </c>
      <c r="L140" s="218" t="s">
        <v>82</v>
      </c>
      <c r="M140" s="216" t="s">
        <v>80</v>
      </c>
      <c r="N140" s="204" t="s">
        <v>61</v>
      </c>
      <c r="O140" s="203" t="s">
        <v>534</v>
      </c>
      <c r="P140" s="73">
        <v>0.2</v>
      </c>
      <c r="Q140" s="154" t="s">
        <v>186</v>
      </c>
      <c r="R140" s="74">
        <v>0.1</v>
      </c>
      <c r="S140" s="74">
        <v>2.0000000000000004E-2</v>
      </c>
      <c r="T140" s="219">
        <v>1305265</v>
      </c>
      <c r="U140" s="216" t="s">
        <v>434</v>
      </c>
      <c r="V140" s="161" t="s">
        <v>428</v>
      </c>
      <c r="Y140"/>
    </row>
    <row r="141" spans="2:25" ht="24" customHeight="1" x14ac:dyDescent="0.2">
      <c r="B141" s="156">
        <f t="shared" si="1"/>
        <v>104</v>
      </c>
      <c r="C141" s="150">
        <v>43638</v>
      </c>
      <c r="D141" s="214">
        <v>0.90486111111111101</v>
      </c>
      <c r="E141" s="202">
        <v>-37.77416281</v>
      </c>
      <c r="F141" s="202">
        <v>145.14778240000001</v>
      </c>
      <c r="G141" s="215" t="s">
        <v>523</v>
      </c>
      <c r="H141" s="216">
        <v>7063437</v>
      </c>
      <c r="I141" s="202" t="s">
        <v>184</v>
      </c>
      <c r="J141" s="217" t="s">
        <v>75</v>
      </c>
      <c r="K141" s="202" t="s">
        <v>124</v>
      </c>
      <c r="L141" s="218" t="s">
        <v>82</v>
      </c>
      <c r="M141" s="216" t="s">
        <v>80</v>
      </c>
      <c r="N141" s="204" t="s">
        <v>61</v>
      </c>
      <c r="O141" s="203" t="s">
        <v>534</v>
      </c>
      <c r="P141" s="73">
        <v>0.2</v>
      </c>
      <c r="Q141" s="154" t="s">
        <v>186</v>
      </c>
      <c r="R141" s="74">
        <v>0.1</v>
      </c>
      <c r="S141" s="74">
        <v>2.0000000000000004E-2</v>
      </c>
      <c r="T141" s="219">
        <v>1305363</v>
      </c>
      <c r="U141" s="216" t="s">
        <v>433</v>
      </c>
      <c r="V141" s="161" t="s">
        <v>427</v>
      </c>
      <c r="Y141"/>
    </row>
    <row r="142" spans="2:25" ht="18" customHeight="1" x14ac:dyDescent="0.2">
      <c r="Y142"/>
    </row>
    <row r="143" spans="2:25" ht="18" customHeight="1" x14ac:dyDescent="0.2">
      <c r="Y143"/>
    </row>
    <row r="144" spans="2:25" ht="18" customHeight="1" x14ac:dyDescent="0.2">
      <c r="G144" s="57"/>
      <c r="I144" s="57"/>
      <c r="J144" s="57"/>
      <c r="K144" s="57"/>
      <c r="Y144"/>
    </row>
    <row r="145" spans="25:25" ht="18" customHeight="1" x14ac:dyDescent="0.2">
      <c r="Y145"/>
    </row>
    <row r="146" spans="25:25" ht="18" customHeight="1" x14ac:dyDescent="0.2">
      <c r="Y146"/>
    </row>
    <row r="147" spans="25:25" ht="18" customHeight="1" x14ac:dyDescent="0.2">
      <c r="Y147"/>
    </row>
    <row r="148" spans="25:25" ht="18" customHeight="1" x14ac:dyDescent="0.2">
      <c r="Y148"/>
    </row>
    <row r="149" spans="25:25" ht="18" customHeight="1" x14ac:dyDescent="0.2">
      <c r="Y149"/>
    </row>
    <row r="150" spans="25:25" ht="18" customHeight="1" x14ac:dyDescent="0.2">
      <c r="Y150"/>
    </row>
    <row r="151" spans="25:25" ht="18" customHeight="1" x14ac:dyDescent="0.2">
      <c r="Y151"/>
    </row>
    <row r="152" spans="25:25" ht="18" customHeight="1" x14ac:dyDescent="0.2">
      <c r="Y152"/>
    </row>
    <row r="153" spans="25:25" ht="18" customHeight="1" x14ac:dyDescent="0.2">
      <c r="Y153"/>
    </row>
    <row r="154" spans="25:25" ht="18" customHeight="1" x14ac:dyDescent="0.2">
      <c r="Y154"/>
    </row>
    <row r="155" spans="25:25" ht="18" customHeight="1" x14ac:dyDescent="0.2">
      <c r="Y155"/>
    </row>
    <row r="156" spans="25:25" ht="18" customHeight="1" x14ac:dyDescent="0.2">
      <c r="Y156"/>
    </row>
    <row r="157" spans="25:25" ht="18" customHeight="1" x14ac:dyDescent="0.2">
      <c r="Y157"/>
    </row>
    <row r="158" spans="25:25" ht="18" customHeight="1" x14ac:dyDescent="0.2">
      <c r="Y158"/>
    </row>
    <row r="159" spans="25:25" ht="18" customHeight="1" x14ac:dyDescent="0.2">
      <c r="Y159"/>
    </row>
    <row r="160" spans="25:25" ht="18" customHeight="1" x14ac:dyDescent="0.2">
      <c r="Y160"/>
    </row>
    <row r="161" spans="25:25" ht="18" customHeight="1" x14ac:dyDescent="0.2">
      <c r="Y161"/>
    </row>
    <row r="162" spans="25:25" ht="18" customHeight="1" x14ac:dyDescent="0.2">
      <c r="Y162"/>
    </row>
    <row r="163" spans="25:25" ht="18" customHeight="1" x14ac:dyDescent="0.2">
      <c r="Y163"/>
    </row>
    <row r="164" spans="25:25" ht="18" customHeight="1" x14ac:dyDescent="0.2">
      <c r="Y164"/>
    </row>
    <row r="165" spans="25:25" ht="18" customHeight="1" x14ac:dyDescent="0.2">
      <c r="Y165"/>
    </row>
    <row r="166" spans="25:25" ht="18" customHeight="1" x14ac:dyDescent="0.2">
      <c r="Y166"/>
    </row>
    <row r="167" spans="25:25" ht="18" customHeight="1" x14ac:dyDescent="0.2">
      <c r="Y167"/>
    </row>
    <row r="168" spans="25:25" ht="18" customHeight="1" x14ac:dyDescent="0.2">
      <c r="Y168"/>
    </row>
    <row r="169" spans="25:25" ht="18" customHeight="1" x14ac:dyDescent="0.2">
      <c r="Y169"/>
    </row>
    <row r="170" spans="25:25" ht="18" customHeight="1" x14ac:dyDescent="0.2">
      <c r="Y170"/>
    </row>
    <row r="171" spans="25:25" ht="18" customHeight="1" x14ac:dyDescent="0.2">
      <c r="Y171"/>
    </row>
    <row r="172" spans="25:25" ht="18" customHeight="1" x14ac:dyDescent="0.2">
      <c r="Y172"/>
    </row>
    <row r="173" spans="25:25" ht="18" customHeight="1" x14ac:dyDescent="0.2">
      <c r="Y173"/>
    </row>
    <row r="174" spans="25:25" ht="18" customHeight="1" x14ac:dyDescent="0.2">
      <c r="Y174"/>
    </row>
    <row r="175" spans="25:25" ht="18" customHeight="1" x14ac:dyDescent="0.2">
      <c r="Y175"/>
    </row>
    <row r="176" spans="25:25" ht="18" customHeight="1" x14ac:dyDescent="0.2">
      <c r="Y176"/>
    </row>
    <row r="177" spans="25:25" ht="18" customHeight="1" x14ac:dyDescent="0.2">
      <c r="Y177"/>
    </row>
    <row r="178" spans="25:25" ht="18" customHeight="1" x14ac:dyDescent="0.2">
      <c r="Y178"/>
    </row>
    <row r="179" spans="25:25" ht="18" customHeight="1" x14ac:dyDescent="0.2">
      <c r="Y179"/>
    </row>
    <row r="180" spans="25:25" ht="18" customHeight="1" x14ac:dyDescent="0.2">
      <c r="Y180"/>
    </row>
    <row r="181" spans="25:25" ht="18" customHeight="1" x14ac:dyDescent="0.2">
      <c r="Y181"/>
    </row>
    <row r="182" spans="25:25" ht="18" customHeight="1" x14ac:dyDescent="0.2">
      <c r="Y182"/>
    </row>
    <row r="183" spans="25:25" ht="18" customHeight="1" x14ac:dyDescent="0.2">
      <c r="Y183"/>
    </row>
    <row r="184" spans="25:25" ht="18" customHeight="1" x14ac:dyDescent="0.2">
      <c r="Y184"/>
    </row>
    <row r="185" spans="25:25" ht="18" customHeight="1" x14ac:dyDescent="0.2">
      <c r="Y185"/>
    </row>
    <row r="186" spans="25:25" ht="18" customHeight="1" x14ac:dyDescent="0.2">
      <c r="Y186"/>
    </row>
    <row r="187" spans="25:25" ht="18" customHeight="1" x14ac:dyDescent="0.2">
      <c r="Y187"/>
    </row>
    <row r="188" spans="25:25" ht="18" customHeight="1" x14ac:dyDescent="0.2">
      <c r="Y188"/>
    </row>
    <row r="189" spans="25:25" ht="18" customHeight="1" x14ac:dyDescent="0.2">
      <c r="Y189"/>
    </row>
    <row r="190" spans="25:25" ht="18" customHeight="1" x14ac:dyDescent="0.2">
      <c r="Y190"/>
    </row>
    <row r="191" spans="25:25" ht="18" customHeight="1" x14ac:dyDescent="0.2">
      <c r="Y191"/>
    </row>
    <row r="192" spans="25:25" ht="18" customHeight="1" x14ac:dyDescent="0.2">
      <c r="Y192"/>
    </row>
    <row r="193" spans="25:25" ht="18" customHeight="1" x14ac:dyDescent="0.2">
      <c r="Y193"/>
    </row>
    <row r="194" spans="25:25" ht="18" customHeight="1" x14ac:dyDescent="0.2">
      <c r="Y194"/>
    </row>
    <row r="195" spans="25:25" ht="18" customHeight="1" x14ac:dyDescent="0.2">
      <c r="Y195"/>
    </row>
    <row r="196" spans="25:25" ht="18" customHeight="1" x14ac:dyDescent="0.2">
      <c r="Y196"/>
    </row>
    <row r="197" spans="25:25" ht="18" customHeight="1" x14ac:dyDescent="0.2">
      <c r="Y197"/>
    </row>
    <row r="198" spans="25:25" ht="18" customHeight="1" x14ac:dyDescent="0.2">
      <c r="Y198"/>
    </row>
    <row r="199" spans="25:25" ht="18" customHeight="1" x14ac:dyDescent="0.2">
      <c r="Y199"/>
    </row>
    <row r="200" spans="25:25" ht="18" customHeight="1" x14ac:dyDescent="0.2">
      <c r="Y200"/>
    </row>
    <row r="201" spans="25:25" ht="18" customHeight="1" x14ac:dyDescent="0.2">
      <c r="Y201"/>
    </row>
    <row r="202" spans="25:25" ht="18" customHeight="1" x14ac:dyDescent="0.2">
      <c r="Y202"/>
    </row>
    <row r="203" spans="25:25" ht="18" customHeight="1" x14ac:dyDescent="0.2">
      <c r="Y203"/>
    </row>
    <row r="204" spans="25:25" ht="18" customHeight="1" x14ac:dyDescent="0.2">
      <c r="Y204"/>
    </row>
    <row r="205" spans="25:25" ht="18" customHeight="1" x14ac:dyDescent="0.2">
      <c r="Y205"/>
    </row>
    <row r="206" spans="25:25" ht="18" customHeight="1" x14ac:dyDescent="0.2">
      <c r="Y206"/>
    </row>
    <row r="207" spans="25:25" ht="18" customHeight="1" x14ac:dyDescent="0.2">
      <c r="Y207"/>
    </row>
    <row r="208" spans="25:25" ht="18" customHeight="1" x14ac:dyDescent="0.2">
      <c r="Y208"/>
    </row>
    <row r="209" spans="25:25" ht="18" customHeight="1" x14ac:dyDescent="0.2">
      <c r="Y209"/>
    </row>
    <row r="210" spans="25:25" ht="18" customHeight="1" x14ac:dyDescent="0.2">
      <c r="Y210"/>
    </row>
    <row r="211" spans="25:25" ht="18" customHeight="1" x14ac:dyDescent="0.2">
      <c r="Y211"/>
    </row>
    <row r="212" spans="25:25" ht="18" customHeight="1" x14ac:dyDescent="0.2">
      <c r="Y212"/>
    </row>
    <row r="213" spans="25:25" ht="18" customHeight="1" x14ac:dyDescent="0.2">
      <c r="Y213"/>
    </row>
    <row r="214" spans="25:25" ht="18" customHeight="1" x14ac:dyDescent="0.2">
      <c r="Y214"/>
    </row>
    <row r="215" spans="25:25" ht="18" customHeight="1" x14ac:dyDescent="0.2">
      <c r="Y215"/>
    </row>
    <row r="216" spans="25:25" ht="18" customHeight="1" x14ac:dyDescent="0.2">
      <c r="Y216"/>
    </row>
    <row r="217" spans="25:25" ht="18" customHeight="1" x14ac:dyDescent="0.2">
      <c r="Y217"/>
    </row>
    <row r="218" spans="25:25" ht="18" customHeight="1" x14ac:dyDescent="0.2">
      <c r="Y218"/>
    </row>
    <row r="219" spans="25:25" ht="18" customHeight="1" x14ac:dyDescent="0.2">
      <c r="Y219"/>
    </row>
    <row r="220" spans="25:25" ht="18" customHeight="1" x14ac:dyDescent="0.2">
      <c r="Y220"/>
    </row>
    <row r="221" spans="25:25" ht="18" customHeight="1" x14ac:dyDescent="0.2">
      <c r="Y221"/>
    </row>
    <row r="222" spans="25:25" ht="18" customHeight="1" x14ac:dyDescent="0.2">
      <c r="Y222"/>
    </row>
    <row r="223" spans="25:25" ht="18" customHeight="1" x14ac:dyDescent="0.2">
      <c r="Y223"/>
    </row>
    <row r="224" spans="25:25" ht="18" customHeight="1" x14ac:dyDescent="0.2">
      <c r="Y224"/>
    </row>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sheetData>
  <sheetProtection selectLockedCells="1"/>
  <mergeCells count="24">
    <mergeCell ref="B26:V26"/>
    <mergeCell ref="B27:U27"/>
    <mergeCell ref="B28:S28"/>
    <mergeCell ref="B19:S19"/>
    <mergeCell ref="B20:S20"/>
    <mergeCell ref="B21:S21"/>
    <mergeCell ref="B22:V22"/>
    <mergeCell ref="B23:S23"/>
    <mergeCell ref="T36:V36"/>
    <mergeCell ref="B34:E34"/>
    <mergeCell ref="C36:K36"/>
    <mergeCell ref="L36:N36"/>
    <mergeCell ref="B7:V7"/>
    <mergeCell ref="B9:V9"/>
    <mergeCell ref="B11:C11"/>
    <mergeCell ref="B13:L13"/>
    <mergeCell ref="B14:U14"/>
    <mergeCell ref="B29:S29"/>
    <mergeCell ref="B15:S15"/>
    <mergeCell ref="B16:S16"/>
    <mergeCell ref="B17:S17"/>
    <mergeCell ref="B18:S18"/>
    <mergeCell ref="B24:V24"/>
    <mergeCell ref="B25:S25"/>
  </mergeCells>
  <phoneticPr fontId="5" type="noConversion"/>
  <conditionalFormatting sqref="D68:T68 V68 C38:V38 D89:M89 O89:S89 D69:V79 D80:S88 E136:F139 N136:N141 D39:V56 J108:P131 C39:C141 T80:V91 D90:S91 D96:S106 T93:V107 J132:J135 K132:K141 L92:V92 L93:S95 D92:K95 I136:I141 L132:P134 L135:N135 O135:P141 R136:S141 D107:P107 R107:S125 R126:V135 Q107:Q141 D59:V67 D57:T57 V57 D109:I135 D108:F108 H108:I108 D58:F58 H58:V58 T109:V125 T108 V108">
    <cfRule type="containsText" dxfId="53" priority="96" operator="containsText" text="check">
      <formula>NOT(ISERROR(SEARCH("check",C38)))</formula>
    </cfRule>
  </conditionalFormatting>
  <conditionalFormatting sqref="H111:H113 H38:H42 H100:H101 H44:H62 H64:H81 H105 H115:H116 H120:H123 H125:H131 E132:H135 E119:H119 H83:H96 E38:G57 E120:G139 E109:G118 E108:F108 E59:G107 E58:F58">
    <cfRule type="containsErrors" dxfId="52" priority="95">
      <formula>ISERROR(E38)</formula>
    </cfRule>
  </conditionalFormatting>
  <conditionalFormatting sqref="Q38:Q141">
    <cfRule type="containsErrors" dxfId="51" priority="94">
      <formula>ISERROR(Q38)</formula>
    </cfRule>
  </conditionalFormatting>
  <conditionalFormatting sqref="H43">
    <cfRule type="containsErrors" dxfId="50" priority="93">
      <formula>ISERROR(H43)</formula>
    </cfRule>
  </conditionalFormatting>
  <conditionalFormatting sqref="H63">
    <cfRule type="containsErrors" dxfId="49" priority="91">
      <formula>ISERROR(H63)</formula>
    </cfRule>
  </conditionalFormatting>
  <conditionalFormatting sqref="H82">
    <cfRule type="containsErrors" dxfId="48" priority="89">
      <formula>ISERROR(H82)</formula>
    </cfRule>
  </conditionalFormatting>
  <conditionalFormatting sqref="H106:H109">
    <cfRule type="containsErrors" dxfId="47" priority="88">
      <formula>ISERROR(H106)</formula>
    </cfRule>
  </conditionalFormatting>
  <conditionalFormatting sqref="H102:H104">
    <cfRule type="containsErrors" dxfId="46" priority="86">
      <formula>ISERROR(H102)</formula>
    </cfRule>
  </conditionalFormatting>
  <conditionalFormatting sqref="H97:H99">
    <cfRule type="containsErrors" dxfId="45" priority="83">
      <formula>ISERROR(H97)</formula>
    </cfRule>
  </conditionalFormatting>
  <conditionalFormatting sqref="H110">
    <cfRule type="containsErrors" dxfId="44" priority="82">
      <formula>ISERROR(H110)</formula>
    </cfRule>
  </conditionalFormatting>
  <conditionalFormatting sqref="H114">
    <cfRule type="containsErrors" dxfId="43" priority="78">
      <formula>ISERROR(H114)</formula>
    </cfRule>
  </conditionalFormatting>
  <conditionalFormatting sqref="H117:H118">
    <cfRule type="containsErrors" dxfId="42" priority="65">
      <formula>ISERROR(H117)</formula>
    </cfRule>
  </conditionalFormatting>
  <conditionalFormatting sqref="H124">
    <cfRule type="containsErrors" dxfId="41" priority="47">
      <formula>ISERROR(H124)</formula>
    </cfRule>
  </conditionalFormatting>
  <conditionalFormatting sqref="H82">
    <cfRule type="containsErrors" dxfId="40" priority="46">
      <formula>ISERROR(H82)</formula>
    </cfRule>
  </conditionalFormatting>
  <conditionalFormatting sqref="H83">
    <cfRule type="containsErrors" dxfId="39" priority="45">
      <formula>ISERROR(H83)</formula>
    </cfRule>
  </conditionalFormatting>
  <conditionalFormatting sqref="H83">
    <cfRule type="containsErrors" dxfId="38" priority="44">
      <formula>ISERROR(H83)</formula>
    </cfRule>
  </conditionalFormatting>
  <conditionalFormatting sqref="H121">
    <cfRule type="containsErrors" dxfId="37" priority="42">
      <formula>ISERROR(H121)</formula>
    </cfRule>
  </conditionalFormatting>
  <conditionalFormatting sqref="H110">
    <cfRule type="containsErrors" dxfId="36" priority="41">
      <formula>ISERROR(H110)</formula>
    </cfRule>
  </conditionalFormatting>
  <conditionalFormatting sqref="V136:V139">
    <cfRule type="containsText" dxfId="35" priority="31" operator="containsText" text="check">
      <formula>NOT(ISERROR(SEARCH("check",V136)))</formula>
    </cfRule>
  </conditionalFormatting>
  <conditionalFormatting sqref="E140:F140">
    <cfRule type="containsText" dxfId="34" priority="30" operator="containsText" text="check">
      <formula>NOT(ISERROR(SEARCH("check",E140)))</formula>
    </cfRule>
  </conditionalFormatting>
  <conditionalFormatting sqref="E140:G140">
    <cfRule type="containsErrors" dxfId="33" priority="29">
      <formula>ISERROR(E140)</formula>
    </cfRule>
  </conditionalFormatting>
  <conditionalFormatting sqref="V140">
    <cfRule type="containsText" dxfId="32" priority="24" operator="containsText" text="check">
      <formula>NOT(ISERROR(SEARCH("check",V140)))</formula>
    </cfRule>
  </conditionalFormatting>
  <conditionalFormatting sqref="E141:F141">
    <cfRule type="containsText" dxfId="31" priority="23" operator="containsText" text="check">
      <formula>NOT(ISERROR(SEARCH("check",E141)))</formula>
    </cfRule>
  </conditionalFormatting>
  <conditionalFormatting sqref="E141:G141">
    <cfRule type="containsErrors" dxfId="30" priority="22">
      <formula>ISERROR(E141)</formula>
    </cfRule>
  </conditionalFormatting>
  <conditionalFormatting sqref="V141">
    <cfRule type="containsText" dxfId="29" priority="17" operator="containsText" text="check">
      <formula>NOT(ISERROR(SEARCH("check",V141)))</formula>
    </cfRule>
  </conditionalFormatting>
  <conditionalFormatting sqref="U57">
    <cfRule type="containsText" dxfId="28" priority="13" operator="containsText" text="check">
      <formula>NOT(ISERROR(SEARCH("check",U57)))</formula>
    </cfRule>
  </conditionalFormatting>
  <conditionalFormatting sqref="G108">
    <cfRule type="containsText" dxfId="27" priority="6" operator="containsText" text="check">
      <formula>NOT(ISERROR(SEARCH("check",G108)))</formula>
    </cfRule>
  </conditionalFormatting>
  <conditionalFormatting sqref="G108">
    <cfRule type="containsErrors" dxfId="26" priority="5">
      <formula>ISERROR(G108)</formula>
    </cfRule>
  </conditionalFormatting>
  <conditionalFormatting sqref="G58">
    <cfRule type="containsText" dxfId="25" priority="4" operator="containsText" text="check">
      <formula>NOT(ISERROR(SEARCH("check",G58)))</formula>
    </cfRule>
  </conditionalFormatting>
  <conditionalFormatting sqref="G58">
    <cfRule type="containsErrors" dxfId="24" priority="3">
      <formula>ISERROR(G58)</formula>
    </cfRule>
  </conditionalFormatting>
  <conditionalFormatting sqref="U108">
    <cfRule type="containsText" dxfId="23" priority="1" operator="containsText" text="check">
      <formula>NOT(ISERROR(SEARCH("check",U108)))</formula>
    </cfRule>
  </conditionalFormatting>
  <dataValidations count="2">
    <dataValidation type="list" allowBlank="1" showInputMessage="1" showErrorMessage="1" sqref="L38:L141">
      <formula1>#REF!</formula1>
    </dataValidation>
    <dataValidation type="list" allowBlank="1" showInputMessage="1" showErrorMessage="1" sqref="N38:N88 N90:N141 J38:J141 M38:M141">
      <formula1>#REF!</formula1>
    </dataValidation>
  </dataValidations>
  <pageMargins left="0.35433070866141736" right="0.35433070866141736" top="0.98425196850393704" bottom="0.98425196850393704" header="0.51181102362204722" footer="0.51181102362204722"/>
  <pageSetup paperSize="9" scale="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add_new_rows">
                <anchor moveWithCells="1" sizeWithCells="1">
                  <from>
                    <xdr:col>6</xdr:col>
                    <xdr:colOff>781050</xdr:colOff>
                    <xdr:row>0</xdr:row>
                    <xdr:rowOff>238125</xdr:rowOff>
                  </from>
                  <to>
                    <xdr:col>9</xdr:col>
                    <xdr:colOff>771525</xdr:colOff>
                    <xdr:row>2</xdr:row>
                    <xdr:rowOff>171450</xdr:rowOff>
                  </to>
                </anchor>
              </controlPr>
            </control>
          </mc:Choice>
        </mc:AlternateContent>
        <mc:AlternateContent xmlns:mc="http://schemas.openxmlformats.org/markup-compatibility/2006">
          <mc:Choice Requires="x14">
            <control shapeId="4098" r:id="rId5" name="Button 2">
              <controlPr defaultSize="0" print="0" autoFill="0" autoPict="0" macro="[0]!delete_extraneous_rows">
                <anchor moveWithCells="1" sizeWithCells="1">
                  <from>
                    <xdr:col>10</xdr:col>
                    <xdr:colOff>0</xdr:colOff>
                    <xdr:row>0</xdr:row>
                    <xdr:rowOff>228600</xdr:rowOff>
                  </from>
                  <to>
                    <xdr:col>11</xdr:col>
                    <xdr:colOff>466725</xdr:colOff>
                    <xdr:row>2</xdr:row>
                    <xdr:rowOff>161925</xdr:rowOff>
                  </to>
                </anchor>
              </controlPr>
            </control>
          </mc:Choice>
        </mc:AlternateContent>
      </controls>
    </mc:Choice>
  </mc:AlternateContent>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G31"/>
  <sheetViews>
    <sheetView showGridLines="0" showRowColHeaders="0" topLeftCell="A4" zoomScaleNormal="100" zoomScaleSheetLayoutView="100" workbookViewId="0">
      <selection activeCell="E25" sqref="E25"/>
    </sheetView>
  </sheetViews>
  <sheetFormatPr defaultRowHeight="12.75" x14ac:dyDescent="0.2"/>
  <cols>
    <col min="1" max="1" width="11.7109375" customWidth="1"/>
    <col min="2" max="2" width="36.85546875" customWidth="1"/>
    <col min="3" max="3" width="17.5703125" customWidth="1"/>
    <col min="4" max="4" width="26.7109375" customWidth="1"/>
    <col min="5" max="5" width="63" customWidth="1"/>
  </cols>
  <sheetData>
    <row r="1" spans="1:7" ht="20.25" x14ac:dyDescent="0.3">
      <c r="A1" s="38"/>
      <c r="B1" s="39" t="str">
        <f>IF(Cover!D27="","[DNSP Name]", Cover!D27)</f>
        <v>United Energy</v>
      </c>
      <c r="C1" s="38"/>
      <c r="D1" s="38"/>
      <c r="E1" s="38"/>
      <c r="F1" s="38"/>
      <c r="G1" s="38"/>
    </row>
    <row r="2" spans="1:7" ht="20.25" x14ac:dyDescent="0.3">
      <c r="A2" s="38"/>
      <c r="B2" s="39" t="s">
        <v>8</v>
      </c>
      <c r="C2" s="38"/>
      <c r="D2" s="38"/>
      <c r="E2" s="38"/>
      <c r="F2" s="38"/>
      <c r="G2" s="38"/>
    </row>
    <row r="3" spans="1:7" ht="20.25" x14ac:dyDescent="0.3">
      <c r="A3" s="38"/>
      <c r="B3" s="39" t="str">
        <f>IF(Cover!D33="","[Year]",Cover!D33)</f>
        <v>2018/19</v>
      </c>
      <c r="C3" s="38"/>
      <c r="D3" s="38"/>
      <c r="E3" s="38"/>
      <c r="F3" s="38"/>
      <c r="G3" s="38"/>
    </row>
    <row r="4" spans="1:7" ht="18" x14ac:dyDescent="0.25">
      <c r="A4" s="38"/>
      <c r="B4" s="40"/>
      <c r="C4" s="38"/>
      <c r="D4" s="38"/>
      <c r="E4" s="38"/>
      <c r="F4" s="260"/>
      <c r="G4" s="260"/>
    </row>
    <row r="5" spans="1:7" ht="23.25" x14ac:dyDescent="0.35">
      <c r="A5" s="38"/>
      <c r="B5" s="42"/>
      <c r="C5" s="38"/>
      <c r="D5" s="38"/>
      <c r="E5" s="38"/>
      <c r="F5" s="261"/>
      <c r="G5" s="261"/>
    </row>
    <row r="6" spans="1:7" x14ac:dyDescent="0.2">
      <c r="A6" s="38"/>
      <c r="B6" s="31" t="s">
        <v>0</v>
      </c>
      <c r="C6" s="32"/>
      <c r="D6" s="32"/>
      <c r="E6" s="33"/>
      <c r="F6" s="261"/>
      <c r="G6" s="261"/>
    </row>
    <row r="7" spans="1:7" x14ac:dyDescent="0.2">
      <c r="A7" s="38"/>
      <c r="B7" s="281"/>
      <c r="C7" s="282"/>
      <c r="D7" s="282"/>
      <c r="E7" s="283"/>
      <c r="F7" s="38"/>
      <c r="G7" s="38"/>
    </row>
    <row r="8" spans="1:7" x14ac:dyDescent="0.2">
      <c r="A8" s="38"/>
      <c r="B8" s="98" t="str">
        <f>IF(Cover!D27="","[DNSP Name] must provide:", CONCATENATE(Cover!D27," must provide:"))</f>
        <v>United Energy must provide:</v>
      </c>
      <c r="C8" s="99"/>
      <c r="D8" s="99"/>
      <c r="E8" s="56"/>
      <c r="F8" s="38"/>
      <c r="G8" s="38"/>
    </row>
    <row r="9" spans="1:7" x14ac:dyDescent="0.2">
      <c r="A9" s="38"/>
      <c r="B9" s="98"/>
      <c r="C9" s="99"/>
      <c r="D9" s="99"/>
      <c r="E9" s="56"/>
      <c r="F9" s="38"/>
      <c r="G9" s="38"/>
    </row>
    <row r="10" spans="1:7" x14ac:dyDescent="0.2">
      <c r="A10" s="38"/>
      <c r="B10" s="278" t="s">
        <v>34</v>
      </c>
      <c r="C10" s="282"/>
      <c r="D10" s="282"/>
      <c r="E10" s="283"/>
      <c r="F10" s="38"/>
      <c r="G10" s="38"/>
    </row>
    <row r="11" spans="1:7" ht="17.25" customHeight="1" x14ac:dyDescent="0.2">
      <c r="A11" s="38"/>
      <c r="B11" s="281" t="s">
        <v>35</v>
      </c>
      <c r="C11" s="282"/>
      <c r="D11" s="282"/>
      <c r="E11" s="283"/>
      <c r="F11" s="38"/>
      <c r="G11" s="38"/>
    </row>
    <row r="12" spans="1:7" ht="14.25" customHeight="1" x14ac:dyDescent="0.2">
      <c r="A12" s="38"/>
      <c r="B12" s="281" t="s">
        <v>36</v>
      </c>
      <c r="C12" s="282"/>
      <c r="D12" s="282"/>
      <c r="E12" s="283"/>
      <c r="F12" s="38"/>
      <c r="G12" s="38"/>
    </row>
    <row r="13" spans="1:7" ht="14.25" customHeight="1" x14ac:dyDescent="0.2">
      <c r="A13" s="38"/>
      <c r="B13" s="281" t="s">
        <v>37</v>
      </c>
      <c r="C13" s="282"/>
      <c r="D13" s="282"/>
      <c r="E13" s="283"/>
      <c r="F13" s="38"/>
      <c r="G13" s="38"/>
    </row>
    <row r="14" spans="1:7" x14ac:dyDescent="0.2">
      <c r="A14" s="38"/>
      <c r="B14" s="281" t="s">
        <v>32</v>
      </c>
      <c r="C14" s="282"/>
      <c r="D14" s="282"/>
      <c r="E14" s="283"/>
      <c r="F14" s="38"/>
      <c r="G14" s="38"/>
    </row>
    <row r="15" spans="1:7" x14ac:dyDescent="0.2">
      <c r="A15" s="38"/>
      <c r="B15" s="284"/>
      <c r="C15" s="285"/>
      <c r="D15" s="285"/>
      <c r="E15" s="286"/>
      <c r="F15" s="38"/>
      <c r="G15" s="38"/>
    </row>
    <row r="16" spans="1:7" x14ac:dyDescent="0.2">
      <c r="A16" s="38"/>
      <c r="B16" s="41"/>
      <c r="C16" s="38"/>
      <c r="D16" s="38"/>
      <c r="E16" s="38"/>
      <c r="F16" s="38"/>
      <c r="G16" s="38"/>
    </row>
    <row r="17" spans="1:7" ht="15.75" x14ac:dyDescent="0.25">
      <c r="A17" s="38"/>
      <c r="B17" s="47" t="s">
        <v>33</v>
      </c>
      <c r="C17" s="38"/>
      <c r="D17" s="38"/>
      <c r="E17" s="38"/>
      <c r="F17" s="38"/>
      <c r="G17" s="38"/>
    </row>
    <row r="18" spans="1:7" x14ac:dyDescent="0.2">
      <c r="A18" s="38"/>
      <c r="B18" s="44"/>
      <c r="C18" s="34"/>
      <c r="D18" s="34"/>
      <c r="E18" s="34"/>
      <c r="F18" s="38"/>
      <c r="G18" s="38"/>
    </row>
    <row r="19" spans="1:7" ht="35.25" customHeight="1" x14ac:dyDescent="0.2">
      <c r="A19" s="38"/>
      <c r="B19" s="35" t="s">
        <v>31</v>
      </c>
      <c r="C19" s="36" t="s">
        <v>27</v>
      </c>
      <c r="D19" s="36" t="s">
        <v>29</v>
      </c>
      <c r="E19" s="36" t="s">
        <v>28</v>
      </c>
      <c r="F19" s="48"/>
    </row>
    <row r="20" spans="1:7" ht="24.95" customHeight="1" x14ac:dyDescent="0.2">
      <c r="A20" s="38"/>
      <c r="B20" s="37" t="s">
        <v>22</v>
      </c>
      <c r="C20" s="95" t="s">
        <v>540</v>
      </c>
      <c r="D20" s="95" t="s">
        <v>191</v>
      </c>
      <c r="E20" s="95" t="s">
        <v>537</v>
      </c>
      <c r="F20" s="48"/>
    </row>
    <row r="21" spans="1:7" ht="24.95" customHeight="1" x14ac:dyDescent="0.2">
      <c r="A21" s="38"/>
      <c r="B21" s="37" t="s">
        <v>23</v>
      </c>
      <c r="C21" s="95" t="s">
        <v>538</v>
      </c>
      <c r="D21" s="95" t="s">
        <v>191</v>
      </c>
      <c r="E21" s="95" t="s">
        <v>537</v>
      </c>
      <c r="F21" s="48"/>
    </row>
    <row r="22" spans="1:7" ht="24.95" customHeight="1" x14ac:dyDescent="0.2">
      <c r="A22" s="38"/>
      <c r="B22" s="37" t="s">
        <v>24</v>
      </c>
      <c r="C22" s="95" t="s">
        <v>539</v>
      </c>
      <c r="D22" s="95" t="s">
        <v>191</v>
      </c>
      <c r="E22" s="95" t="s">
        <v>537</v>
      </c>
      <c r="F22" s="48"/>
    </row>
    <row r="23" spans="1:7" ht="24.95" customHeight="1" x14ac:dyDescent="0.2">
      <c r="A23" s="38"/>
      <c r="B23" s="37" t="s">
        <v>25</v>
      </c>
      <c r="C23" s="95"/>
      <c r="D23" s="95"/>
      <c r="E23" s="95"/>
      <c r="F23" s="48"/>
    </row>
    <row r="24" spans="1:7" s="57" customFormat="1" ht="24.95" customHeight="1" x14ac:dyDescent="0.2">
      <c r="A24" s="93"/>
      <c r="B24" s="37" t="s">
        <v>26</v>
      </c>
      <c r="C24" s="94"/>
      <c r="D24" s="94"/>
      <c r="E24" s="95"/>
      <c r="F24" s="48"/>
    </row>
    <row r="25" spans="1:7" s="57" customFormat="1" ht="24.95" customHeight="1" x14ac:dyDescent="0.2">
      <c r="A25" s="93"/>
      <c r="B25" s="37" t="s">
        <v>93</v>
      </c>
      <c r="C25" s="94"/>
      <c r="D25" s="94"/>
      <c r="E25" s="95"/>
      <c r="F25" s="48"/>
    </row>
    <row r="26" spans="1:7" s="57" customFormat="1" ht="24.95" customHeight="1" x14ac:dyDescent="0.2">
      <c r="A26" s="93"/>
      <c r="B26" s="37" t="s">
        <v>94</v>
      </c>
      <c r="C26" s="94"/>
      <c r="D26" s="94"/>
      <c r="E26" s="95"/>
      <c r="F26" s="48"/>
    </row>
    <row r="27" spans="1:7" ht="24.95" customHeight="1" x14ac:dyDescent="0.2">
      <c r="B27" s="37" t="s">
        <v>95</v>
      </c>
      <c r="C27" s="94"/>
      <c r="D27" s="94"/>
      <c r="E27" s="94"/>
      <c r="F27" s="48"/>
    </row>
    <row r="28" spans="1:7" ht="24.95" customHeight="1" x14ac:dyDescent="0.2">
      <c r="B28" s="54"/>
      <c r="C28" s="45"/>
      <c r="D28" s="45"/>
      <c r="E28" s="45"/>
      <c r="F28" s="48"/>
    </row>
    <row r="29" spans="1:7" x14ac:dyDescent="0.2">
      <c r="B29" s="280" t="s">
        <v>74</v>
      </c>
      <c r="C29" s="280"/>
      <c r="D29" s="280"/>
      <c r="E29" s="280"/>
      <c r="F29" s="48"/>
    </row>
    <row r="30" spans="1:7" s="53" customFormat="1" x14ac:dyDescent="0.2">
      <c r="B30" s="280"/>
      <c r="C30" s="280"/>
      <c r="D30" s="280"/>
      <c r="E30" s="280"/>
      <c r="F30" s="48"/>
    </row>
    <row r="31" spans="1:7" ht="13.35" customHeight="1" x14ac:dyDescent="0.2"/>
  </sheetData>
  <sheetProtection selectLockedCells="1"/>
  <mergeCells count="11">
    <mergeCell ref="B29:E30"/>
    <mergeCell ref="F4:G4"/>
    <mergeCell ref="F5:G5"/>
    <mergeCell ref="F6:G6"/>
    <mergeCell ref="B7:E7"/>
    <mergeCell ref="B10:E10"/>
    <mergeCell ref="B15:E15"/>
    <mergeCell ref="B11:E11"/>
    <mergeCell ref="B14:E14"/>
    <mergeCell ref="B13:E13"/>
    <mergeCell ref="B12:E12"/>
  </mergeCells>
  <phoneticPr fontId="5" type="noConversion"/>
  <printOptions horizontalCentered="1"/>
  <pageMargins left="0.74803149606299213" right="0.74803149606299213" top="0.98425196850393704" bottom="0.98425196850393704" header="0.51181102362204722" footer="0.51181102362204722"/>
  <pageSetup paperSize="9" scale="75" orientation="landscape" r:id="rId1"/>
  <headerFooter alignWithMargins="0"/>
  <rowBreaks count="1" manualBreakCount="1">
    <brk id="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6803e9a-56e4-4d8e-8339-71632e66235e">UEMG-939293265-80</_dlc_DocId>
    <_dlc_DocIdUrl xmlns="e6803e9a-56e4-4d8e-8339-71632e66235e">
      <Url>https://unitedenergy.sharepoint.com/team/fieldservices/_layouts/15/DocIdRedir.aspx?ID=UEMG-939293265-80</Url>
      <Description>UEMG-939293265-80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2065E4BD76DF4CB0AEC771E38EF71D" ma:contentTypeVersion="2" ma:contentTypeDescription="Create a new document." ma:contentTypeScope="" ma:versionID="ba9f3be4b6073a223007aec3c465a12e">
  <xsd:schema xmlns:xsd="http://www.w3.org/2001/XMLSchema" xmlns:xs="http://www.w3.org/2001/XMLSchema" xmlns:p="http://schemas.microsoft.com/office/2006/metadata/properties" xmlns:ns2="e6803e9a-56e4-4d8e-8339-71632e66235e" xmlns:ns3="3476e841-96ed-48f8-9e78-d57b87ef9c19" targetNamespace="http://schemas.microsoft.com/office/2006/metadata/properties" ma:root="true" ma:fieldsID="16b857f1d112356d26c7b46f298b65d5" ns2:_="" ns3:_="">
    <xsd:import namespace="e6803e9a-56e4-4d8e-8339-71632e66235e"/>
    <xsd:import namespace="3476e841-96ed-48f8-9e78-d57b87ef9c1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803e9a-56e4-4d8e-8339-71632e6623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76e841-96ed-48f8-9e78-d57b87ef9c1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5A179BC-D1E7-4D6C-B177-74FD7B5ED5F8}">
  <ds:schemaRefs>
    <ds:schemaRef ds:uri="http://schemas.microsoft.com/sharepoint/v3/contenttype/forms"/>
  </ds:schemaRefs>
</ds:datastoreItem>
</file>

<file path=customXml/itemProps2.xml><?xml version="1.0" encoding="utf-8"?>
<ds:datastoreItem xmlns:ds="http://schemas.openxmlformats.org/officeDocument/2006/customXml" ds:itemID="{921DD799-947C-416B-922C-65B3226E41A7}">
  <ds:schemaRef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3476e841-96ed-48f8-9e78-d57b87ef9c19"/>
    <ds:schemaRef ds:uri="e6803e9a-56e4-4d8e-8339-71632e66235e"/>
  </ds:schemaRefs>
</ds:datastoreItem>
</file>

<file path=customXml/itemProps3.xml><?xml version="1.0" encoding="utf-8"?>
<ds:datastoreItem xmlns:ds="http://schemas.openxmlformats.org/officeDocument/2006/customXml" ds:itemID="{4D240B28-9F57-4529-98D8-B3B06808B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803e9a-56e4-4d8e-8339-71632e66235e"/>
    <ds:schemaRef ds:uri="3476e841-96ed-48f8-9e78-d57b87ef9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B6DA5A-C777-43DD-B9CC-27CEB7BB44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vt:lpstr>
      <vt:lpstr>Cover</vt:lpstr>
      <vt:lpstr>1. F-Factor summary</vt:lpstr>
      <vt:lpstr>2. Individual fire start info</vt:lpstr>
      <vt:lpstr>3. Systems and Audit</vt:lpstr>
      <vt:lpstr>'1. F-Factor summary'!Print_Area</vt:lpstr>
      <vt:lpstr>'2. Individual fire start info'!Print_Area</vt:lpstr>
      <vt:lpstr>'3. Systems and Audit'!Print_Area</vt:lpstr>
      <vt:lpstr>Contents!Print_Area</vt:lpstr>
      <vt:lpstr>Cover!Print_Area</vt:lpstr>
    </vt:vector>
  </TitlesOfParts>
  <Company>ACCC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 annual reporting template</dc:title>
  <dc:creator>anley</dc:creator>
  <cp:lastModifiedBy>Fisher, Trevor</cp:lastModifiedBy>
  <cp:lastPrinted>2017-04-20T07:53:40Z</cp:lastPrinted>
  <dcterms:created xsi:type="dcterms:W3CDTF">2007-03-08T22:47:03Z</dcterms:created>
  <dcterms:modified xsi:type="dcterms:W3CDTF">2019-12-05T01:56:52Z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\\cbrvpwxfs01\home$\pmich\f-factor ongoing reporting rin (D2012-00004229).xls</vt:lpwstr>
  </property>
  <property fmtid="{D5CDD505-2E9C-101B-9397-08002B2CF9AE}" pid="3" name="URI">
    <vt:lpwstr>8911160</vt:lpwstr>
  </property>
  <property fmtid="{D5CDD505-2E9C-101B-9397-08002B2CF9AE}" pid="4" name="currfile">
    <vt:lpwstr>\\cdchnas-evs02\home$\dchan\final version - fire start report template under f-factor scheme 20170608 (D2017-00077683).xlsm</vt:lpwstr>
  </property>
  <property fmtid="{D5CDD505-2E9C-101B-9397-08002B2CF9AE}" pid="5" name="ContentTypeId">
    <vt:lpwstr>0x010100CA2065E4BD76DF4CB0AEC771E38EF71D</vt:lpwstr>
  </property>
  <property fmtid="{D5CDD505-2E9C-101B-9397-08002B2CF9AE}" pid="6" name="_dlc_DocIdItemGuid">
    <vt:lpwstr>39876fb2-5f70-460e-9eb9-d1e8ea266185</vt:lpwstr>
  </property>
</Properties>
</file>