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Unitised forecast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123Graph_A" hidden="1">[1]SYDNEY!$S$45:$S$98</definedName>
    <definedName name="__123Graph_A5YRAVER" hidden="1">[1]SYDNEY!$T$19:$T$30</definedName>
    <definedName name="__123Graph_AAVDDAYS" hidden="1">[1]SYDNEY!$S$45:$S$98</definedName>
    <definedName name="__123Graph_B" hidden="1">[1]SYDNEY!$T$45:$T$98</definedName>
    <definedName name="__123Graph_B5YRAVER" hidden="1">[1]SYDNEY!$U$19:$U$30</definedName>
    <definedName name="__123Graph_BAVDDAYS" hidden="1">[1]SYDNEY!$T$45:$T$98</definedName>
    <definedName name="__123Graph_C" hidden="1">[1]SYDNEY!$U$45:$U$98</definedName>
    <definedName name="__123Graph_CAVDDAYS" hidden="1">[1]SYDNEY!$U$45:$U$98</definedName>
    <definedName name="__123Graph_D5YRAVER" hidden="1">[1]SYDNEY!$V$19:$V$30</definedName>
    <definedName name="__123Graph_X" hidden="1">[1]SYDNEY!$O$45:$O$98</definedName>
    <definedName name="__123Graph_X5YRAVER" hidden="1">[1]SYDNEY!$O$19:$O$30</definedName>
    <definedName name="__123Graph_XAVDDAYS" hidden="1">[1]SYDNEY!$O$45:$O$98</definedName>
    <definedName name="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xlnm._FilterDatabase" hidden="1">[2]DataAct!#REF!</definedName>
    <definedName name="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Key1" hidden="1">#REF!</definedName>
    <definedName name="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Order1" hidden="1">255</definedName>
    <definedName name="_Order2" hidden="1">255</definedName>
    <definedName name="_Sort" hidden="1">#REF!</definedName>
    <definedName name="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asdfa345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lt_Chk_1_Hdg" hidden="1">[3]DebtDraw_FO!$B$1</definedName>
    <definedName name="Alt_Chk_2_Hdg" hidden="1">#REF!</definedName>
    <definedName name="anscount" hidden="1">1</definedName>
    <definedName name="ari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fg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ME_Dirty" hidden="1">"False"</definedName>
    <definedName name="DME_DocumentFlags" hidden="1">"1"</definedName>
    <definedName name="DME_DocumentID" hidden="1">"::ODMA\DME-MSE\LR-205172"</definedName>
    <definedName name="DME_DocumentOpened" hidden="1">"True"</definedName>
    <definedName name="DME_DocumentTitle" hidden="1">"LR-205172 - Pricing forms 8/4/03"</definedName>
    <definedName name="DME_LocalFile" hidden="1">"False"</definedName>
    <definedName name="DME_NextWindowNumber" hidden="1">"2"</definedName>
    <definedName name="Err_Chk_1_Hdg" hidden="1">[3]Board_FO!$B$1</definedName>
    <definedName name="Err_Chk_10_Hdg" hidden="1">#REF!</definedName>
    <definedName name="Err_Chk_11_Hdg" hidden="1">#REF!</definedName>
    <definedName name="Err_Chk_12_Hdg" hidden="1">[4]FTE_Summary_TO!$B$1</definedName>
    <definedName name="Err_Chk_13_Hdg" hidden="1">'[4]UED Capex-Cal Yr'!$B$1</definedName>
    <definedName name="Err_Chk_14_Hdg" hidden="1">'[4]UED Capex-Fin Yr'!$B$1</definedName>
    <definedName name="Err_Chk_15_Hdg" hidden="1">'[4]UED Capex-Qtr'!$B$1</definedName>
    <definedName name="Err_Chk_16_Hdg" hidden="1">'[4]UED Capex-Month'!$B$1</definedName>
    <definedName name="Err_Chk_17_Hdg" hidden="1">'[4]UED Balance Sheet-Month'!$B$1</definedName>
    <definedName name="Err_Chk_18_Hdg" hidden="1">'[4]MGH Capex-Cal Yr'!$B$1</definedName>
    <definedName name="Err_Chk_19_Hdg" hidden="1">'[4]MGH Capex-Fin Yr'!$B$1</definedName>
    <definedName name="Err_Chk_2_Hdg" hidden="1">[3]Board_FO!$B$1</definedName>
    <definedName name="Err_Chk_20_Hdg" hidden="1">'[4]MGH Capex-Qtr'!$B$1</definedName>
    <definedName name="Err_Chk_21_Hdg" hidden="1">'[4]MGH Capex-Month'!$B$1</definedName>
    <definedName name="Err_Chk_22_Hdg" hidden="1">'[4]MGH Balance Sheet-Month'!$B$1</definedName>
    <definedName name="Err_Chk_23_Hdg" hidden="1">'[4]UED Sum by Function'!$B$1</definedName>
    <definedName name="Err_Chk_24_Hdg" hidden="1">'[4]UED Sum by Function'!$B$1</definedName>
    <definedName name="Err_Chk_25_Hdg" hidden="1">'[4]UED Sum by Account'!$B$1</definedName>
    <definedName name="Err_Chk_26_Hdg" hidden="1">'[4]MGH Sum by Function'!$B$1</definedName>
    <definedName name="Err_Chk_27_Hdg" hidden="1">'[4]MGH Sum by Function'!$B$1</definedName>
    <definedName name="Err_Chk_28_Hdg" hidden="1">'[4]MGH Sum by Account'!$B$1</definedName>
    <definedName name="Err_Chk_29_Hdg" hidden="1">'[4]AD Report'!$B$1</definedName>
    <definedName name="Err_Chk_3_Hdg" hidden="1">[3]Board_FO!$B$1</definedName>
    <definedName name="Err_Chk_30_Hdg" hidden="1">'[4]Asset Management Report'!$B$1</definedName>
    <definedName name="Err_Chk_31_Hdg" hidden="1">'[4]CEO Report'!$B$1</definedName>
    <definedName name="Err_Chk_32_Hdg" hidden="1">'[4]CMM Report'!$B$1</definedName>
    <definedName name="Err_Chk_33_Hdg" hidden="1">'[4]COM Report'!$B$1</definedName>
    <definedName name="Err_Chk_34_Hdg" hidden="1">'[4]FIN Report'!$B$1</definedName>
    <definedName name="Err_Chk_35_Hdg" hidden="1">'[4]HR Report'!$B$1</definedName>
    <definedName name="Err_Chk_36_Hdg" hidden="1">'[4]IT Report'!$B$1</definedName>
    <definedName name="Err_Chk_37_Hdg" hidden="1">'[4]NIT Report'!$B$1</definedName>
    <definedName name="Err_Chk_38_Hdg" hidden="1">'[4]OHS Report'!$B$1</definedName>
    <definedName name="Err_Chk_39_Hdg" hidden="1">'[4]REG Report'!$B$1</definedName>
    <definedName name="Err_Chk_4_Hdg" hidden="1">[3]Tax_FO!$B$1</definedName>
    <definedName name="Err_Chk_40_Hdg" hidden="1">'[4]RISK Report'!$B$1</definedName>
    <definedName name="Err_Chk_41_Hdg" hidden="1">'[4]SDN Report'!$B$1</definedName>
    <definedName name="Err_Chk_42_Hdg" hidden="1">'[4]SDS Report'!$B$1</definedName>
    <definedName name="Err_Chk_5_Hdg" hidden="1">[3]Hist_Fin_Stmt_FA!$B$1</definedName>
    <definedName name="Err_Chk_6_Hdg" hidden="1">[3]Tax_FO!$B$1</definedName>
    <definedName name="Err_Chk_7_Hdg" hidden="1">#REF!</definedName>
    <definedName name="Err_Chk_8_Hdg" hidden="1">#REF!</definedName>
    <definedName name="Err_Chk_9_Hdg" hidden="1">#REF!</definedName>
    <definedName name="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X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gh" hidden="1">[2]DataAct!#REF!</definedName>
    <definedName name="FY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YPriceVolum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HL_Alt_Chk_1" hidden="1">[3]DebtDraw_FO!$I$156</definedName>
    <definedName name="HL_Alt_Chk_2" hidden="1">[3]Reg_Capex_FA!$H$83</definedName>
    <definedName name="HL_Err_Chk_1" hidden="1">[3]Board_FO!$I$309</definedName>
    <definedName name="HL_Err_Chk_10" hidden="1">#REF!</definedName>
    <definedName name="HL_Err_Chk_11" hidden="1">#REF!</definedName>
    <definedName name="HL_Err_Chk_12" hidden="1">[4]FTE_Summary_TO!$I$127</definedName>
    <definedName name="HL_Err_Chk_13" hidden="1">'[4]UED Capex-Cal Yr'!$F$87</definedName>
    <definedName name="HL_Err_Chk_14" hidden="1">'[4]UED Capex-Fin Yr'!$F$87</definedName>
    <definedName name="HL_Err_Chk_15" hidden="1">'[4]UED Capex-Qtr'!$F$87</definedName>
    <definedName name="HL_Err_Chk_16" hidden="1">'[4]UED Capex-Month'!$F$96</definedName>
    <definedName name="HL_Err_Chk_17" hidden="1">'[4]UED Balance Sheet-Month'!$F$90</definedName>
    <definedName name="HL_Err_Chk_18" hidden="1">'[4]MGH Capex-Cal Yr'!$F$69</definedName>
    <definedName name="HL_Err_Chk_19" hidden="1">'[4]MGH Capex-Fin Yr'!$F$69</definedName>
    <definedName name="HL_Err_Chk_2" hidden="1">[3]Board_FO!$I$389</definedName>
    <definedName name="HL_Err_Chk_20" hidden="1">'[4]MGH Capex-Qtr'!$F$69</definedName>
    <definedName name="HL_Err_Chk_21" hidden="1">'[4]MGH Capex-Month'!$F$78</definedName>
    <definedName name="HL_Err_Chk_22" hidden="1">'[4]MGH Balance Sheet-Month'!$F$70</definedName>
    <definedName name="HL_Err_Chk_23" hidden="1">'[4]UED Sum by Function'!$F$170</definedName>
    <definedName name="HL_Err_Chk_24" hidden="1">'[4]UED Sum by Function'!$F$171</definedName>
    <definedName name="HL_Err_Chk_25" hidden="1">'[4]UED Sum by Account'!$F$414</definedName>
    <definedName name="HL_Err_Chk_26" hidden="1">'[4]MGH Sum by Function'!$F$166</definedName>
    <definedName name="HL_Err_Chk_27" hidden="1">'[4]MGH Sum by Function'!$F$167</definedName>
    <definedName name="HL_Err_Chk_28" hidden="1">'[4]MGH Sum by Account'!$F$328</definedName>
    <definedName name="HL_Err_Chk_29" hidden="1">'[4]AD Report'!$P$1110</definedName>
    <definedName name="HL_Err_Chk_3" hidden="1">[3]Board_FO!$I$420</definedName>
    <definedName name="HL_Err_Chk_30" hidden="1">'[4]Asset Management Report'!$G$255</definedName>
    <definedName name="HL_Err_Chk_31" hidden="1">'[4]CEO Report'!$G$255</definedName>
    <definedName name="HL_Err_Chk_32" hidden="1">'[4]CMM Report'!$G$255</definedName>
    <definedName name="HL_Err_Chk_33" hidden="1">'[4]COM Report'!$G$255</definedName>
    <definedName name="HL_Err_Chk_34" hidden="1">'[4]FIN Report'!$G$255</definedName>
    <definedName name="HL_Err_Chk_35" hidden="1">'[4]HR Report'!$G$237</definedName>
    <definedName name="HL_Err_Chk_36" hidden="1">'[4]IT Report'!$G$237</definedName>
    <definedName name="HL_Err_Chk_37" hidden="1">'[4]NIT Report'!$G$255</definedName>
    <definedName name="HL_Err_Chk_38" hidden="1">'[4]OHS Report'!$G$255</definedName>
    <definedName name="HL_Err_Chk_39" hidden="1">'[4]REG Report'!$G$255</definedName>
    <definedName name="HL_Err_Chk_4" hidden="1">[3]Tax_FO!$I$208</definedName>
    <definedName name="HL_Err_Chk_40" hidden="1">'[4]RISK Report'!$G$255</definedName>
    <definedName name="HL_Err_Chk_41" hidden="1">'[4]SDN Report'!$G$255</definedName>
    <definedName name="HL_Err_Chk_42" hidden="1">'[4]SDS Report'!$G$255</definedName>
    <definedName name="HL_Err_Chk_5" hidden="1">[3]Hist_Fin_Stmt_FA!$I$310</definedName>
    <definedName name="HL_Err_Chk_6" hidden="1">[3]Tax_FO!$I$191</definedName>
    <definedName name="HL_Err_Chk_7" hidden="1">#REF!</definedName>
    <definedName name="HL_Err_Chk_8" hidden="1">#REF!</definedName>
    <definedName name="HL_Err_Chk_9" hidden="1">#REF!</definedName>
    <definedName name="HL_Sheet_Main" hidden="1">#REF!</definedName>
    <definedName name="HL_Sheet_Main_14" hidden="1">'[5]A4. BudgetForecastAssump'!#REF!</definedName>
    <definedName name="HL_Sheet_Main_16" hidden="1">#REF!</definedName>
    <definedName name="HL_Sheet_Main_2" hidden="1">#REF!</definedName>
    <definedName name="HL_Sheet_Main_6" hidden="1">#REF!</definedName>
    <definedName name="HL_Sheet_Main_7" hidden="1">#REF!</definedName>
    <definedName name="hugh" hidden="1">[6]DataAct!#REF!</definedName>
    <definedName name="jn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o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OS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kj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imcount" hidden="1">2</definedName>
    <definedName name="m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o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p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pwq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bv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encount" hidden="1">2</definedName>
    <definedName name="solver_adj" localSheetId="0" hidden="1">'Unitised forecast'!$H$8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'Unitised forecast'!#REF!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  <definedName name="testc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test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TOC_Hdg_3" hidden="1">[4]Checks_BO!$B$7</definedName>
    <definedName name="TOC_Hdg_4" hidden="1">[4]Checks_BO!$B$66</definedName>
    <definedName name="TOC_Hdg_5" hidden="1">[4]Checks_BO!$B$82</definedName>
    <definedName name="v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Print._.Summary.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Summary.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TEST." hidden="1">{#N/A,#N/A,FALSE,"MGH income-Support";#N/A,#N/A,FALSE,"MGN balance sheet-Support"}</definedName>
    <definedName name="wrn.UEG._.Operating._.Report.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x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_194E5B9A_53B1_414D_85B4_862268EA3FD8_.wvu.Cols" hidden="1">#REF!,#REF!</definedName>
    <definedName name="Z_457C99E0_B489_11D4_9586_D18A69491E44_.wvu.FilterData" hidden="1">[2]DataAct!#REF!</definedName>
    <definedName name="Z_4A79B72B_DC22_4363_885C_85183B73F539_.wvu.Cols" hidden="1">'[7]Inputs II'!$D$1:$F$65536,'[7]Inputs II'!$G$1:$I$65536</definedName>
    <definedName name="Z_6664BF98_58A8_4AA7_B274_16B63D099514_.wvu.PrintTitles" hidden="1">#REF!</definedName>
    <definedName name="Z_6664BF98_58A8_4AA7_B274_16B63D099514_.wvu.Rows" hidden="1">#REF!</definedName>
    <definedName name="Z_7BA556F5_54D8_11D5_A01A_F3F642D11487_.wvu.PrintTitles" hidden="1">#REF!</definedName>
    <definedName name="Z_82A713E0_6943_11D4_BE9F_0010A4B0D9C7_.wvu.Cols" hidden="1">#REF!</definedName>
    <definedName name="Z_82A713E0_6943_11D4_BE9F_0010A4B0D9C7_.wvu.Rows" hidden="1">#REF!,#REF!</definedName>
    <definedName name="Z_86D17A40_67AF_11D4_BE9F_0010A4C47286_.wvu.FilterData" hidden="1">[2]DataAct!#REF!</definedName>
    <definedName name="Z_86D17A4F_67AF_11D4_BE9F_0010A4C47286_.wvu.FilterData" hidden="1">[2]DataAct!#REF!</definedName>
    <definedName name="Z_954171C1_B0CF_11D4_9586_C4C4470EA652_.wvu.FilterData" hidden="1">[2]DataAct!#REF!</definedName>
    <definedName name="Z_954171C6_B0CF_11D4_9586_C4C4470EA652_.wvu.FilterData" hidden="1">[2]DataAct!#REF!</definedName>
    <definedName name="Z_B353C461_E47E_11D3_9F17_9F7735ADF445_.wvu.PrintArea" hidden="1">#REF!</definedName>
    <definedName name="Z_B6615E22_B0C4_11D4_9586_D4E81DC95A44_.wvu.FilterData" hidden="1">[2]DataAct!#REF!</definedName>
    <definedName name="Z_CFB7B7F4_1D0A_11D5_9586_DD7024B77949_.wvu.FilterData" hidden="1">[2]DataAct!#REF!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72" i="4" l="1"/>
  <c r="Z72" i="4"/>
  <c r="AA72" i="4"/>
  <c r="AB72" i="4"/>
  <c r="AC72" i="4"/>
  <c r="AD72" i="4"/>
  <c r="AE72" i="4"/>
  <c r="AF72" i="4"/>
  <c r="Y50" i="4"/>
  <c r="Z50" i="4"/>
  <c r="Y53" i="4"/>
  <c r="Z53" i="4"/>
  <c r="Y54" i="4"/>
  <c r="Z54" i="4"/>
  <c r="Y55" i="4"/>
  <c r="Z55" i="4"/>
  <c r="Y57" i="4"/>
  <c r="Z57" i="4"/>
  <c r="Y58" i="4"/>
  <c r="Z58" i="4"/>
  <c r="Y73" i="4"/>
  <c r="Z73" i="4"/>
  <c r="Y74" i="4"/>
  <c r="Z74" i="4"/>
  <c r="Y75" i="4"/>
  <c r="Z75" i="4"/>
  <c r="Y77" i="4"/>
  <c r="Z77" i="4"/>
  <c r="Y78" i="4"/>
  <c r="Z78" i="4"/>
  <c r="R79" i="4"/>
  <c r="S79" i="4" s="1"/>
  <c r="Y83" i="4"/>
  <c r="Z83" i="4"/>
  <c r="Y59" i="4"/>
  <c r="Z59" i="4"/>
  <c r="Y63" i="4"/>
  <c r="Z63" i="4"/>
  <c r="Y69" i="4"/>
  <c r="Z69" i="4"/>
  <c r="R95" i="4"/>
  <c r="S95" i="4" s="1"/>
  <c r="Q95" i="4"/>
  <c r="P95" i="4"/>
  <c r="R96" i="4"/>
  <c r="S96" i="4" s="1"/>
  <c r="Q96" i="4"/>
  <c r="P96" i="4"/>
  <c r="R97" i="4"/>
  <c r="S97" i="4" s="1"/>
  <c r="Q97" i="4"/>
  <c r="P97" i="4"/>
  <c r="Y98" i="4"/>
  <c r="Z98" i="4"/>
  <c r="Y99" i="4"/>
  <c r="Z99" i="4"/>
  <c r="Y100" i="4"/>
  <c r="Z100" i="4"/>
  <c r="Y91" i="4"/>
  <c r="Z91" i="4"/>
  <c r="Y65" i="4"/>
  <c r="Z65" i="4"/>
  <c r="Y67" i="4"/>
  <c r="Z67" i="4"/>
  <c r="Y68" i="4"/>
  <c r="Z68" i="4"/>
  <c r="Y89" i="4"/>
  <c r="Z89" i="4"/>
  <c r="Y36" i="4"/>
  <c r="Z36" i="4"/>
  <c r="AA50" i="4"/>
  <c r="AB50" i="4"/>
  <c r="AC50" i="4"/>
  <c r="AD50" i="4"/>
  <c r="AE50" i="4"/>
  <c r="AF50" i="4"/>
  <c r="AA53" i="4"/>
  <c r="AB53" i="4"/>
  <c r="AC53" i="4"/>
  <c r="AD53" i="4"/>
  <c r="AE53" i="4"/>
  <c r="AF53" i="4"/>
  <c r="AA54" i="4"/>
  <c r="AB54" i="4"/>
  <c r="AC54" i="4"/>
  <c r="AD54" i="4"/>
  <c r="AE54" i="4"/>
  <c r="AF54" i="4"/>
  <c r="AA55" i="4"/>
  <c r="AB55" i="4"/>
  <c r="AC55" i="4"/>
  <c r="AD55" i="4"/>
  <c r="AE55" i="4"/>
  <c r="AF55" i="4"/>
  <c r="AA57" i="4"/>
  <c r="AB57" i="4"/>
  <c r="AC57" i="4"/>
  <c r="AD57" i="4"/>
  <c r="AE57" i="4"/>
  <c r="AF57" i="4"/>
  <c r="AA58" i="4"/>
  <c r="AB58" i="4"/>
  <c r="AC58" i="4"/>
  <c r="AD58" i="4"/>
  <c r="AE58" i="4"/>
  <c r="AF58" i="4"/>
  <c r="AA73" i="4"/>
  <c r="AB73" i="4"/>
  <c r="AC73" i="4"/>
  <c r="AD73" i="4"/>
  <c r="AE73" i="4"/>
  <c r="AF73" i="4"/>
  <c r="AA74" i="4"/>
  <c r="AB74" i="4"/>
  <c r="AC74" i="4"/>
  <c r="AD74" i="4"/>
  <c r="AE74" i="4"/>
  <c r="AF74" i="4"/>
  <c r="AA75" i="4"/>
  <c r="AB75" i="4"/>
  <c r="AC75" i="4"/>
  <c r="AD75" i="4"/>
  <c r="AE75" i="4"/>
  <c r="AF75" i="4"/>
  <c r="AA77" i="4"/>
  <c r="AB77" i="4"/>
  <c r="AC77" i="4"/>
  <c r="AD77" i="4"/>
  <c r="AE77" i="4"/>
  <c r="AF77" i="4"/>
  <c r="AA78" i="4"/>
  <c r="AB78" i="4"/>
  <c r="AC78" i="4"/>
  <c r="AD78" i="4"/>
  <c r="AE78" i="4"/>
  <c r="AF78" i="4"/>
  <c r="AA83" i="4"/>
  <c r="AB83" i="4"/>
  <c r="AC83" i="4"/>
  <c r="AD83" i="4"/>
  <c r="AE83" i="4"/>
  <c r="AF83" i="4"/>
  <c r="AA59" i="4"/>
  <c r="AB59" i="4"/>
  <c r="AC59" i="4"/>
  <c r="AD59" i="4"/>
  <c r="AE59" i="4"/>
  <c r="AF59" i="4"/>
  <c r="AA63" i="4"/>
  <c r="AB63" i="4"/>
  <c r="AC63" i="4"/>
  <c r="AD63" i="4"/>
  <c r="AE63" i="4"/>
  <c r="AF63" i="4"/>
  <c r="AA69" i="4"/>
  <c r="AB69" i="4"/>
  <c r="AC69" i="4"/>
  <c r="AD69" i="4"/>
  <c r="AE69" i="4"/>
  <c r="AF69" i="4"/>
  <c r="AA98" i="4"/>
  <c r="AB98" i="4"/>
  <c r="AC98" i="4"/>
  <c r="AC107" i="4" s="1"/>
  <c r="AD98" i="4"/>
  <c r="AE98" i="4"/>
  <c r="AF98" i="4"/>
  <c r="AA99" i="4"/>
  <c r="AA109" i="4" s="1"/>
  <c r="AB99" i="4"/>
  <c r="AC99" i="4"/>
  <c r="AD99" i="4"/>
  <c r="AE99" i="4"/>
  <c r="AE109" i="4" s="1"/>
  <c r="AF99" i="4"/>
  <c r="AA100" i="4"/>
  <c r="AB100" i="4"/>
  <c r="AC100" i="4"/>
  <c r="AD100" i="4"/>
  <c r="AE100" i="4"/>
  <c r="AF100" i="4"/>
  <c r="AA91" i="4"/>
  <c r="AB91" i="4"/>
  <c r="AC91" i="4"/>
  <c r="AD91" i="4"/>
  <c r="AE91" i="4"/>
  <c r="AF91" i="4"/>
  <c r="AA65" i="4"/>
  <c r="AB65" i="4"/>
  <c r="AC65" i="4"/>
  <c r="AD65" i="4"/>
  <c r="AE65" i="4"/>
  <c r="AF65" i="4"/>
  <c r="AA67" i="4"/>
  <c r="AB67" i="4"/>
  <c r="AC67" i="4"/>
  <c r="AD67" i="4"/>
  <c r="AE67" i="4"/>
  <c r="AF67" i="4"/>
  <c r="AA68" i="4"/>
  <c r="AB68" i="4"/>
  <c r="AC68" i="4"/>
  <c r="AD68" i="4"/>
  <c r="AE68" i="4"/>
  <c r="AF68" i="4"/>
  <c r="AA89" i="4"/>
  <c r="AB89" i="4"/>
  <c r="AC89" i="4"/>
  <c r="AD89" i="4"/>
  <c r="AE89" i="4"/>
  <c r="AF89" i="4"/>
  <c r="AA36" i="4"/>
  <c r="AB36" i="4"/>
  <c r="AC36" i="4"/>
  <c r="AD36" i="4"/>
  <c r="AE36" i="4"/>
  <c r="AF36" i="4"/>
  <c r="R84" i="4"/>
  <c r="S84" i="4" s="1"/>
  <c r="Q84" i="4"/>
  <c r="P84" i="4"/>
  <c r="R85" i="4"/>
  <c r="S85" i="4" s="1"/>
  <c r="Q85" i="4"/>
  <c r="P85" i="4"/>
  <c r="R86" i="4"/>
  <c r="S86" i="4" s="1"/>
  <c r="N92" i="4"/>
  <c r="O92" i="4" s="1"/>
  <c r="P92" i="4" s="1"/>
  <c r="N46" i="4"/>
  <c r="O46" i="4" s="1"/>
  <c r="N47" i="4"/>
  <c r="O47" i="4" s="1"/>
  <c r="N48" i="4"/>
  <c r="O48" i="4" s="1"/>
  <c r="N51" i="4"/>
  <c r="O51" i="4" s="1"/>
  <c r="R51" i="4" s="1"/>
  <c r="S51" i="4" s="1"/>
  <c r="Z51" i="4" s="1"/>
  <c r="N52" i="4"/>
  <c r="O52" i="4" s="1"/>
  <c r="N56" i="4"/>
  <c r="O56" i="4" s="1"/>
  <c r="N76" i="4"/>
  <c r="O76" i="4"/>
  <c r="P76" i="4" s="1"/>
  <c r="N80" i="4"/>
  <c r="O80" i="4" s="1"/>
  <c r="N81" i="4"/>
  <c r="O81" i="4" s="1"/>
  <c r="N82" i="4"/>
  <c r="O82" i="4" s="1"/>
  <c r="P82" i="4" s="1"/>
  <c r="N88" i="4"/>
  <c r="O88" i="4" s="1"/>
  <c r="N42" i="4"/>
  <c r="O42" i="4" s="1"/>
  <c r="N44" i="4"/>
  <c r="O44" i="4" s="1"/>
  <c r="N45" i="4"/>
  <c r="O45" i="4" s="1"/>
  <c r="P45" i="4" s="1"/>
  <c r="N49" i="4"/>
  <c r="O49" i="4" s="1"/>
  <c r="N37" i="4"/>
  <c r="O37" i="4" s="1"/>
  <c r="N41" i="4"/>
  <c r="O41" i="4"/>
  <c r="N64" i="4"/>
  <c r="O64" i="4" s="1"/>
  <c r="N70" i="4"/>
  <c r="O70" i="4" s="1"/>
  <c r="Q70" i="4" s="1"/>
  <c r="N71" i="4"/>
  <c r="O71" i="4" s="1"/>
  <c r="P71" i="4" s="1"/>
  <c r="N90" i="4"/>
  <c r="O90" i="4" s="1"/>
  <c r="N38" i="4"/>
  <c r="O38" i="4" s="1"/>
  <c r="N39" i="4"/>
  <c r="O39" i="4" s="1"/>
  <c r="Q39" i="4" s="1"/>
  <c r="N40" i="4"/>
  <c r="O40" i="4" s="1"/>
  <c r="N66" i="4"/>
  <c r="O66" i="4"/>
  <c r="N62" i="4"/>
  <c r="O62" i="4" s="1"/>
  <c r="N61" i="4"/>
  <c r="O61" i="4" s="1"/>
  <c r="Q61" i="4" s="1"/>
  <c r="N60" i="4"/>
  <c r="O60" i="4" s="1"/>
  <c r="AA115" i="4"/>
  <c r="N67" i="4"/>
  <c r="O67" i="4" s="1"/>
  <c r="Q67" i="4" s="1"/>
  <c r="AH35" i="4"/>
  <c r="AK35" i="4"/>
  <c r="AK36" i="4"/>
  <c r="AK37" i="4"/>
  <c r="AK38" i="4"/>
  <c r="AK39" i="4"/>
  <c r="AK40" i="4"/>
  <c r="AK41" i="4"/>
  <c r="AK42" i="4"/>
  <c r="AK43" i="4"/>
  <c r="AK44" i="4"/>
  <c r="AK45" i="4"/>
  <c r="AK46" i="4"/>
  <c r="AK47" i="4"/>
  <c r="AK48" i="4"/>
  <c r="AK49" i="4"/>
  <c r="AK50" i="4"/>
  <c r="AK51" i="4"/>
  <c r="AK52" i="4"/>
  <c r="AK53" i="4"/>
  <c r="AK54" i="4"/>
  <c r="AK55" i="4"/>
  <c r="AK56" i="4"/>
  <c r="AK57" i="4"/>
  <c r="AK58" i="4"/>
  <c r="AK59" i="4"/>
  <c r="AK60" i="4"/>
  <c r="AK61" i="4"/>
  <c r="AK62" i="4"/>
  <c r="AK63" i="4"/>
  <c r="AK64" i="4"/>
  <c r="AK65" i="4"/>
  <c r="AK66" i="4"/>
  <c r="AK67" i="4"/>
  <c r="AK68" i="4"/>
  <c r="AK69" i="4"/>
  <c r="AK70" i="4"/>
  <c r="AK71" i="4"/>
  <c r="AK72" i="4"/>
  <c r="AK73" i="4"/>
  <c r="AK74" i="4"/>
  <c r="AK75" i="4"/>
  <c r="AK76" i="4"/>
  <c r="AK77" i="4"/>
  <c r="AK78" i="4"/>
  <c r="AK79" i="4"/>
  <c r="AK80" i="4"/>
  <c r="AK81" i="4"/>
  <c r="AK82" i="4"/>
  <c r="AK83" i="4"/>
  <c r="AK84" i="4"/>
  <c r="AK85" i="4"/>
  <c r="AK86" i="4"/>
  <c r="AK87" i="4"/>
  <c r="AK88" i="4"/>
  <c r="AK89" i="4"/>
  <c r="AK90" i="4"/>
  <c r="AK91" i="4"/>
  <c r="AK92" i="4"/>
  <c r="AK101" i="4"/>
  <c r="AK102" i="4"/>
  <c r="AK103" i="4"/>
  <c r="AK104" i="4"/>
  <c r="AK105" i="4"/>
  <c r="AK106" i="4"/>
  <c r="AK107" i="4"/>
  <c r="AK108" i="4"/>
  <c r="AK109" i="4"/>
  <c r="AK110" i="4"/>
  <c r="AK111" i="4"/>
  <c r="AK112" i="4"/>
  <c r="AK113" i="4"/>
  <c r="AK114" i="4"/>
  <c r="AK115" i="4"/>
  <c r="AK116" i="4"/>
  <c r="AK117" i="4"/>
  <c r="AK118" i="4"/>
  <c r="AK119" i="4"/>
  <c r="AK120" i="4"/>
  <c r="AJ35" i="4"/>
  <c r="AJ36" i="4"/>
  <c r="AJ37" i="4"/>
  <c r="AJ38" i="4"/>
  <c r="AJ39" i="4"/>
  <c r="AJ40" i="4"/>
  <c r="AJ41" i="4"/>
  <c r="AJ42" i="4"/>
  <c r="AJ43" i="4"/>
  <c r="AJ44" i="4"/>
  <c r="AJ45" i="4"/>
  <c r="AJ46" i="4"/>
  <c r="AJ47" i="4"/>
  <c r="AJ48" i="4"/>
  <c r="AJ49" i="4"/>
  <c r="AJ50" i="4"/>
  <c r="AJ51" i="4"/>
  <c r="AJ52" i="4"/>
  <c r="AJ53" i="4"/>
  <c r="AJ54" i="4"/>
  <c r="AJ55" i="4"/>
  <c r="AJ56" i="4"/>
  <c r="AJ57" i="4"/>
  <c r="AJ58" i="4"/>
  <c r="AJ59" i="4"/>
  <c r="AJ60" i="4"/>
  <c r="AJ61" i="4"/>
  <c r="AJ62" i="4"/>
  <c r="AJ63" i="4"/>
  <c r="AJ64" i="4"/>
  <c r="AJ65" i="4"/>
  <c r="AJ66" i="4"/>
  <c r="AJ67" i="4"/>
  <c r="AJ68" i="4"/>
  <c r="AJ69" i="4"/>
  <c r="AJ70" i="4"/>
  <c r="AJ71" i="4"/>
  <c r="AJ72" i="4"/>
  <c r="AJ73" i="4"/>
  <c r="AJ74" i="4"/>
  <c r="AJ75" i="4"/>
  <c r="AJ76" i="4"/>
  <c r="AJ77" i="4"/>
  <c r="AJ78" i="4"/>
  <c r="AJ79" i="4"/>
  <c r="AJ80" i="4"/>
  <c r="AJ81" i="4"/>
  <c r="AJ82" i="4"/>
  <c r="AJ83" i="4"/>
  <c r="AJ84" i="4"/>
  <c r="AJ85" i="4"/>
  <c r="AJ86" i="4"/>
  <c r="AJ87" i="4"/>
  <c r="AJ88" i="4"/>
  <c r="AJ89" i="4"/>
  <c r="AJ90" i="4"/>
  <c r="AJ91" i="4"/>
  <c r="AJ92" i="4"/>
  <c r="AJ101" i="4"/>
  <c r="AJ102" i="4"/>
  <c r="AJ103" i="4"/>
  <c r="AJ104" i="4"/>
  <c r="AJ105" i="4"/>
  <c r="AJ106" i="4"/>
  <c r="AJ107" i="4"/>
  <c r="AJ108" i="4"/>
  <c r="AJ109" i="4"/>
  <c r="AJ110" i="4"/>
  <c r="AJ111" i="4"/>
  <c r="AJ112" i="4"/>
  <c r="AJ113" i="4"/>
  <c r="AJ114" i="4"/>
  <c r="AJ115" i="4"/>
  <c r="AJ116" i="4"/>
  <c r="AJ117" i="4"/>
  <c r="AJ118" i="4"/>
  <c r="AJ119" i="4"/>
  <c r="AJ120" i="4"/>
  <c r="AI35" i="4"/>
  <c r="AI36" i="4"/>
  <c r="AI37" i="4"/>
  <c r="AI38" i="4"/>
  <c r="AI39" i="4"/>
  <c r="AI40" i="4"/>
  <c r="AI41" i="4"/>
  <c r="AI42" i="4"/>
  <c r="AI43" i="4"/>
  <c r="AI44" i="4"/>
  <c r="AI45" i="4"/>
  <c r="AI46" i="4"/>
  <c r="AI47" i="4"/>
  <c r="AI48" i="4"/>
  <c r="AI49" i="4"/>
  <c r="AI50" i="4"/>
  <c r="AI51" i="4"/>
  <c r="AI52" i="4"/>
  <c r="AI53" i="4"/>
  <c r="AI54" i="4"/>
  <c r="AI55" i="4"/>
  <c r="AI56" i="4"/>
  <c r="AI57" i="4"/>
  <c r="AI58" i="4"/>
  <c r="AI59" i="4"/>
  <c r="AI60" i="4"/>
  <c r="AI61" i="4"/>
  <c r="AI62" i="4"/>
  <c r="AI63" i="4"/>
  <c r="AI64" i="4"/>
  <c r="AI65" i="4"/>
  <c r="AI66" i="4"/>
  <c r="AI67" i="4"/>
  <c r="AI68" i="4"/>
  <c r="AI69" i="4"/>
  <c r="AI70" i="4"/>
  <c r="AI71" i="4"/>
  <c r="AI72" i="4"/>
  <c r="AI73" i="4"/>
  <c r="AI74" i="4"/>
  <c r="AI75" i="4"/>
  <c r="AI76" i="4"/>
  <c r="AI77" i="4"/>
  <c r="AI78" i="4"/>
  <c r="AI79" i="4"/>
  <c r="AI80" i="4"/>
  <c r="AI81" i="4"/>
  <c r="AI82" i="4"/>
  <c r="AI83" i="4"/>
  <c r="AI84" i="4"/>
  <c r="AI85" i="4"/>
  <c r="AI86" i="4"/>
  <c r="AI87" i="4"/>
  <c r="AI88" i="4"/>
  <c r="AI89" i="4"/>
  <c r="AI90" i="4"/>
  <c r="AI91" i="4"/>
  <c r="AI92" i="4"/>
  <c r="AI101" i="4"/>
  <c r="AI102" i="4"/>
  <c r="AI103" i="4"/>
  <c r="AI104" i="4"/>
  <c r="AI105" i="4"/>
  <c r="AI106" i="4"/>
  <c r="AI107" i="4"/>
  <c r="AI108" i="4"/>
  <c r="AI109" i="4"/>
  <c r="AI110" i="4"/>
  <c r="AI111" i="4"/>
  <c r="AI112" i="4"/>
  <c r="AI113" i="4"/>
  <c r="AI114" i="4"/>
  <c r="AI115" i="4"/>
  <c r="AI116" i="4"/>
  <c r="AI117" i="4"/>
  <c r="AI118" i="4"/>
  <c r="AI119" i="4"/>
  <c r="AI120" i="4"/>
  <c r="N120" i="4"/>
  <c r="O120" i="4" s="1"/>
  <c r="N119" i="4"/>
  <c r="O119" i="4" s="1"/>
  <c r="N118" i="4"/>
  <c r="O118" i="4" s="1"/>
  <c r="N117" i="4"/>
  <c r="O117" i="4" s="1"/>
  <c r="N116" i="4"/>
  <c r="O116" i="4" s="1"/>
  <c r="N115" i="4"/>
  <c r="O115" i="4" s="1"/>
  <c r="N114" i="4"/>
  <c r="O114" i="4" s="1"/>
  <c r="N113" i="4"/>
  <c r="O113" i="4" s="1"/>
  <c r="N100" i="4"/>
  <c r="N99" i="4"/>
  <c r="N98" i="4"/>
  <c r="N97" i="4"/>
  <c r="N96" i="4"/>
  <c r="N95" i="4"/>
  <c r="N43" i="4"/>
  <c r="O43" i="4" s="1"/>
  <c r="N50" i="4"/>
  <c r="O50" i="4" s="1"/>
  <c r="N53" i="4"/>
  <c r="N54" i="4"/>
  <c r="O54" i="4" s="1"/>
  <c r="R54" i="4" s="1"/>
  <c r="S54" i="4" s="1"/>
  <c r="N55" i="4"/>
  <c r="O55" i="4" s="1"/>
  <c r="P55" i="4" s="1"/>
  <c r="N57" i="4"/>
  <c r="O57" i="4" s="1"/>
  <c r="R57" i="4" s="1"/>
  <c r="S57" i="4" s="1"/>
  <c r="N58" i="4"/>
  <c r="N59" i="4"/>
  <c r="O59" i="4" s="1"/>
  <c r="N63" i="4"/>
  <c r="O63" i="4" s="1"/>
  <c r="P63" i="4" s="1"/>
  <c r="N65" i="4"/>
  <c r="O65" i="4" s="1"/>
  <c r="Q65" i="4" s="1"/>
  <c r="N68" i="4"/>
  <c r="N69" i="4"/>
  <c r="N72" i="4"/>
  <c r="O72" i="4" s="1"/>
  <c r="N73" i="4"/>
  <c r="O73" i="4" s="1"/>
  <c r="Q73" i="4" s="1"/>
  <c r="N74" i="4"/>
  <c r="N75" i="4"/>
  <c r="O75" i="4" s="1"/>
  <c r="Q75" i="4" s="1"/>
  <c r="N77" i="4"/>
  <c r="O77" i="4" s="1"/>
  <c r="N78" i="4"/>
  <c r="O78" i="4" s="1"/>
  <c r="R78" i="4" s="1"/>
  <c r="S78" i="4" s="1"/>
  <c r="N79" i="4"/>
  <c r="N83" i="4"/>
  <c r="O83" i="4" s="1"/>
  <c r="R83" i="4" s="1"/>
  <c r="S83" i="4" s="1"/>
  <c r="N84" i="4"/>
  <c r="N85" i="4"/>
  <c r="N86" i="4"/>
  <c r="N87" i="4"/>
  <c r="O87" i="4" s="1"/>
  <c r="N89" i="4"/>
  <c r="O89" i="4" s="1"/>
  <c r="N91" i="4"/>
  <c r="O91" i="4" s="1"/>
  <c r="N36" i="4"/>
  <c r="N35" i="4"/>
  <c r="O35" i="4" s="1"/>
  <c r="AH92" i="4"/>
  <c r="AH91" i="4"/>
  <c r="AH90" i="4"/>
  <c r="AH89" i="4"/>
  <c r="AH88" i="4"/>
  <c r="AH87" i="4"/>
  <c r="AH86" i="4"/>
  <c r="AH85" i="4"/>
  <c r="AH84" i="4"/>
  <c r="AH83" i="4"/>
  <c r="AH82" i="4"/>
  <c r="AH81" i="4"/>
  <c r="AH80" i="4"/>
  <c r="AH79" i="4"/>
  <c r="AH78" i="4"/>
  <c r="AH77" i="4"/>
  <c r="AH76" i="4"/>
  <c r="AH75" i="4"/>
  <c r="AH74" i="4"/>
  <c r="AH73" i="4"/>
  <c r="AH72" i="4"/>
  <c r="AH71" i="4"/>
  <c r="AH70" i="4"/>
  <c r="AH69" i="4"/>
  <c r="AH68" i="4"/>
  <c r="AH67" i="4"/>
  <c r="AH66" i="4"/>
  <c r="AH65" i="4"/>
  <c r="AH64" i="4"/>
  <c r="AH63" i="4"/>
  <c r="AH62" i="4"/>
  <c r="AH61" i="4"/>
  <c r="AH60" i="4"/>
  <c r="AH59" i="4"/>
  <c r="AH58" i="4"/>
  <c r="AH57" i="4"/>
  <c r="AH56" i="4"/>
  <c r="AH55" i="4"/>
  <c r="AH54" i="4"/>
  <c r="AH53" i="4"/>
  <c r="AH52" i="4"/>
  <c r="AH51" i="4"/>
  <c r="AH50" i="4"/>
  <c r="AH49" i="4"/>
  <c r="AH48" i="4"/>
  <c r="AH47" i="4"/>
  <c r="AH46" i="4"/>
  <c r="AH45" i="4"/>
  <c r="AH44" i="4"/>
  <c r="AH43" i="4"/>
  <c r="AH42" i="4"/>
  <c r="AH41" i="4"/>
  <c r="AH40" i="4"/>
  <c r="AH39" i="4"/>
  <c r="AH38" i="4"/>
  <c r="AH37" i="4"/>
  <c r="AH36" i="4"/>
  <c r="X120" i="4"/>
  <c r="X119" i="4"/>
  <c r="X118" i="4"/>
  <c r="AD118" i="4" s="1"/>
  <c r="X117" i="4"/>
  <c r="Z117" i="4" s="1"/>
  <c r="X116" i="4"/>
  <c r="AD116" i="4" s="1"/>
  <c r="X115" i="4"/>
  <c r="AD115" i="4" s="1"/>
  <c r="X114" i="4"/>
  <c r="X113" i="4"/>
  <c r="X112" i="4"/>
  <c r="X111" i="4"/>
  <c r="X110" i="4"/>
  <c r="X109" i="4"/>
  <c r="X108" i="4"/>
  <c r="X107" i="4"/>
  <c r="X106" i="4"/>
  <c r="X105" i="4"/>
  <c r="X104" i="4"/>
  <c r="X103" i="4"/>
  <c r="X102" i="4"/>
  <c r="X101" i="4"/>
  <c r="X100" i="4"/>
  <c r="X99" i="4"/>
  <c r="X98" i="4"/>
  <c r="X97" i="4"/>
  <c r="X96" i="4"/>
  <c r="X95" i="4"/>
  <c r="X92" i="4"/>
  <c r="X91" i="4"/>
  <c r="X90" i="4"/>
  <c r="X89" i="4"/>
  <c r="X88" i="4"/>
  <c r="X87" i="4"/>
  <c r="X86" i="4"/>
  <c r="X85" i="4"/>
  <c r="X84" i="4"/>
  <c r="X83" i="4"/>
  <c r="X82" i="4"/>
  <c r="X81" i="4"/>
  <c r="X80" i="4"/>
  <c r="X79" i="4"/>
  <c r="X78" i="4"/>
  <c r="X77" i="4"/>
  <c r="X76" i="4"/>
  <c r="X75" i="4"/>
  <c r="X74" i="4"/>
  <c r="X73" i="4"/>
  <c r="X72" i="4"/>
  <c r="X71" i="4"/>
  <c r="X70" i="4"/>
  <c r="X69" i="4"/>
  <c r="X68" i="4"/>
  <c r="X67" i="4"/>
  <c r="X66" i="4"/>
  <c r="X65" i="4"/>
  <c r="X64" i="4"/>
  <c r="X63" i="4"/>
  <c r="X62" i="4"/>
  <c r="X61" i="4"/>
  <c r="X60" i="4"/>
  <c r="X59" i="4"/>
  <c r="X58" i="4"/>
  <c r="X57" i="4"/>
  <c r="X56" i="4"/>
  <c r="X55" i="4"/>
  <c r="X54" i="4"/>
  <c r="X53" i="4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Z34" i="4"/>
  <c r="AA34" i="4" s="1"/>
  <c r="AB34" i="4" s="1"/>
  <c r="AC34" i="4" s="1"/>
  <c r="AD34" i="4" s="1"/>
  <c r="AE34" i="4" s="1"/>
  <c r="AF34" i="4" s="1"/>
  <c r="H22" i="4"/>
  <c r="H20" i="4"/>
  <c r="H18" i="4"/>
  <c r="H16" i="4"/>
  <c r="H14" i="4"/>
  <c r="H12" i="4"/>
  <c r="Q86" i="4"/>
  <c r="O69" i="4"/>
  <c r="P69" i="4" s="1"/>
  <c r="O36" i="4"/>
  <c r="R36" i="4" s="1"/>
  <c r="S36" i="4" s="1"/>
  <c r="P86" i="4"/>
  <c r="O74" i="4"/>
  <c r="R74" i="4" s="1"/>
  <c r="S74" i="4" s="1"/>
  <c r="R99" i="4"/>
  <c r="S99" i="4" s="1"/>
  <c r="Q99" i="4"/>
  <c r="P99" i="4"/>
  <c r="O68" i="4"/>
  <c r="Q68" i="4" s="1"/>
  <c r="O58" i="4"/>
  <c r="Q58" i="4" s="1"/>
  <c r="R100" i="4"/>
  <c r="S100" i="4" s="1"/>
  <c r="Q100" i="4"/>
  <c r="P100" i="4"/>
  <c r="Q98" i="4"/>
  <c r="R98" i="4"/>
  <c r="S98" i="4" s="1"/>
  <c r="P98" i="4"/>
  <c r="O53" i="4"/>
  <c r="R53" i="4" s="1"/>
  <c r="S53" i="4" s="1"/>
  <c r="Q80" i="4"/>
  <c r="Q45" i="4"/>
  <c r="P58" i="4"/>
  <c r="P79" i="4"/>
  <c r="Q79" i="4"/>
  <c r="Q117" i="4" l="1"/>
  <c r="R117" i="4"/>
  <c r="S117" i="4" s="1"/>
  <c r="AI123" i="4"/>
  <c r="AK123" i="4"/>
  <c r="AC115" i="4"/>
  <c r="AE117" i="4"/>
  <c r="Y117" i="4"/>
  <c r="AL117" i="4" s="1"/>
  <c r="Q69" i="4"/>
  <c r="AF115" i="4"/>
  <c r="AC117" i="4"/>
  <c r="AC109" i="4"/>
  <c r="AE107" i="4"/>
  <c r="AA107" i="4"/>
  <c r="AC116" i="4"/>
  <c r="R65" i="4"/>
  <c r="S65" i="4" s="1"/>
  <c r="AJ123" i="4"/>
  <c r="AA117" i="4"/>
  <c r="Y107" i="4"/>
  <c r="R87" i="4"/>
  <c r="S87" i="4" s="1"/>
  <c r="Q87" i="4"/>
  <c r="P115" i="4"/>
  <c r="Q115" i="4"/>
  <c r="R81" i="4"/>
  <c r="S81" i="4" s="1"/>
  <c r="AD81" i="4" s="1"/>
  <c r="P81" i="4"/>
  <c r="R50" i="4"/>
  <c r="S50" i="4" s="1"/>
  <c r="Q50" i="4"/>
  <c r="Q71" i="4"/>
  <c r="P68" i="4"/>
  <c r="P83" i="4"/>
  <c r="Q92" i="4"/>
  <c r="P65" i="4"/>
  <c r="AB115" i="4"/>
  <c r="AO115" i="4" s="1"/>
  <c r="AE115" i="4"/>
  <c r="AR115" i="4" s="1"/>
  <c r="Y115" i="4"/>
  <c r="AL115" i="4" s="1"/>
  <c r="AF118" i="4"/>
  <c r="AB118" i="4"/>
  <c r="AD117" i="4"/>
  <c r="AR117" i="4" s="1"/>
  <c r="AF116" i="4"/>
  <c r="AB116" i="4"/>
  <c r="AP116" i="4" s="1"/>
  <c r="AF109" i="4"/>
  <c r="AS109" i="4" s="1"/>
  <c r="AD107" i="4"/>
  <c r="AQ107" i="4" s="1"/>
  <c r="Z118" i="4"/>
  <c r="Z116" i="4"/>
  <c r="Z109" i="4"/>
  <c r="AN109" i="4" s="1"/>
  <c r="R92" i="4"/>
  <c r="S92" i="4" s="1"/>
  <c r="AC92" i="4" s="1"/>
  <c r="AC118" i="4"/>
  <c r="AQ118" i="4" s="1"/>
  <c r="P57" i="4"/>
  <c r="Q53" i="4"/>
  <c r="Q51" i="4"/>
  <c r="AE118" i="4"/>
  <c r="AR118" i="4" s="1"/>
  <c r="AA118" i="4"/>
  <c r="AE116" i="4"/>
  <c r="AR116" i="4" s="1"/>
  <c r="AA116" i="4"/>
  <c r="Y118" i="4"/>
  <c r="AM118" i="4" s="1"/>
  <c r="Y116" i="4"/>
  <c r="AM116" i="4" s="1"/>
  <c r="R58" i="4"/>
  <c r="S58" i="4" s="1"/>
  <c r="Q57" i="4"/>
  <c r="Q82" i="4"/>
  <c r="Z115" i="4"/>
  <c r="AN115" i="4" s="1"/>
  <c r="AF117" i="4"/>
  <c r="AS117" i="4" s="1"/>
  <c r="AB117" i="4"/>
  <c r="AP117" i="4" s="1"/>
  <c r="AD109" i="4"/>
  <c r="AF107" i="4"/>
  <c r="AB107" i="4"/>
  <c r="AP107" i="4" s="1"/>
  <c r="AE112" i="4"/>
  <c r="Y112" i="4"/>
  <c r="AL112" i="4" s="1"/>
  <c r="AA112" i="4"/>
  <c r="AC112" i="4"/>
  <c r="Q59" i="4"/>
  <c r="P59" i="4"/>
  <c r="R59" i="4"/>
  <c r="S59" i="4" s="1"/>
  <c r="R44" i="4"/>
  <c r="S44" i="4" s="1"/>
  <c r="AF44" i="4" s="1"/>
  <c r="P44" i="4"/>
  <c r="Q44" i="4"/>
  <c r="R52" i="4"/>
  <c r="S52" i="4" s="1"/>
  <c r="Y52" i="4" s="1"/>
  <c r="Q52" i="4"/>
  <c r="P52" i="4"/>
  <c r="P74" i="4"/>
  <c r="R68" i="4"/>
  <c r="S68" i="4" s="1"/>
  <c r="P54" i="4"/>
  <c r="Q74" i="4"/>
  <c r="Q78" i="4"/>
  <c r="P53" i="4"/>
  <c r="Q36" i="4"/>
  <c r="P73" i="4"/>
  <c r="R69" i="4"/>
  <c r="S69" i="4" s="1"/>
  <c r="R67" i="4"/>
  <c r="S67" i="4" s="1"/>
  <c r="R71" i="4"/>
  <c r="S71" i="4" s="1"/>
  <c r="AE71" i="4" s="1"/>
  <c r="P67" i="4"/>
  <c r="R45" i="4"/>
  <c r="S45" i="4" s="1"/>
  <c r="AA45" i="4" s="1"/>
  <c r="R113" i="4"/>
  <c r="S113" i="4" s="1"/>
  <c r="P113" i="4"/>
  <c r="Q113" i="4"/>
  <c r="AD113" i="4"/>
  <c r="AC113" i="4"/>
  <c r="AF113" i="4"/>
  <c r="AB113" i="4"/>
  <c r="Z113" i="4"/>
  <c r="AE113" i="4"/>
  <c r="AA113" i="4"/>
  <c r="Y113" i="4"/>
  <c r="AL113" i="4" s="1"/>
  <c r="R119" i="4"/>
  <c r="S119" i="4" s="1"/>
  <c r="Q119" i="4"/>
  <c r="P119" i="4"/>
  <c r="AF112" i="4"/>
  <c r="AS112" i="4" s="1"/>
  <c r="AB112" i="4"/>
  <c r="Z112" i="4"/>
  <c r="AN112" i="4" s="1"/>
  <c r="Y110" i="4"/>
  <c r="AB110" i="4"/>
  <c r="AL107" i="4"/>
  <c r="AL77" i="4"/>
  <c r="AL74" i="4"/>
  <c r="AL53" i="4"/>
  <c r="AL89" i="4"/>
  <c r="AL67" i="4"/>
  <c r="AL91" i="4"/>
  <c r="AL59" i="4"/>
  <c r="AL78" i="4"/>
  <c r="AL75" i="4"/>
  <c r="AL73" i="4"/>
  <c r="AL57" i="4"/>
  <c r="AL54" i="4"/>
  <c r="AL36" i="4"/>
  <c r="AL58" i="4"/>
  <c r="AL55" i="4"/>
  <c r="AL83" i="4"/>
  <c r="AL50" i="4"/>
  <c r="P39" i="4"/>
  <c r="AC108" i="4"/>
  <c r="Z87" i="4"/>
  <c r="AE87" i="4"/>
  <c r="P78" i="4"/>
  <c r="R73" i="4"/>
  <c r="S73" i="4" s="1"/>
  <c r="Q63" i="4"/>
  <c r="R114" i="4"/>
  <c r="S114" i="4" s="1"/>
  <c r="Q114" i="4"/>
  <c r="P114" i="4"/>
  <c r="R118" i="4"/>
  <c r="S118" i="4" s="1"/>
  <c r="P118" i="4"/>
  <c r="Q118" i="4"/>
  <c r="Q116" i="4"/>
  <c r="P116" i="4"/>
  <c r="R116" i="4"/>
  <c r="S116" i="4" s="1"/>
  <c r="R120" i="4"/>
  <c r="S120" i="4" s="1"/>
  <c r="P120" i="4"/>
  <c r="Q120" i="4"/>
  <c r="R115" i="4"/>
  <c r="S115" i="4" s="1"/>
  <c r="P117" i="4"/>
  <c r="P77" i="4"/>
  <c r="Q77" i="4"/>
  <c r="R77" i="4"/>
  <c r="S77" i="4" s="1"/>
  <c r="R43" i="4"/>
  <c r="S43" i="4" s="1"/>
  <c r="P43" i="4"/>
  <c r="Q43" i="4"/>
  <c r="P89" i="4"/>
  <c r="R89" i="4"/>
  <c r="S89" i="4" s="1"/>
  <c r="R72" i="4"/>
  <c r="S72" i="4" s="1"/>
  <c r="P72" i="4"/>
  <c r="Q62" i="4"/>
  <c r="P62" i="4"/>
  <c r="P64" i="4"/>
  <c r="Q64" i="4"/>
  <c r="R49" i="4"/>
  <c r="S49" i="4" s="1"/>
  <c r="AC49" i="4" s="1"/>
  <c r="P49" i="4"/>
  <c r="Q49" i="4"/>
  <c r="R47" i="4"/>
  <c r="S47" i="4" s="1"/>
  <c r="P47" i="4"/>
  <c r="Q47" i="4"/>
  <c r="R62" i="4"/>
  <c r="S62" i="4" s="1"/>
  <c r="R76" i="4"/>
  <c r="S76" i="4" s="1"/>
  <c r="Z76" i="4" s="1"/>
  <c r="R55" i="4"/>
  <c r="S55" i="4" s="1"/>
  <c r="P87" i="4"/>
  <c r="AD87" i="4" s="1"/>
  <c r="R63" i="4"/>
  <c r="S63" i="4" s="1"/>
  <c r="Q76" i="4"/>
  <c r="Q35" i="4"/>
  <c r="P35" i="4"/>
  <c r="R35" i="4"/>
  <c r="S35" i="4" s="1"/>
  <c r="R75" i="4"/>
  <c r="S75" i="4" s="1"/>
  <c r="P75" i="4"/>
  <c r="Q60" i="4"/>
  <c r="P60" i="4"/>
  <c r="Q66" i="4"/>
  <c r="P66" i="4"/>
  <c r="Q41" i="4"/>
  <c r="R41" i="4"/>
  <c r="S41" i="4" s="1"/>
  <c r="AE41" i="4" s="1"/>
  <c r="P41" i="4"/>
  <c r="Q42" i="4"/>
  <c r="P42" i="4"/>
  <c r="R46" i="4"/>
  <c r="S46" i="4" s="1"/>
  <c r="AE46" i="4" s="1"/>
  <c r="P46" i="4"/>
  <c r="R60" i="4"/>
  <c r="S60" i="4" s="1"/>
  <c r="Q89" i="4"/>
  <c r="Q55" i="4"/>
  <c r="Q83" i="4"/>
  <c r="Q54" i="4"/>
  <c r="Q72" i="4"/>
  <c r="Q46" i="4"/>
  <c r="P61" i="4"/>
  <c r="R61" i="4"/>
  <c r="S61" i="4" s="1"/>
  <c r="Q38" i="4"/>
  <c r="R38" i="4"/>
  <c r="S38" i="4" s="1"/>
  <c r="AC38" i="4" s="1"/>
  <c r="P38" i="4"/>
  <c r="P70" i="4"/>
  <c r="R70" i="4"/>
  <c r="S70" i="4" s="1"/>
  <c r="AB70" i="4" s="1"/>
  <c r="Q88" i="4"/>
  <c r="P88" i="4"/>
  <c r="R88" i="4"/>
  <c r="S88" i="4" s="1"/>
  <c r="Y88" i="4" s="1"/>
  <c r="P56" i="4"/>
  <c r="R56" i="4"/>
  <c r="S56" i="4" s="1"/>
  <c r="Z56" i="4" s="1"/>
  <c r="R48" i="4"/>
  <c r="S48" i="4" s="1"/>
  <c r="Z48" i="4" s="1"/>
  <c r="Q48" i="4"/>
  <c r="P48" i="4"/>
  <c r="R66" i="4"/>
  <c r="S66" i="4" s="1"/>
  <c r="R39" i="4"/>
  <c r="S39" i="4" s="1"/>
  <c r="Y39" i="4" s="1"/>
  <c r="R82" i="4"/>
  <c r="S82" i="4" s="1"/>
  <c r="Y82" i="4" s="1"/>
  <c r="Q81" i="4"/>
  <c r="P51" i="4"/>
  <c r="R91" i="4"/>
  <c r="S91" i="4" s="1"/>
  <c r="P91" i="4"/>
  <c r="Q91" i="4"/>
  <c r="R40" i="4"/>
  <c r="S40" i="4" s="1"/>
  <c r="Q40" i="4"/>
  <c r="P40" i="4"/>
  <c r="Q90" i="4"/>
  <c r="R90" i="4"/>
  <c r="S90" i="4" s="1"/>
  <c r="AB90" i="4" s="1"/>
  <c r="P90" i="4"/>
  <c r="R37" i="4"/>
  <c r="S37" i="4" s="1"/>
  <c r="Y37" i="4" s="1"/>
  <c r="Q37" i="4"/>
  <c r="P37" i="4"/>
  <c r="P80" i="4"/>
  <c r="R80" i="4"/>
  <c r="S80" i="4" s="1"/>
  <c r="Z80" i="4" s="1"/>
  <c r="R64" i="4"/>
  <c r="S64" i="4" s="1"/>
  <c r="Y64" i="4" s="1"/>
  <c r="R42" i="4"/>
  <c r="S42" i="4" s="1"/>
  <c r="AA42" i="4" s="1"/>
  <c r="Q56" i="4"/>
  <c r="P50" i="4"/>
  <c r="P36" i="4"/>
  <c r="AF111" i="4"/>
  <c r="AS55" i="4"/>
  <c r="Y109" i="4"/>
  <c r="AD97" i="4"/>
  <c r="AD106" i="4" s="1"/>
  <c r="Y111" i="4"/>
  <c r="AR73" i="4"/>
  <c r="AN73" i="4"/>
  <c r="AF85" i="4"/>
  <c r="AQ53" i="4"/>
  <c r="Z111" i="4"/>
  <c r="AR78" i="4"/>
  <c r="AR58" i="4"/>
  <c r="AP57" i="4"/>
  <c r="AE97" i="4"/>
  <c r="AE105" i="4" s="1"/>
  <c r="AQ75" i="4"/>
  <c r="AO74" i="4"/>
  <c r="AP58" i="4"/>
  <c r="AN36" i="4"/>
  <c r="AA96" i="4"/>
  <c r="AA103" i="4" s="1"/>
  <c r="AN78" i="4"/>
  <c r="AN74" i="4"/>
  <c r="AM50" i="4"/>
  <c r="AS36" i="4"/>
  <c r="AC111" i="4"/>
  <c r="AC96" i="4"/>
  <c r="AC103" i="4" s="1"/>
  <c r="AM69" i="4"/>
  <c r="AM63" i="4"/>
  <c r="AN67" i="4"/>
  <c r="AP54" i="4"/>
  <c r="AE51" i="4"/>
  <c r="AB97" i="4"/>
  <c r="AB105" i="4" s="1"/>
  <c r="AE96" i="4"/>
  <c r="AE103" i="4" s="1"/>
  <c r="AN83" i="4"/>
  <c r="AD110" i="4"/>
  <c r="AM68" i="4"/>
  <c r="AM65" i="4"/>
  <c r="Y79" i="4"/>
  <c r="AA79" i="4"/>
  <c r="AC79" i="4"/>
  <c r="AE79" i="4"/>
  <c r="AF79" i="4"/>
  <c r="Z84" i="4"/>
  <c r="AN91" i="4"/>
  <c r="AC51" i="4"/>
  <c r="AL65" i="4"/>
  <c r="AR89" i="4"/>
  <c r="AS83" i="4"/>
  <c r="AA51" i="4"/>
  <c r="AN51" i="4" s="1"/>
  <c r="AQ50" i="4"/>
  <c r="Y108" i="4"/>
  <c r="AA97" i="4"/>
  <c r="AA105" i="4" s="1"/>
  <c r="AP72" i="4"/>
  <c r="AA110" i="4"/>
  <c r="AB111" i="4"/>
  <c r="AB108" i="4"/>
  <c r="AQ78" i="4"/>
  <c r="AP77" i="4"/>
  <c r="AQ74" i="4"/>
  <c r="AN58" i="4"/>
  <c r="AN55" i="4"/>
  <c r="AN77" i="4"/>
  <c r="AC85" i="4"/>
  <c r="AA85" i="4"/>
  <c r="AB84" i="4"/>
  <c r="AD84" i="4"/>
  <c r="AD112" i="4"/>
  <c r="AD111" i="4"/>
  <c r="AL63" i="4"/>
  <c r="AP36" i="4"/>
  <c r="AQ89" i="4"/>
  <c r="AO68" i="4"/>
  <c r="AP65" i="4"/>
  <c r="AE110" i="4"/>
  <c r="AF108" i="4"/>
  <c r="AB109" i="4"/>
  <c r="AF97" i="4"/>
  <c r="AC97" i="4"/>
  <c r="AD79" i="4"/>
  <c r="AP78" i="4"/>
  <c r="AS57" i="4"/>
  <c r="AQ55" i="4"/>
  <c r="AS54" i="4"/>
  <c r="AO54" i="4"/>
  <c r="AN50" i="4"/>
  <c r="AM83" i="4"/>
  <c r="AM77" i="4"/>
  <c r="AM73" i="4"/>
  <c r="AM57" i="4"/>
  <c r="AM55" i="4"/>
  <c r="AR72" i="4"/>
  <c r="AO72" i="4"/>
  <c r="AD108" i="4"/>
  <c r="AS58" i="4"/>
  <c r="AQ115" i="4"/>
  <c r="AL68" i="4"/>
  <c r="AL69" i="4"/>
  <c r="AS67" i="4"/>
  <c r="AR91" i="4"/>
  <c r="AR69" i="4"/>
  <c r="AR63" i="4"/>
  <c r="AP59" i="4"/>
  <c r="AR83" i="4"/>
  <c r="AB79" i="4"/>
  <c r="AR75" i="4"/>
  <c r="AO73" i="4"/>
  <c r="AQ57" i="4"/>
  <c r="AN57" i="4"/>
  <c r="AO50" i="4"/>
  <c r="AM36" i="4"/>
  <c r="AM89" i="4"/>
  <c r="AM78" i="4"/>
  <c r="AM72" i="4"/>
  <c r="Y86" i="4"/>
  <c r="AD86" i="4"/>
  <c r="AB86" i="4"/>
  <c r="Z86" i="4"/>
  <c r="AP91" i="4"/>
  <c r="AP68" i="4"/>
  <c r="AR67" i="4"/>
  <c r="AQ65" i="4"/>
  <c r="AE95" i="4"/>
  <c r="AE101" i="4" s="1"/>
  <c r="AA95" i="4"/>
  <c r="AA101" i="4" s="1"/>
  <c r="Y84" i="4"/>
  <c r="AR68" i="4"/>
  <c r="AQ69" i="4"/>
  <c r="AQ63" i="4"/>
  <c r="AS59" i="4"/>
  <c r="AM74" i="4"/>
  <c r="AM58" i="4"/>
  <c r="AE111" i="4"/>
  <c r="AQ83" i="4"/>
  <c r="AR77" i="4"/>
  <c r="AS74" i="4"/>
  <c r="AP74" i="4"/>
  <c r="AQ73" i="4"/>
  <c r="AO58" i="4"/>
  <c r="AR57" i="4"/>
  <c r="AS50" i="4"/>
  <c r="AM67" i="4"/>
  <c r="AM91" i="4"/>
  <c r="Z79" i="4"/>
  <c r="AN75" i="4"/>
  <c r="AQ72" i="4"/>
  <c r="AO89" i="4"/>
  <c r="AP67" i="4"/>
  <c r="AS65" i="4"/>
  <c r="AF110" i="4"/>
  <c r="AC110" i="4"/>
  <c r="AS91" i="4"/>
  <c r="AA111" i="4"/>
  <c r="AQ116" i="4"/>
  <c r="AE108" i="4"/>
  <c r="AA108" i="4"/>
  <c r="AS69" i="4"/>
  <c r="AS63" i="4"/>
  <c r="AQ59" i="4"/>
  <c r="AP83" i="4"/>
  <c r="AO78" i="4"/>
  <c r="AO77" i="4"/>
  <c r="AS75" i="4"/>
  <c r="AR74" i="4"/>
  <c r="AS73" i="4"/>
  <c r="AP73" i="4"/>
  <c r="AQ58" i="4"/>
  <c r="AO57" i="4"/>
  <c r="AR55" i="4"/>
  <c r="AS53" i="4"/>
  <c r="AM59" i="4"/>
  <c r="AM53" i="4"/>
  <c r="AS72" i="4"/>
  <c r="AL72" i="4"/>
  <c r="AO75" i="4"/>
  <c r="AN72" i="4"/>
  <c r="AE85" i="4"/>
  <c r="Y85" i="4"/>
  <c r="AD85" i="4"/>
  <c r="AB85" i="4"/>
  <c r="Z85" i="4"/>
  <c r="AA84" i="4"/>
  <c r="AC84" i="4"/>
  <c r="AF84" i="4"/>
  <c r="AA86" i="4"/>
  <c r="AC86" i="4"/>
  <c r="AF86" i="4"/>
  <c r="AR36" i="4"/>
  <c r="AQ36" i="4"/>
  <c r="AN89" i="4"/>
  <c r="AS68" i="4"/>
  <c r="AQ67" i="4"/>
  <c r="AO65" i="4"/>
  <c r="AQ91" i="4"/>
  <c r="AO69" i="4"/>
  <c r="AN69" i="4"/>
  <c r="AO63" i="4"/>
  <c r="AN63" i="4"/>
  <c r="AR54" i="4"/>
  <c r="AQ54" i="4"/>
  <c r="AE84" i="4"/>
  <c r="AE86" i="4"/>
  <c r="AP89" i="4"/>
  <c r="AN68" i="4"/>
  <c r="AR65" i="4"/>
  <c r="AN117" i="4"/>
  <c r="Z107" i="4"/>
  <c r="AN107" i="4" s="1"/>
  <c r="Z108" i="4"/>
  <c r="AO59" i="4"/>
  <c r="AN59" i="4"/>
  <c r="Y95" i="4"/>
  <c r="Z95" i="4"/>
  <c r="AB95" i="4"/>
  <c r="AF95" i="4"/>
  <c r="AD95" i="4"/>
  <c r="AO36" i="4"/>
  <c r="AS89" i="4"/>
  <c r="AQ68" i="4"/>
  <c r="AO67" i="4"/>
  <c r="AN65" i="4"/>
  <c r="AO91" i="4"/>
  <c r="AC95" i="4"/>
  <c r="AP69" i="4"/>
  <c r="AP63" i="4"/>
  <c r="AR59" i="4"/>
  <c r="Z96" i="4"/>
  <c r="Y96" i="4"/>
  <c r="AD96" i="4"/>
  <c r="AB96" i="4"/>
  <c r="AF96" i="4"/>
  <c r="AO83" i="4"/>
  <c r="AS77" i="4"/>
  <c r="AP75" i="4"/>
  <c r="AP53" i="4"/>
  <c r="AO53" i="4"/>
  <c r="Z97" i="4"/>
  <c r="Y97" i="4"/>
  <c r="AS78" i="4"/>
  <c r="AQ77" i="4"/>
  <c r="AN54" i="4"/>
  <c r="AM54" i="4"/>
  <c r="AO55" i="4"/>
  <c r="AR53" i="4"/>
  <c r="AP50" i="4"/>
  <c r="Z110" i="4"/>
  <c r="AM75" i="4"/>
  <c r="Y51" i="4"/>
  <c r="AB51" i="4"/>
  <c r="AD51" i="4"/>
  <c r="AF51" i="4"/>
  <c r="AP55" i="4"/>
  <c r="AR50" i="4"/>
  <c r="AN53" i="4"/>
  <c r="AM117" i="4" l="1"/>
  <c r="AQ109" i="4"/>
  <c r="AP109" i="4"/>
  <c r="AS107" i="4"/>
  <c r="AO107" i="4"/>
  <c r="AD43" i="4"/>
  <c r="Y43" i="4"/>
  <c r="AA43" i="4"/>
  <c r="AE43" i="4"/>
  <c r="AB43" i="4"/>
  <c r="AF43" i="4"/>
  <c r="AC43" i="4"/>
  <c r="Z43" i="4"/>
  <c r="AO118" i="4"/>
  <c r="Y81" i="4"/>
  <c r="AL81" i="4" s="1"/>
  <c r="AO116" i="4"/>
  <c r="AN118" i="4"/>
  <c r="AB81" i="4"/>
  <c r="AP118" i="4"/>
  <c r="AL118" i="4"/>
  <c r="AD92" i="4"/>
  <c r="AQ92" i="4" s="1"/>
  <c r="AR109" i="4"/>
  <c r="AS115" i="4"/>
  <c r="AR107" i="4"/>
  <c r="AS118" i="4"/>
  <c r="AF81" i="4"/>
  <c r="Z81" i="4"/>
  <c r="AM115" i="4"/>
  <c r="AL116" i="4"/>
  <c r="Y45" i="4"/>
  <c r="AL45" i="4" s="1"/>
  <c r="AA81" i="4"/>
  <c r="AD45" i="4"/>
  <c r="AN116" i="4"/>
  <c r="AE81" i="4"/>
  <c r="AS81" i="4" s="1"/>
  <c r="AC81" i="4"/>
  <c r="AQ81" i="4" s="1"/>
  <c r="Z92" i="4"/>
  <c r="AE52" i="4"/>
  <c r="AF92" i="4"/>
  <c r="AA92" i="4"/>
  <c r="AB92" i="4"/>
  <c r="AP92" i="4" s="1"/>
  <c r="Y92" i="4"/>
  <c r="AL92" i="4" s="1"/>
  <c r="AP115" i="4"/>
  <c r="AS116" i="4"/>
  <c r="AO117" i="4"/>
  <c r="AQ117" i="4"/>
  <c r="AE92" i="4"/>
  <c r="AF45" i="4"/>
  <c r="AB44" i="4"/>
  <c r="AR112" i="4"/>
  <c r="AP112" i="4"/>
  <c r="AE45" i="4"/>
  <c r="AS45" i="4" s="1"/>
  <c r="AF52" i="4"/>
  <c r="Z52" i="4"/>
  <c r="AM52" i="4" s="1"/>
  <c r="AA52" i="4"/>
  <c r="AB52" i="4"/>
  <c r="AD52" i="4"/>
  <c r="AA71" i="4"/>
  <c r="AC52" i="4"/>
  <c r="AC71" i="4"/>
  <c r="AF71" i="4"/>
  <c r="AS71" i="4" s="1"/>
  <c r="AA44" i="4"/>
  <c r="Z44" i="4"/>
  <c r="Y71" i="4"/>
  <c r="AL71" i="4" s="1"/>
  <c r="AC44" i="4"/>
  <c r="Z45" i="4"/>
  <c r="AN45" i="4" s="1"/>
  <c r="AB71" i="4"/>
  <c r="AD71" i="4"/>
  <c r="AQ71" i="4" s="1"/>
  <c r="AD44" i="4"/>
  <c r="Y44" i="4"/>
  <c r="AL44" i="4" s="1"/>
  <c r="AB45" i="4"/>
  <c r="AO45" i="4" s="1"/>
  <c r="Z71" i="4"/>
  <c r="AE44" i="4"/>
  <c r="AS44" i="4" s="1"/>
  <c r="AC45" i="4"/>
  <c r="AP113" i="4"/>
  <c r="AM113" i="4"/>
  <c r="AR113" i="4"/>
  <c r="AO113" i="4"/>
  <c r="AQ113" i="4"/>
  <c r="AN113" i="4"/>
  <c r="AS113" i="4"/>
  <c r="Z114" i="4"/>
  <c r="AD114" i="4"/>
  <c r="AA114" i="4"/>
  <c r="AE114" i="4"/>
  <c r="AB114" i="4"/>
  <c r="AF114" i="4"/>
  <c r="Y114" i="4"/>
  <c r="AC114" i="4"/>
  <c r="Z47" i="4"/>
  <c r="AP110" i="4"/>
  <c r="AO110" i="4"/>
  <c r="AO112" i="4"/>
  <c r="AM112" i="4"/>
  <c r="AQ108" i="4"/>
  <c r="AL110" i="4"/>
  <c r="AL39" i="4"/>
  <c r="AL111" i="4"/>
  <c r="AL108" i="4"/>
  <c r="AL64" i="4"/>
  <c r="AL79" i="4"/>
  <c r="AL86" i="4"/>
  <c r="AL109" i="4"/>
  <c r="AL37" i="4"/>
  <c r="AL82" i="4"/>
  <c r="AL88" i="4"/>
  <c r="AD40" i="4"/>
  <c r="AP108" i="4"/>
  <c r="AR87" i="4"/>
  <c r="Y87" i="4"/>
  <c r="AC87" i="4"/>
  <c r="AQ87" i="4" s="1"/>
  <c r="AB87" i="4"/>
  <c r="AA87" i="4"/>
  <c r="AF87" i="4"/>
  <c r="AS87" i="4" s="1"/>
  <c r="AC35" i="4"/>
  <c r="Z35" i="4"/>
  <c r="AE35" i="4"/>
  <c r="Y35" i="4"/>
  <c r="AD35" i="4"/>
  <c r="AA35" i="4"/>
  <c r="AB35" i="4"/>
  <c r="AF35" i="4"/>
  <c r="Y62" i="4"/>
  <c r="AF76" i="4"/>
  <c r="AE47" i="4"/>
  <c r="AF47" i="4"/>
  <c r="AF46" i="4"/>
  <c r="AS46" i="4" s="1"/>
  <c r="AA41" i="4"/>
  <c r="AB41" i="4"/>
  <c r="AA70" i="4"/>
  <c r="AO70" i="4" s="1"/>
  <c r="AE76" i="4"/>
  <c r="AD47" i="4"/>
  <c r="AD41" i="4"/>
  <c r="AR41" i="4" s="1"/>
  <c r="Y46" i="4"/>
  <c r="Y70" i="4"/>
  <c r="AC47" i="4"/>
  <c r="Y76" i="4"/>
  <c r="AF41" i="4"/>
  <c r="AS41" i="4" s="1"/>
  <c r="AC46" i="4"/>
  <c r="Z64" i="4"/>
  <c r="AM64" i="4" s="1"/>
  <c r="AF80" i="4"/>
  <c r="Y48" i="4"/>
  <c r="AA39" i="4"/>
  <c r="AF48" i="4"/>
  <c r="AF39" i="4"/>
  <c r="AB39" i="4"/>
  <c r="Z61" i="4"/>
  <c r="AF62" i="4"/>
  <c r="AE39" i="4"/>
  <c r="AA66" i="4"/>
  <c r="Z39" i="4"/>
  <c r="AM39" i="4" s="1"/>
  <c r="AC48" i="4"/>
  <c r="Y49" i="4"/>
  <c r="AB56" i="4"/>
  <c r="AF56" i="4"/>
  <c r="AD46" i="4"/>
  <c r="AR46" i="4" s="1"/>
  <c r="AA47" i="4"/>
  <c r="AB47" i="4"/>
  <c r="Y56" i="4"/>
  <c r="AC41" i="4"/>
  <c r="Y41" i="4"/>
  <c r="AA46" i="4"/>
  <c r="AF70" i="4"/>
  <c r="AA76" i="4"/>
  <c r="AN76" i="4" s="1"/>
  <c r="AD70" i="4"/>
  <c r="AA64" i="4"/>
  <c r="AC76" i="4"/>
  <c r="AF64" i="4"/>
  <c r="AC70" i="4"/>
  <c r="AP70" i="4" s="1"/>
  <c r="AA60" i="4"/>
  <c r="Z46" i="4"/>
  <c r="AB46" i="4"/>
  <c r="Z70" i="4"/>
  <c r="Y47" i="4"/>
  <c r="Z41" i="4"/>
  <c r="AB76" i="4"/>
  <c r="AD76" i="4"/>
  <c r="AE64" i="4"/>
  <c r="AA90" i="4"/>
  <c r="AO90" i="4" s="1"/>
  <c r="AE90" i="4"/>
  <c r="AB64" i="4"/>
  <c r="AE70" i="4"/>
  <c r="AF37" i="4"/>
  <c r="AD49" i="4"/>
  <c r="AQ49" i="4" s="1"/>
  <c r="AE38" i="4"/>
  <c r="Y40" i="4"/>
  <c r="Z38" i="4"/>
  <c r="AD66" i="4"/>
  <c r="AD37" i="4"/>
  <c r="AF90" i="4"/>
  <c r="Z42" i="4"/>
  <c r="AN42" i="4" s="1"/>
  <c r="AC66" i="4"/>
  <c r="AE56" i="4"/>
  <c r="AB40" i="4"/>
  <c r="AE49" i="4"/>
  <c r="AD42" i="4"/>
  <c r="AB42" i="4"/>
  <c r="AO42" i="4" s="1"/>
  <c r="Y90" i="4"/>
  <c r="Y60" i="4"/>
  <c r="Y61" i="4"/>
  <c r="AC56" i="4"/>
  <c r="AE82" i="4"/>
  <c r="AF49" i="4"/>
  <c r="AA40" i="4"/>
  <c r="AD56" i="4"/>
  <c r="AD38" i="4"/>
  <c r="AD82" i="4"/>
  <c r="Y42" i="4"/>
  <c r="AF40" i="4"/>
  <c r="AA62" i="4"/>
  <c r="Z90" i="4"/>
  <c r="AD62" i="4"/>
  <c r="AB66" i="4"/>
  <c r="AA56" i="4"/>
  <c r="AN56" i="4" s="1"/>
  <c r="AE42" i="4"/>
  <c r="AA49" i="4"/>
  <c r="AB49" i="4"/>
  <c r="AC40" i="4"/>
  <c r="AP40" i="4" s="1"/>
  <c r="AC82" i="4"/>
  <c r="AF42" i="4"/>
  <c r="AE40" i="4"/>
  <c r="AA38" i="4"/>
  <c r="AC60" i="4"/>
  <c r="Z66" i="4"/>
  <c r="Z49" i="4"/>
  <c r="AM49" i="4" s="1"/>
  <c r="Z40" i="4"/>
  <c r="Y38" i="4"/>
  <c r="AD60" i="4"/>
  <c r="AF61" i="4"/>
  <c r="Y80" i="4"/>
  <c r="Z82" i="4"/>
  <c r="AM82" i="4" s="1"/>
  <c r="AC42" i="4"/>
  <c r="AQ42" i="4" s="1"/>
  <c r="AD90" i="4"/>
  <c r="AC90" i="4"/>
  <c r="AP90" i="4" s="1"/>
  <c r="AD80" i="4"/>
  <c r="AB38" i="4"/>
  <c r="AP38" i="4" s="1"/>
  <c r="AF38" i="4"/>
  <c r="AS38" i="4" s="1"/>
  <c r="AE60" i="4"/>
  <c r="AE62" i="4"/>
  <c r="AB61" i="4"/>
  <c r="AD88" i="4"/>
  <c r="AF82" i="4"/>
  <c r="AA88" i="4"/>
  <c r="AD48" i="4"/>
  <c r="AQ48" i="4" s="1"/>
  <c r="Z88" i="4"/>
  <c r="AM88" i="4" s="1"/>
  <c r="Z60" i="4"/>
  <c r="AN60" i="4" s="1"/>
  <c r="AF60" i="4"/>
  <c r="Z62" i="4"/>
  <c r="AC62" i="4"/>
  <c r="Y66" i="4"/>
  <c r="AF66" i="4"/>
  <c r="AA61" i="4"/>
  <c r="AE61" i="4"/>
  <c r="AS61" i="4" s="1"/>
  <c r="AF88" i="4"/>
  <c r="AE80" i="4"/>
  <c r="AB80" i="4"/>
  <c r="AD39" i="4"/>
  <c r="AR39" i="4" s="1"/>
  <c r="AE88" i="4"/>
  <c r="AC37" i="4"/>
  <c r="AE37" i="4"/>
  <c r="AE48" i="4"/>
  <c r="AC64" i="4"/>
  <c r="AD64" i="4"/>
  <c r="AD61" i="4"/>
  <c r="AB88" i="4"/>
  <c r="AA80" i="4"/>
  <c r="AN80" i="4" s="1"/>
  <c r="AA82" i="4"/>
  <c r="AB48" i="4"/>
  <c r="Z37" i="4"/>
  <c r="AM37" i="4" s="1"/>
  <c r="AB60" i="4"/>
  <c r="AB62" i="4"/>
  <c r="AE66" i="4"/>
  <c r="AC61" i="4"/>
  <c r="AC80" i="4"/>
  <c r="AC39" i="4"/>
  <c r="AB82" i="4"/>
  <c r="AB37" i="4"/>
  <c r="AC88" i="4"/>
  <c r="AA37" i="4"/>
  <c r="AA48" i="4"/>
  <c r="AN48" i="4" s="1"/>
  <c r="AS111" i="4"/>
  <c r="AN111" i="4"/>
  <c r="AS79" i="4"/>
  <c r="AP85" i="4"/>
  <c r="AQ112" i="4"/>
  <c r="AO108" i="4"/>
  <c r="AD105" i="4"/>
  <c r="AR105" i="4" s="1"/>
  <c r="AQ110" i="4"/>
  <c r="AM111" i="4"/>
  <c r="AM109" i="4"/>
  <c r="AE102" i="4"/>
  <c r="AP79" i="4"/>
  <c r="AS86" i="4"/>
  <c r="AS85" i="4"/>
  <c r="AM84" i="4"/>
  <c r="AA104" i="4"/>
  <c r="AO111" i="4"/>
  <c r="AE106" i="4"/>
  <c r="AR106" i="4" s="1"/>
  <c r="AS51" i="4"/>
  <c r="AN85" i="4"/>
  <c r="AL84" i="4"/>
  <c r="AR108" i="4"/>
  <c r="AP111" i="4"/>
  <c r="AQ111" i="4"/>
  <c r="AO109" i="4"/>
  <c r="AC104" i="4"/>
  <c r="AA106" i="4"/>
  <c r="AE104" i="4"/>
  <c r="AO79" i="4"/>
  <c r="AO105" i="4"/>
  <c r="AN108" i="4"/>
  <c r="AR51" i="4"/>
  <c r="AQ86" i="4"/>
  <c r="AR79" i="4"/>
  <c r="AB106" i="4"/>
  <c r="AR110" i="4"/>
  <c r="AQ84" i="4"/>
  <c r="AN79" i="4"/>
  <c r="AM86" i="4"/>
  <c r="AM108" i="4"/>
  <c r="AN110" i="4"/>
  <c r="AS84" i="4"/>
  <c r="AR111" i="4"/>
  <c r="AM79" i="4"/>
  <c r="AS110" i="4"/>
  <c r="AO84" i="4"/>
  <c r="AO86" i="4"/>
  <c r="AQ79" i="4"/>
  <c r="AC105" i="4"/>
  <c r="AC106" i="4"/>
  <c r="AQ106" i="4" s="1"/>
  <c r="AA102" i="4"/>
  <c r="AS108" i="4"/>
  <c r="AF106" i="4"/>
  <c r="AF105" i="4"/>
  <c r="AS105" i="4" s="1"/>
  <c r="AL52" i="4"/>
  <c r="AR85" i="4"/>
  <c r="AM110" i="4"/>
  <c r="AR86" i="4"/>
  <c r="AP86" i="4"/>
  <c r="AF103" i="4"/>
  <c r="AS103" i="4" s="1"/>
  <c r="AF104" i="4"/>
  <c r="Z102" i="4"/>
  <c r="Z101" i="4"/>
  <c r="AN101" i="4" s="1"/>
  <c r="AM107" i="4"/>
  <c r="AQ51" i="4"/>
  <c r="AB103" i="4"/>
  <c r="AB104" i="4"/>
  <c r="AD101" i="4"/>
  <c r="AR101" i="4" s="1"/>
  <c r="AD102" i="4"/>
  <c r="Y102" i="4"/>
  <c r="Y101" i="4"/>
  <c r="AL85" i="4"/>
  <c r="AM85" i="4"/>
  <c r="AR84" i="4"/>
  <c r="AQ85" i="4"/>
  <c r="AO85" i="4"/>
  <c r="Z103" i="4"/>
  <c r="AN103" i="4" s="1"/>
  <c r="Z104" i="4"/>
  <c r="AD104" i="4"/>
  <c r="AD103" i="4"/>
  <c r="AC101" i="4"/>
  <c r="AC102" i="4"/>
  <c r="AF102" i="4"/>
  <c r="AF101" i="4"/>
  <c r="AS101" i="4" s="1"/>
  <c r="AP84" i="4"/>
  <c r="AN84" i="4"/>
  <c r="Z106" i="4"/>
  <c r="Z105" i="4"/>
  <c r="AN105" i="4" s="1"/>
  <c r="AP51" i="4"/>
  <c r="AO51" i="4"/>
  <c r="AM51" i="4"/>
  <c r="AL51" i="4"/>
  <c r="Y105" i="4"/>
  <c r="Y106" i="4"/>
  <c r="Y103" i="4"/>
  <c r="Y104" i="4"/>
  <c r="AB102" i="4"/>
  <c r="AB101" i="4"/>
  <c r="AN86" i="4"/>
  <c r="AQ43" i="4" l="1"/>
  <c r="AO43" i="4"/>
  <c r="AR43" i="4"/>
  <c r="AN43" i="4"/>
  <c r="AS43" i="4"/>
  <c r="AM43" i="4"/>
  <c r="AL43" i="4"/>
  <c r="AP43" i="4"/>
  <c r="AO92" i="4"/>
  <c r="AR92" i="4"/>
  <c r="AO81" i="4"/>
  <c r="AN81" i="4"/>
  <c r="AM92" i="4"/>
  <c r="AM81" i="4"/>
  <c r="AP81" i="4"/>
  <c r="AQ45" i="4"/>
  <c r="AR81" i="4"/>
  <c r="AS92" i="4"/>
  <c r="AR52" i="4"/>
  <c r="AS52" i="4"/>
  <c r="AN92" i="4"/>
  <c r="AP52" i="4"/>
  <c r="AQ52" i="4"/>
  <c r="AR45" i="4"/>
  <c r="AO44" i="4"/>
  <c r="AP45" i="4"/>
  <c r="AR44" i="4"/>
  <c r="AP71" i="4"/>
  <c r="AO52" i="4"/>
  <c r="AN52" i="4"/>
  <c r="AM45" i="4"/>
  <c r="AN71" i="4"/>
  <c r="AQ44" i="4"/>
  <c r="AP44" i="4"/>
  <c r="AO71" i="4"/>
  <c r="AN44" i="4"/>
  <c r="AM44" i="4"/>
  <c r="AM71" i="4"/>
  <c r="AR71" i="4"/>
  <c r="AQ114" i="4"/>
  <c r="AS114" i="4"/>
  <c r="AO114" i="4"/>
  <c r="AR114" i="4"/>
  <c r="AL114" i="4"/>
  <c r="AM114" i="4"/>
  <c r="AP114" i="4"/>
  <c r="AN114" i="4"/>
  <c r="AN47" i="4"/>
  <c r="AO61" i="4"/>
  <c r="AL41" i="4"/>
  <c r="AL49" i="4"/>
  <c r="AM76" i="4"/>
  <c r="AL42" i="4"/>
  <c r="AL61" i="4"/>
  <c r="AM38" i="4"/>
  <c r="AL60" i="4"/>
  <c r="AM56" i="4"/>
  <c r="AL70" i="4"/>
  <c r="AL62" i="4"/>
  <c r="AL66" i="4"/>
  <c r="AM80" i="4"/>
  <c r="AL90" i="4"/>
  <c r="AL40" i="4"/>
  <c r="AM47" i="4"/>
  <c r="AM48" i="4"/>
  <c r="AL46" i="4"/>
  <c r="AR40" i="4"/>
  <c r="Y119" i="4"/>
  <c r="AR56" i="4"/>
  <c r="AP87" i="4"/>
  <c r="AL87" i="4"/>
  <c r="AM87" i="4"/>
  <c r="AO87" i="4"/>
  <c r="AN87" i="4"/>
  <c r="AP35" i="4"/>
  <c r="AS35" i="4"/>
  <c r="AL35" i="4"/>
  <c r="AM35" i="4"/>
  <c r="AO35" i="4"/>
  <c r="AN35" i="4"/>
  <c r="AR35" i="4"/>
  <c r="AQ35" i="4"/>
  <c r="AQ80" i="4"/>
  <c r="AP60" i="4"/>
  <c r="AS39" i="4"/>
  <c r="AS76" i="4"/>
  <c r="AO41" i="4"/>
  <c r="AQ66" i="4"/>
  <c r="AQ47" i="4"/>
  <c r="AN41" i="4"/>
  <c r="AR47" i="4"/>
  <c r="AS47" i="4"/>
  <c r="AN70" i="4"/>
  <c r="AP41" i="4"/>
  <c r="AN90" i="4"/>
  <c r="AO88" i="4"/>
  <c r="AN46" i="4"/>
  <c r="AP48" i="4"/>
  <c r="AL48" i="4"/>
  <c r="AQ41" i="4"/>
  <c r="AM66" i="4"/>
  <c r="AN40" i="4"/>
  <c r="AS90" i="4"/>
  <c r="AP46" i="4"/>
  <c r="AR62" i="4"/>
  <c r="AQ46" i="4"/>
  <c r="AL76" i="4"/>
  <c r="AR60" i="4"/>
  <c r="AO46" i="4"/>
  <c r="AP47" i="4"/>
  <c r="AL47" i="4"/>
  <c r="AO66" i="4"/>
  <c r="AO64" i="4"/>
  <c r="AN66" i="4"/>
  <c r="AS80" i="4"/>
  <c r="AQ70" i="4"/>
  <c r="AR80" i="4"/>
  <c r="AL56" i="4"/>
  <c r="AS64" i="4"/>
  <c r="AN64" i="4"/>
  <c r="AM46" i="4"/>
  <c r="AS62" i="4"/>
  <c r="AN39" i="4"/>
  <c r="AL38" i="4"/>
  <c r="AN88" i="4"/>
  <c r="AS56" i="4"/>
  <c r="AQ76" i="4"/>
  <c r="AN82" i="4"/>
  <c r="AS37" i="4"/>
  <c r="AP80" i="4"/>
  <c r="AR49" i="4"/>
  <c r="AP76" i="4"/>
  <c r="AP88" i="4"/>
  <c r="AN38" i="4"/>
  <c r="AR82" i="4"/>
  <c r="AO39" i="4"/>
  <c r="AM70" i="4"/>
  <c r="AR76" i="4"/>
  <c r="AP64" i="4"/>
  <c r="AR38" i="4"/>
  <c r="AR70" i="4"/>
  <c r="AO47" i="4"/>
  <c r="AN49" i="4"/>
  <c r="AS40" i="4"/>
  <c r="AP66" i="4"/>
  <c r="AR66" i="4"/>
  <c r="AO48" i="4"/>
  <c r="AM41" i="4"/>
  <c r="AQ37" i="4"/>
  <c r="AO37" i="4"/>
  <c r="AN62" i="4"/>
  <c r="AO40" i="4"/>
  <c r="AM61" i="4"/>
  <c r="AS104" i="4"/>
  <c r="AS82" i="4"/>
  <c r="AO38" i="4"/>
  <c r="AR64" i="4"/>
  <c r="AS70" i="4"/>
  <c r="AM40" i="4"/>
  <c r="AO76" i="4"/>
  <c r="AQ38" i="4"/>
  <c r="AR90" i="4"/>
  <c r="AS88" i="4"/>
  <c r="AQ40" i="4"/>
  <c r="AP42" i="4"/>
  <c r="AR48" i="4"/>
  <c r="AQ56" i="4"/>
  <c r="AP61" i="4"/>
  <c r="AM62" i="4"/>
  <c r="AL80" i="4"/>
  <c r="AQ90" i="4"/>
  <c r="AR42" i="4"/>
  <c r="AQ82" i="4"/>
  <c r="AM60" i="4"/>
  <c r="AS49" i="4"/>
  <c r="AO60" i="4"/>
  <c r="AP56" i="4"/>
  <c r="AS48" i="4"/>
  <c r="AQ39" i="4"/>
  <c r="AO62" i="4"/>
  <c r="AR61" i="4"/>
  <c r="AQ62" i="4"/>
  <c r="AQ88" i="4"/>
  <c r="AO49" i="4"/>
  <c r="AN61" i="4"/>
  <c r="AM42" i="4"/>
  <c r="AO56" i="4"/>
  <c r="AQ61" i="4"/>
  <c r="AS66" i="4"/>
  <c r="AS60" i="4"/>
  <c r="AQ60" i="4"/>
  <c r="AP82" i="4"/>
  <c r="AS42" i="4"/>
  <c r="AP49" i="4"/>
  <c r="AM90" i="4"/>
  <c r="AP62" i="4"/>
  <c r="AR88" i="4"/>
  <c r="AP39" i="4"/>
  <c r="AR37" i="4"/>
  <c r="AO80" i="4"/>
  <c r="AP37" i="4"/>
  <c r="AQ64" i="4"/>
  <c r="AN37" i="4"/>
  <c r="AO82" i="4"/>
  <c r="AN104" i="4"/>
  <c r="AS102" i="4"/>
  <c r="AA119" i="4"/>
  <c r="AA120" i="4" s="1"/>
  <c r="AN106" i="4"/>
  <c r="AE119" i="4"/>
  <c r="AE120" i="4" s="1"/>
  <c r="AR104" i="4"/>
  <c r="AS106" i="4"/>
  <c r="AO106" i="4"/>
  <c r="AQ104" i="4"/>
  <c r="AQ105" i="4"/>
  <c r="AP105" i="4"/>
  <c r="AP106" i="4"/>
  <c r="AP102" i="4"/>
  <c r="AB119" i="4"/>
  <c r="AC119" i="4"/>
  <c r="AQ102" i="4"/>
  <c r="AP104" i="4"/>
  <c r="AO104" i="4"/>
  <c r="AM106" i="4"/>
  <c r="AL106" i="4"/>
  <c r="AR103" i="4"/>
  <c r="AQ103" i="4"/>
  <c r="AM102" i="4"/>
  <c r="AL102" i="4"/>
  <c r="AP103" i="4"/>
  <c r="AO103" i="4"/>
  <c r="AQ101" i="4"/>
  <c r="AO102" i="4"/>
  <c r="AM101" i="4"/>
  <c r="AL101" i="4"/>
  <c r="AM104" i="4"/>
  <c r="AL104" i="4"/>
  <c r="AP101" i="4"/>
  <c r="AO101" i="4"/>
  <c r="AM103" i="4"/>
  <c r="AL103" i="4"/>
  <c r="AM105" i="4"/>
  <c r="AL105" i="4"/>
  <c r="AF119" i="4"/>
  <c r="AF120" i="4" s="1"/>
  <c r="AR102" i="4"/>
  <c r="AD119" i="4"/>
  <c r="Z119" i="4"/>
  <c r="AN102" i="4"/>
  <c r="AO119" i="4" l="1"/>
  <c r="AD120" i="4"/>
  <c r="AR120" i="4" s="1"/>
  <c r="AR119" i="4"/>
  <c r="Y120" i="4"/>
  <c r="AL119" i="4"/>
  <c r="AM119" i="4"/>
  <c r="AS120" i="4"/>
  <c r="AC120" i="4"/>
  <c r="AQ119" i="4"/>
  <c r="AP119" i="4"/>
  <c r="AB120" i="4"/>
  <c r="AO120" i="4" s="1"/>
  <c r="Z120" i="4"/>
  <c r="AN120" i="4" s="1"/>
  <c r="AN119" i="4"/>
  <c r="AS119" i="4"/>
  <c r="AS123" i="4" l="1"/>
  <c r="AN123" i="4"/>
  <c r="AR123" i="4"/>
  <c r="AO123" i="4"/>
  <c r="AQ120" i="4"/>
  <c r="AP120" i="4"/>
  <c r="AM120" i="4"/>
  <c r="AL120" i="4"/>
  <c r="AM123" i="4" l="1"/>
  <c r="AP123" i="4"/>
  <c r="AQ123" i="4"/>
  <c r="AL123" i="4"/>
</calcChain>
</file>

<file path=xl/sharedStrings.xml><?xml version="1.0" encoding="utf-8"?>
<sst xmlns="http://schemas.openxmlformats.org/spreadsheetml/2006/main" count="265" uniqueCount="148">
  <si>
    <t>United Energy - Unitised forecast tool</t>
  </si>
  <si>
    <t>General inputs</t>
  </si>
  <si>
    <t>Forecast methodology</t>
  </si>
  <si>
    <t>Input</t>
  </si>
  <si>
    <t>Other</t>
  </si>
  <si>
    <t>Maximum years included in regression analysis</t>
  </si>
  <si>
    <t>Linear</t>
  </si>
  <si>
    <t>Volumes</t>
  </si>
  <si>
    <t>Years included in regression analysis for averaging, when linear extrapolation not possible</t>
  </si>
  <si>
    <t>Average</t>
  </si>
  <si>
    <t>Linear regression: coefficient of determination threshold</t>
  </si>
  <si>
    <t>Function codes with alternate calculations</t>
  </si>
  <si>
    <t>Ratio</t>
  </si>
  <si>
    <t>RPH</t>
  </si>
  <si>
    <t>Proportion of HV poles replaced</t>
  </si>
  <si>
    <t>RRH</t>
  </si>
  <si>
    <t>Proportion of HV poles staked</t>
  </si>
  <si>
    <t>RPL</t>
  </si>
  <si>
    <t>Proportion of LV poles replaced</t>
  </si>
  <si>
    <t>RRL</t>
  </si>
  <si>
    <t>Proportion of LV poles staked</t>
  </si>
  <si>
    <t>RPS</t>
  </si>
  <si>
    <t>Proportion of ST poles replaced</t>
  </si>
  <si>
    <t>RRS</t>
  </si>
  <si>
    <t>Proportion of ST poles staked</t>
  </si>
  <si>
    <t>RXH</t>
  </si>
  <si>
    <t>Proportion of HV inter vs strain replacements</t>
  </si>
  <si>
    <t>RXN</t>
  </si>
  <si>
    <t>1-Proportion of HV inter vs strain replacements</t>
  </si>
  <si>
    <t>RXL</t>
  </si>
  <si>
    <t>Proportion of LV inter vs strain replacements</t>
  </si>
  <si>
    <t>RXO</t>
  </si>
  <si>
    <t>1-Proportion of LV inter vs strain replacements</t>
  </si>
  <si>
    <t>RXS</t>
  </si>
  <si>
    <t>Proportion of ST inter vs strain replacements</t>
  </si>
  <si>
    <t>RXQ</t>
  </si>
  <si>
    <t>1-Proportion of ST inter vs strain replacements</t>
  </si>
  <si>
    <t>RXG</t>
  </si>
  <si>
    <t>Sub Transmission Insulator Replacement</t>
  </si>
  <si>
    <t>RXI</t>
  </si>
  <si>
    <t>HV Insulator Replacement</t>
  </si>
  <si>
    <t>RXP</t>
  </si>
  <si>
    <t xml:space="preserve">Pole Top Rot Life Extension </t>
  </si>
  <si>
    <t>RXR</t>
  </si>
  <si>
    <t>Pole Top Extension HV with crossarm and insulators</t>
  </si>
  <si>
    <t>RXT</t>
  </si>
  <si>
    <t>Replacement ex Thermal Surveys</t>
  </si>
  <si>
    <t>RXV</t>
  </si>
  <si>
    <t>LV Insulator Replacement</t>
  </si>
  <si>
    <t>Other inputs, drivers and calculations</t>
  </si>
  <si>
    <t>Max years 
to include</t>
  </si>
  <si>
    <t>Years 
included</t>
  </si>
  <si>
    <t>Intercept</t>
  </si>
  <si>
    <t>Slope coefficient</t>
  </si>
  <si>
    <t>Forecast 
type</t>
  </si>
  <si>
    <t>Override</t>
  </si>
  <si>
    <t>Years 
averaged</t>
  </si>
  <si>
    <t>Override reason</t>
  </si>
  <si>
    <t>PDG</t>
  </si>
  <si>
    <t>PDM</t>
  </si>
  <si>
    <t>PDN</t>
  </si>
  <si>
    <t>PDP</t>
  </si>
  <si>
    <t>PDQ</t>
  </si>
  <si>
    <t>PDS</t>
  </si>
  <si>
    <t>PEN</t>
  </si>
  <si>
    <t>RHA</t>
  </si>
  <si>
    <t>RHB</t>
  </si>
  <si>
    <t>RHD</t>
  </si>
  <si>
    <t>RHE</t>
  </si>
  <si>
    <t>RHF</t>
  </si>
  <si>
    <t>RHG</t>
  </si>
  <si>
    <t>RHH</t>
  </si>
  <si>
    <t>RHK</t>
  </si>
  <si>
    <t>RHL</t>
  </si>
  <si>
    <t>RHM</t>
  </si>
  <si>
    <t>RHN</t>
  </si>
  <si>
    <t>RHQ</t>
  </si>
  <si>
    <t>RHR</t>
  </si>
  <si>
    <t>RHT</t>
  </si>
  <si>
    <t>RHU</t>
  </si>
  <si>
    <t>RHV</t>
  </si>
  <si>
    <t>RHW</t>
  </si>
  <si>
    <t>RMF</t>
  </si>
  <si>
    <t>RMJ</t>
  </si>
  <si>
    <t>RMK</t>
  </si>
  <si>
    <t>RML</t>
  </si>
  <si>
    <t>RMP</t>
  </si>
  <si>
    <t>RMU</t>
  </si>
  <si>
    <t>ROA</t>
  </si>
  <si>
    <t>ROF</t>
  </si>
  <si>
    <t>ROH</t>
  </si>
  <si>
    <t>ROI</t>
  </si>
  <si>
    <t>ROJ</t>
  </si>
  <si>
    <t>ROL</t>
  </si>
  <si>
    <t>ROM</t>
  </si>
  <si>
    <t>RRA</t>
  </si>
  <si>
    <t>RRP</t>
  </si>
  <si>
    <t>RRR</t>
  </si>
  <si>
    <t>RSB</t>
  </si>
  <si>
    <t>RSD</t>
  </si>
  <si>
    <t>RSF</t>
  </si>
  <si>
    <t>RSK</t>
  </si>
  <si>
    <t>RSM</t>
  </si>
  <si>
    <t>RSS</t>
  </si>
  <si>
    <t>RUA</t>
  </si>
  <si>
    <t>RUC</t>
  </si>
  <si>
    <t>RUD</t>
  </si>
  <si>
    <t>RUE</t>
  </si>
  <si>
    <t>RUF</t>
  </si>
  <si>
    <t>RUG</t>
  </si>
  <si>
    <t>RUH</t>
  </si>
  <si>
    <t>RUL</t>
  </si>
  <si>
    <t>RUP</t>
  </si>
  <si>
    <t>RXD</t>
  </si>
  <si>
    <t>RXF</t>
  </si>
  <si>
    <t>RXW</t>
  </si>
  <si>
    <t>RXY</t>
  </si>
  <si>
    <t>RHO</t>
  </si>
  <si>
    <t>Alternative calculation for certain function codes</t>
  </si>
  <si>
    <t>RPRH</t>
  </si>
  <si>
    <t>RPRL</t>
  </si>
  <si>
    <t>RPRS</t>
  </si>
  <si>
    <t>RXHN</t>
  </si>
  <si>
    <t>RXOL</t>
  </si>
  <si>
    <t>RXSQ</t>
  </si>
  <si>
    <t>End of sheet</t>
  </si>
  <si>
    <t>Coefficient of det.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</si>
  <si>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</si>
  <si>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</si>
  <si>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</si>
  <si>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</si>
  <si>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</si>
  <si>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</si>
  <si>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</si>
  <si>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</si>
  <si>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2023/24</t>
  </si>
  <si>
    <t>2024/25</t>
  </si>
  <si>
    <t>2025/26</t>
  </si>
  <si>
    <t>1. HISTORICAL VOLUMES</t>
  </si>
  <si>
    <t>2. FORECAST METHOD</t>
  </si>
  <si>
    <t>3. FORECAST VOLUMES (CALENDAR YEAR)</t>
  </si>
  <si>
    <t>3. FORECAST VOLUMES (FINANCIAL YEAR)</t>
  </si>
  <si>
    <t>Factor</t>
  </si>
  <si>
    <t>Limited history available</t>
  </si>
  <si>
    <t>Linear trend declines to zero (not practicable)</t>
  </si>
  <si>
    <t>Step change in volume</t>
  </si>
  <si>
    <t>Change in asset management policy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</si>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</sst>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</numFmts>
  <fonts count="14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Verdana"/>
      <family val="2"/>
    </font>
    <font>
      <sz val="10"/>
      <color theme="1"/>
      <name val="Verdana"/>
      <family val="2"/>
    </font>
    <font>
      <sz val="11"/>
      <color theme="0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3" fillId="4" borderId="13" applyNumberFormat="0" applyAlignment="0">
      <alignment horizontal="right"/>
      <protection locked="0"/>
    </xf>
  </cellStyleXfs>
  <cellXfs count="129">
    <xf numFmtId="0" fontId="0" fillId="0" borderId="0" xfId="0"/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>
      <alignment vertical="center"/>
    </xf>
    <xf numFmtId="0" fontId="4" fillId="3" borderId="0" xfId="1" applyFont="1" applyFill="1" applyAlignment="1">
      <alignment vertical="center"/>
    </xf>
    <xf numFmtId="0" fontId="2" fillId="0" borderId="0" xfId="1"/>
    <xf numFmtId="0" fontId="2" fillId="0" borderId="0" xfId="1" applyAlignment="1"/>
    <xf numFmtId="0" fontId="4" fillId="2" borderId="1" xfId="1" applyFont="1" applyFill="1" applyBorder="1"/>
    <xf numFmtId="0" fontId="5" fillId="2" borderId="2" xfId="1" applyFont="1" applyFill="1" applyBorder="1"/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right"/>
    </xf>
    <xf numFmtId="0" fontId="2" fillId="0" borderId="4" xfId="1" quotePrefix="1" applyBorder="1"/>
    <xf numFmtId="0" fontId="2" fillId="0" borderId="0" xfId="1" applyBorder="1"/>
    <xf numFmtId="0" fontId="2" fillId="4" borderId="5" xfId="1" applyFill="1" applyBorder="1" applyAlignment="1">
      <alignment horizontal="center"/>
    </xf>
    <xf numFmtId="1" fontId="6" fillId="5" borderId="5" xfId="1" applyNumberFormat="1" applyFont="1" applyFill="1" applyBorder="1" applyAlignment="1">
      <alignment horizontal="center"/>
    </xf>
    <xf numFmtId="0" fontId="2" fillId="0" borderId="4" xfId="1" applyBorder="1"/>
    <xf numFmtId="0" fontId="6" fillId="5" borderId="5" xfId="1" applyFont="1" applyFill="1" applyBorder="1" applyAlignment="1">
      <alignment horizontal="center"/>
    </xf>
    <xf numFmtId="0" fontId="2" fillId="0" borderId="7" xfId="1" applyBorder="1"/>
    <xf numFmtId="0" fontId="2" fillId="0" borderId="7" xfId="1" quotePrefix="1" applyBorder="1"/>
    <xf numFmtId="0" fontId="2" fillId="0" borderId="8" xfId="1" applyBorder="1"/>
    <xf numFmtId="0" fontId="2" fillId="5" borderId="9" xfId="1" applyFill="1" applyBorder="1"/>
    <xf numFmtId="0" fontId="4" fillId="2" borderId="2" xfId="1" applyFont="1" applyFill="1" applyBorder="1"/>
    <xf numFmtId="0" fontId="2" fillId="0" borderId="1" xfId="1" applyBorder="1"/>
    <xf numFmtId="0" fontId="2" fillId="0" borderId="2" xfId="1" applyBorder="1"/>
    <xf numFmtId="9" fontId="2" fillId="4" borderId="5" xfId="1" applyNumberFormat="1" applyFill="1" applyBorder="1"/>
    <xf numFmtId="9" fontId="2" fillId="5" borderId="5" xfId="1" applyNumberFormat="1" applyFill="1" applyBorder="1"/>
    <xf numFmtId="0" fontId="2" fillId="0" borderId="0" xfId="1" applyFill="1" applyBorder="1"/>
    <xf numFmtId="0" fontId="4" fillId="3" borderId="0" xfId="1" applyFont="1" applyFill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2" fillId="0" borderId="0" xfId="1" applyAlignment="1">
      <alignment vertical="center"/>
    </xf>
    <xf numFmtId="0" fontId="4" fillId="6" borderId="0" xfId="1" applyFont="1" applyFill="1" applyAlignment="1">
      <alignment vertical="center"/>
    </xf>
    <xf numFmtId="0" fontId="4" fillId="2" borderId="10" xfId="1" applyFont="1" applyFill="1" applyBorder="1" applyAlignment="1">
      <alignment vertical="center"/>
    </xf>
    <xf numFmtId="0" fontId="4" fillId="2" borderId="11" xfId="1" applyFont="1" applyFill="1" applyBorder="1" applyAlignment="1">
      <alignment vertical="center"/>
    </xf>
    <xf numFmtId="0" fontId="4" fillId="2" borderId="12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vertical="center" wrapText="1"/>
    </xf>
    <xf numFmtId="0" fontId="2" fillId="4" borderId="5" xfId="1" applyFill="1" applyBorder="1" applyAlignment="1">
      <alignment horizontal="left"/>
    </xf>
    <xf numFmtId="164" fontId="2" fillId="0" borderId="0" xfId="1" applyNumberFormat="1"/>
    <xf numFmtId="164" fontId="0" fillId="4" borderId="5" xfId="2" applyNumberFormat="1" applyFont="1" applyFill="1" applyBorder="1" applyAlignment="1">
      <alignment horizontal="center"/>
    </xf>
    <xf numFmtId="164" fontId="2" fillId="4" borderId="5" xfId="1" applyNumberFormat="1" applyFill="1" applyBorder="1" applyAlignment="1">
      <alignment horizontal="center"/>
    </xf>
    <xf numFmtId="164" fontId="0" fillId="4" borderId="5" xfId="2" applyNumberFormat="1" applyFont="1" applyFill="1" applyBorder="1" applyAlignment="1"/>
    <xf numFmtId="2" fontId="2" fillId="0" borderId="0" xfId="1" applyNumberFormat="1" applyAlignment="1">
      <alignment horizontal="center"/>
    </xf>
    <xf numFmtId="164" fontId="2" fillId="0" borderId="0" xfId="1" applyNumberFormat="1" applyFill="1" applyBorder="1"/>
    <xf numFmtId="0" fontId="2" fillId="0" borderId="4" xfId="1" applyFill="1" applyBorder="1" applyAlignment="1">
      <alignment horizontal="left"/>
    </xf>
    <xf numFmtId="164" fontId="0" fillId="0" borderId="0" xfId="2" applyNumberFormat="1" applyFont="1" applyFill="1" applyBorder="1" applyAlignment="1">
      <alignment horizontal="center"/>
    </xf>
    <xf numFmtId="164" fontId="2" fillId="0" borderId="4" xfId="1" applyNumberFormat="1" applyFill="1" applyBorder="1" applyAlignment="1">
      <alignment horizontal="center"/>
    </xf>
    <xf numFmtId="164" fontId="2" fillId="0" borderId="0" xfId="1" applyNumberFormat="1" applyFill="1" applyBorder="1" applyAlignment="1">
      <alignment horizontal="center"/>
    </xf>
    <xf numFmtId="43" fontId="2" fillId="0" borderId="0" xfId="1" applyNumberFormat="1" applyFill="1" applyBorder="1" applyAlignment="1">
      <alignment horizontal="center"/>
    </xf>
    <xf numFmtId="164" fontId="2" fillId="0" borderId="6" xfId="1" applyNumberFormat="1" applyFill="1" applyBorder="1" applyAlignment="1">
      <alignment horizontal="center"/>
    </xf>
    <xf numFmtId="164" fontId="0" fillId="0" borderId="5" xfId="2" applyNumberFormat="1" applyFont="1" applyFill="1" applyBorder="1" applyAlignment="1"/>
    <xf numFmtId="0" fontId="4" fillId="2" borderId="0" xfId="1" applyFont="1" applyFill="1" applyBorder="1" applyAlignment="1">
      <alignment horizontal="left"/>
    </xf>
    <xf numFmtId="0" fontId="4" fillId="2" borderId="0" xfId="1" applyFont="1" applyFill="1"/>
    <xf numFmtId="0" fontId="2" fillId="0" borderId="1" xfId="1" applyFill="1" applyBorder="1" applyAlignment="1">
      <alignment horizontal="left"/>
    </xf>
    <xf numFmtId="164" fontId="0" fillId="0" borderId="2" xfId="2" applyNumberFormat="1" applyFont="1" applyFill="1" applyBorder="1" applyAlignment="1">
      <alignment horizontal="center"/>
    </xf>
    <xf numFmtId="164" fontId="2" fillId="0" borderId="1" xfId="1" applyNumberFormat="1" applyFill="1" applyBorder="1" applyAlignment="1">
      <alignment horizontal="center"/>
    </xf>
    <xf numFmtId="164" fontId="2" fillId="0" borderId="2" xfId="1" applyNumberFormat="1" applyFill="1" applyBorder="1" applyAlignment="1">
      <alignment horizontal="center"/>
    </xf>
    <xf numFmtId="43" fontId="2" fillId="0" borderId="2" xfId="1" applyNumberFormat="1" applyFill="1" applyBorder="1" applyAlignment="1">
      <alignment horizontal="center"/>
    </xf>
    <xf numFmtId="164" fontId="2" fillId="0" borderId="3" xfId="1" applyNumberFormat="1" applyFill="1" applyBorder="1" applyAlignment="1">
      <alignment horizontal="center"/>
    </xf>
    <xf numFmtId="0" fontId="2" fillId="0" borderId="7" xfId="1" applyFill="1" applyBorder="1" applyAlignment="1">
      <alignment horizontal="left"/>
    </xf>
    <xf numFmtId="164" fontId="0" fillId="0" borderId="8" xfId="2" applyNumberFormat="1" applyFont="1" applyFill="1" applyBorder="1" applyAlignment="1">
      <alignment horizontal="center"/>
    </xf>
    <xf numFmtId="164" fontId="2" fillId="0" borderId="7" xfId="1" applyNumberFormat="1" applyFill="1" applyBorder="1" applyAlignment="1">
      <alignment horizontal="center"/>
    </xf>
    <xf numFmtId="164" fontId="2" fillId="0" borderId="8" xfId="1" applyNumberFormat="1" applyFill="1" applyBorder="1" applyAlignment="1">
      <alignment horizontal="center"/>
    </xf>
    <xf numFmtId="43" fontId="2" fillId="0" borderId="8" xfId="1" applyNumberFormat="1" applyFill="1" applyBorder="1" applyAlignment="1">
      <alignment horizontal="center"/>
    </xf>
    <xf numFmtId="164" fontId="2" fillId="0" borderId="9" xfId="1" applyNumberFormat="1" applyFill="1" applyBorder="1" applyAlignment="1">
      <alignment horizontal="center"/>
    </xf>
    <xf numFmtId="164" fontId="0" fillId="5" borderId="0" xfId="2" applyNumberFormat="1" applyFont="1" applyFill="1" applyBorder="1" applyAlignment="1">
      <alignment horizontal="center"/>
    </xf>
    <xf numFmtId="164" fontId="2" fillId="5" borderId="0" xfId="1" applyNumberFormat="1" applyFill="1" applyBorder="1" applyAlignment="1">
      <alignment horizontal="center"/>
    </xf>
    <xf numFmtId="43" fontId="2" fillId="5" borderId="0" xfId="1" applyNumberFormat="1" applyFill="1" applyBorder="1" applyAlignment="1">
      <alignment horizontal="center"/>
    </xf>
    <xf numFmtId="164" fontId="0" fillId="5" borderId="8" xfId="2" applyNumberFormat="1" applyFont="1" applyFill="1" applyBorder="1" applyAlignment="1">
      <alignment horizontal="center"/>
    </xf>
    <xf numFmtId="164" fontId="2" fillId="5" borderId="8" xfId="1" applyNumberFormat="1" applyFill="1" applyBorder="1" applyAlignment="1">
      <alignment horizontal="center"/>
    </xf>
    <xf numFmtId="43" fontId="2" fillId="5" borderId="8" xfId="1" applyNumberFormat="1" applyFill="1" applyBorder="1" applyAlignment="1">
      <alignment horizontal="center"/>
    </xf>
    <xf numFmtId="0" fontId="8" fillId="0" borderId="0" xfId="1" applyFont="1"/>
    <xf numFmtId="0" fontId="8" fillId="4" borderId="5" xfId="1" applyFont="1" applyFill="1" applyBorder="1" applyAlignment="1">
      <alignment horizontal="left"/>
    </xf>
    <xf numFmtId="164" fontId="8" fillId="0" borderId="0" xfId="1" applyNumberFormat="1" applyFont="1"/>
    <xf numFmtId="164" fontId="9" fillId="4" borderId="5" xfId="2" applyNumberFormat="1" applyFont="1" applyFill="1" applyBorder="1" applyAlignment="1">
      <alignment horizontal="center"/>
    </xf>
    <xf numFmtId="164" fontId="8" fillId="4" borderId="5" xfId="1" applyNumberFormat="1" applyFont="1" applyFill="1" applyBorder="1" applyAlignment="1">
      <alignment horizontal="center"/>
    </xf>
    <xf numFmtId="164" fontId="9" fillId="4" borderId="5" xfId="2" applyNumberFormat="1" applyFont="1" applyFill="1" applyBorder="1" applyAlignment="1"/>
    <xf numFmtId="2" fontId="8" fillId="0" borderId="0" xfId="1" applyNumberFormat="1" applyFont="1" applyAlignment="1">
      <alignment horizontal="center"/>
    </xf>
    <xf numFmtId="0" fontId="4" fillId="2" borderId="11" xfId="1" applyFont="1" applyFill="1" applyBorder="1" applyAlignment="1">
      <alignment horizontal="right" vertical="center"/>
    </xf>
    <xf numFmtId="164" fontId="0" fillId="7" borderId="5" xfId="2" applyNumberFormat="1" applyFont="1" applyFill="1" applyBorder="1" applyAlignment="1"/>
    <xf numFmtId="164" fontId="9" fillId="7" borderId="5" xfId="2" applyNumberFormat="1" applyFont="1" applyFill="1" applyBorder="1" applyAlignment="1"/>
    <xf numFmtId="164" fontId="2" fillId="5" borderId="5" xfId="1" applyNumberFormat="1" applyFill="1" applyBorder="1" applyAlignment="1">
      <alignment horizontal="center"/>
    </xf>
    <xf numFmtId="164" fontId="8" fillId="5" borderId="5" xfId="1" applyNumberFormat="1" applyFont="1" applyFill="1" applyBorder="1" applyAlignment="1">
      <alignment horizontal="center"/>
    </xf>
    <xf numFmtId="164" fontId="9" fillId="0" borderId="5" xfId="2" applyNumberFormat="1" applyFont="1" applyFill="1" applyBorder="1" applyAlignment="1">
      <alignment horizontal="center"/>
    </xf>
    <xf numFmtId="164" fontId="8" fillId="0" borderId="0" xfId="1" applyNumberFormat="1" applyFont="1" applyFill="1" applyBorder="1"/>
    <xf numFmtId="164" fontId="8" fillId="0" borderId="8" xfId="1" applyNumberFormat="1" applyFont="1" applyFill="1" applyBorder="1"/>
    <xf numFmtId="164" fontId="2" fillId="0" borderId="2" xfId="1" applyNumberFormat="1" applyFill="1" applyBorder="1"/>
    <xf numFmtId="0" fontId="11" fillId="0" borderId="0" xfId="1" applyFont="1" applyAlignment="1">
      <alignment vertical="center"/>
    </xf>
    <xf numFmtId="1" fontId="2" fillId="0" borderId="0" xfId="1" applyNumberFormat="1"/>
    <xf numFmtId="165" fontId="12" fillId="0" borderId="0" xfId="3" applyNumberFormat="1" applyFont="1"/>
    <xf numFmtId="164" fontId="1" fillId="4" borderId="5" xfId="1" applyNumberFormat="1" applyFont="1" applyFill="1" applyBorder="1" applyAlignment="1">
      <alignment horizontal="center"/>
    </xf>
    <xf numFmtId="164" fontId="8" fillId="0" borderId="2" xfId="1" applyNumberFormat="1" applyFont="1" applyFill="1" applyBorder="1"/>
    <xf numFmtId="164" fontId="0" fillId="7" borderId="5" xfId="2" applyNumberFormat="1" applyFont="1" applyFill="1" applyBorder="1" applyAlignment="1">
      <alignment horizontal="center"/>
    </xf>
    <xf numFmtId="164" fontId="2" fillId="0" borderId="0" xfId="4" applyNumberFormat="1" applyFont="1"/>
    <xf numFmtId="9" fontId="8" fillId="4" borderId="5" xfId="1" applyNumberFormat="1" applyFont="1" applyFill="1" applyBorder="1"/>
    <xf numFmtId="164" fontId="2" fillId="0" borderId="8" xfId="1" applyNumberFormat="1" applyFill="1" applyBorder="1"/>
    <xf numFmtId="164" fontId="8" fillId="8" borderId="0" xfId="1" applyNumberFormat="1" applyFont="1" applyFill="1" applyBorder="1"/>
    <xf numFmtId="164" fontId="2" fillId="8" borderId="8" xfId="1" applyNumberFormat="1" applyFill="1" applyBorder="1"/>
    <xf numFmtId="164" fontId="8" fillId="8" borderId="8" xfId="1" applyNumberFormat="1" applyFont="1" applyFill="1" applyBorder="1"/>
    <xf numFmtId="164" fontId="8" fillId="8" borderId="2" xfId="1" applyNumberFormat="1" applyFont="1" applyFill="1" applyBorder="1"/>
    <xf numFmtId="164" fontId="8" fillId="9" borderId="0" xfId="1" applyNumberFormat="1" applyFont="1" applyFill="1" applyBorder="1"/>
    <xf numFmtId="164" fontId="8" fillId="9" borderId="8" xfId="1" applyNumberFormat="1" applyFont="1" applyFill="1" applyBorder="1"/>
    <xf numFmtId="164" fontId="8" fillId="9" borderId="2" xfId="1" applyNumberFormat="1" applyFont="1" applyFill="1" applyBorder="1"/>
    <xf numFmtId="164" fontId="2" fillId="9" borderId="8" xfId="1" applyNumberFormat="1" applyFill="1" applyBorder="1"/>
    <xf numFmtId="0" fontId="2" fillId="10" borderId="4" xfId="1" applyFill="1" applyBorder="1" applyAlignment="1">
      <alignment horizontal="left"/>
    </xf>
    <xf numFmtId="0" fontId="2" fillId="10" borderId="7" xfId="1" applyFill="1" applyBorder="1" applyAlignment="1">
      <alignment horizontal="left"/>
    </xf>
    <xf numFmtId="164" fontId="2" fillId="8" borderId="0" xfId="1" applyNumberFormat="1" applyFill="1" applyBorder="1"/>
    <xf numFmtId="164" fontId="2" fillId="8" borderId="2" xfId="1" applyNumberFormat="1" applyFill="1" applyBorder="1"/>
    <xf numFmtId="164" fontId="8" fillId="0" borderId="4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center"/>
    </xf>
    <xf numFmtId="43" fontId="8" fillId="0" borderId="0" xfId="1" applyNumberFormat="1" applyFont="1" applyFill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164" fontId="9" fillId="0" borderId="0" xfId="2" applyNumberFormat="1" applyFont="1" applyFill="1" applyBorder="1" applyAlignment="1">
      <alignment horizontal="center"/>
    </xf>
    <xf numFmtId="164" fontId="2" fillId="9" borderId="0" xfId="1" applyNumberFormat="1" applyFill="1" applyBorder="1"/>
    <xf numFmtId="0" fontId="2" fillId="9" borderId="4" xfId="1" applyFill="1" applyBorder="1" applyAlignment="1">
      <alignment horizontal="left"/>
    </xf>
    <xf numFmtId="9" fontId="8" fillId="10" borderId="5" xfId="1" applyNumberFormat="1" applyFont="1" applyFill="1" applyBorder="1"/>
    <xf numFmtId="0" fontId="1" fillId="0" borderId="0" xfId="1" applyFont="1"/>
    <xf numFmtId="164" fontId="2" fillId="9" borderId="5" xfId="4" applyNumberFormat="1" applyFont="1" applyFill="1" applyBorder="1"/>
    <xf numFmtId="164" fontId="2" fillId="4" borderId="5" xfId="1" applyNumberFormat="1" applyFill="1" applyBorder="1"/>
    <xf numFmtId="164" fontId="8" fillId="4" borderId="5" xfId="1" applyNumberFormat="1" applyFont="1" applyFill="1" applyBorder="1"/>
    <xf numFmtId="0" fontId="8" fillId="9" borderId="4" xfId="1" applyFont="1" applyFill="1" applyBorder="1" applyAlignment="1">
      <alignment horizontal="left"/>
    </xf>
    <xf numFmtId="0" fontId="8" fillId="9" borderId="7" xfId="1" applyFont="1" applyFill="1" applyBorder="1" applyAlignment="1">
      <alignment horizontal="left"/>
    </xf>
    <xf numFmtId="0" fontId="8" fillId="9" borderId="1" xfId="1" applyFont="1" applyFill="1" applyBorder="1" applyAlignment="1">
      <alignment horizontal="left"/>
    </xf>
    <xf numFmtId="0" fontId="2" fillId="9" borderId="7" xfId="1" applyFill="1" applyBorder="1" applyAlignment="1">
      <alignment horizontal="left"/>
    </xf>
    <xf numFmtId="0" fontId="2" fillId="0" borderId="0" xfId="1" applyFill="1"/>
    <xf numFmtId="0" fontId="2" fillId="9" borderId="1" xfId="1" applyFill="1" applyBorder="1" applyAlignment="1">
      <alignment horizontal="left"/>
    </xf>
    <xf numFmtId="164" fontId="2" fillId="9" borderId="2" xfId="1" applyNumberFormat="1" applyFill="1" applyBorder="1"/>
  </cellXfs>
  <cellStyles count="6">
    <cellStyle name="Comma" xfId="4" builtinId="3"/>
    <cellStyle name="Comma 2" xfId="2"/>
    <cellStyle name="Currency" xfId="3" builtinId="4"/>
    <cellStyle name="Normal" xfId="0" builtinId="0"/>
    <cellStyle name="Normal 2" xfId="1"/>
    <cellStyle name="User_Input_Actual" xfId="5"/>
  </cellStyles>
  <dxfs count="48"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</dxfs>
  <tableStyles count="0" defaultTableStyle="TableStyleMedium2" defaultPivotStyle="PivotStyleLight16"/>
  <colors>
    <mruColors>
      <color rgb="FFFFFFCC"/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nta.net.int\TAL3\WORKCOORD\Capex\2007%205%20year%20capex%20review\Budget%20Development\Budget%20versions\Week_rpt\2000\11_November_00\TEMP\July-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7\netmgt\ManAcc02\Snapshot%20YE31Dec01\Reports\E02_C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enetwork.domain.prd.int/Users/mabraham/AppData/Local/Microsoft/Windows/Temporary%20Internet%20Files/Content.IE5/L7PP0UNH/MGH%20ver15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enetwork.domain.prd.int/Multinet%20Cost%20Model/PIES%20Budget%20Model%20MASTER%20v2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enetwork.domain.prd.int/Users/wfung01/Documents/UE%20MG/From%20Kylie/Cost%20Model/MGH_OverallCostModel_v2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6\finance\ManAcc02\Snapshot%20YE31Dec01\Reports\E02_CON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7\netmgt\ManAcc04\Budget\5am\Mods\Alinta34em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DNEY"/>
      <sheetName val="SYDN WEST"/>
      <sheetName val="BATHURST"/>
      <sheetName val="CANBERRA"/>
      <sheetName val="GOULBURN"/>
      <sheetName val="WOLLONGONG"/>
      <sheetName val="SUMMARY"/>
      <sheetName val="MACRO"/>
      <sheetName val="NCC Details"/>
      <sheetName val="Drop Down List"/>
      <sheetName val="Instructions"/>
      <sheetName val="lookups"/>
      <sheetName val="Activities"/>
      <sheetName val="00DATES"/>
      <sheetName val="July-99"/>
      <sheetName val="Mapping"/>
      <sheetName val="Background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PL for BBJC"/>
      <sheetName val="PAR Cons PL"/>
      <sheetName val="PAR PL by Coy"/>
      <sheetName val="SS_CORT_ PL"/>
      <sheetName val="SS_AFIN_ PL"/>
      <sheetName val="PAR CapWork"/>
      <sheetName val="PAR BS by Coy"/>
      <sheetName val="PAR Cashflow"/>
      <sheetName val="HR&amp;SAFETY KPI"/>
      <sheetName val="SHARE KPI"/>
      <sheetName val="DataGraph"/>
      <sheetName val="DataAct"/>
      <sheetName val="DataBud"/>
      <sheetName val="DataActCORT"/>
      <sheetName val="DataBudCORT"/>
      <sheetName val="DataActAFIN"/>
      <sheetName val="DataBudAFIN"/>
      <sheetName val="DataAct Capex"/>
      <sheetName val="DataBud Capex"/>
      <sheetName val="Date"/>
      <sheetName val="PAR PL by Coy (copy)"/>
      <sheetName val="PAR Cashflow (copy)"/>
      <sheetName val="Men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Formats_Styles_&amp;_Naming_Key_BO"/>
      <sheetName val="Ver_Log_BA"/>
      <sheetName val="DeltaFY_TA"/>
      <sheetName val="DeltaCY_TA"/>
      <sheetName val="CPI&amp;Int_FA"/>
      <sheetName val="GA"/>
      <sheetName val="RevMthly_FA"/>
      <sheetName val="RevQtrly_FA"/>
      <sheetName val="Volume_FA"/>
      <sheetName val="RevMisc_BA"/>
      <sheetName val="OpexMthly_FA"/>
      <sheetName val="OpexQtrly_FA"/>
      <sheetName val="CapexMthly_FA"/>
      <sheetName val="CapexQtrly_FA"/>
      <sheetName val="WACC_FA"/>
      <sheetName val="Reg_Opex_FA"/>
      <sheetName val="CarryOver_FA"/>
      <sheetName val="Reg_Capex_FA"/>
      <sheetName val="Tax_Wedge_FA"/>
      <sheetName val="Debt_BA"/>
      <sheetName val="Divs_NewEquity_FA"/>
      <sheetName val="Tax_FA"/>
      <sheetName val="Hist_Fin_Stmt_FA"/>
      <sheetName val="Eq_Val_FA"/>
      <sheetName val="Ent_Val_FA"/>
      <sheetName val="Valn_WACC_BA"/>
      <sheetName val="CapexMthly_FO"/>
      <sheetName val="CapexQtrly_FO"/>
      <sheetName val="CapexAnn_FO"/>
      <sheetName val="Capex_Subsidy_FO"/>
      <sheetName val="Depn_Exist_Asst_FA"/>
      <sheetName val="Depn_BA"/>
      <sheetName val="Depn_Bk_FO"/>
      <sheetName val="Depn_Tax_FO"/>
      <sheetName val="RegMisc_FA"/>
      <sheetName val="RAB_Bk_FO"/>
      <sheetName val="DebtDraw_FO"/>
      <sheetName val="DebtMthly_FO"/>
      <sheetName val="DebtSummMthly_FO"/>
      <sheetName val="DebtQtrly_FO"/>
      <sheetName val="DebtSummQtrly_FO"/>
      <sheetName val="ClassB_Divs_FO"/>
      <sheetName val="Tax_FO"/>
      <sheetName val="Reg_Rev_FO"/>
      <sheetName val="P&amp;LQtrly_FO"/>
      <sheetName val="P&amp;LAnn_FO"/>
      <sheetName val="CashFQtrly_FO"/>
      <sheetName val="CashFAnn_FO"/>
      <sheetName val="BalShtQtrly_FO"/>
      <sheetName val="BalShtAnn_FO"/>
      <sheetName val="Board_FO"/>
      <sheetName val="P&amp;LMthly_FO"/>
      <sheetName val="CashFMthly_FO"/>
      <sheetName val="BalShtMthly_FO"/>
      <sheetName val="Eq_Val_FO"/>
      <sheetName val="Ent_Val_FO"/>
      <sheetName val="ChartQtrly_FO"/>
      <sheetName val="ChartYrly_TO"/>
      <sheetName val="Ratings_BO"/>
      <sheetName val="Banks_BO"/>
      <sheetName val="Business_BO"/>
      <sheetName val="Err_Chks_BO"/>
      <sheetName val="Sens_Chks_BO"/>
      <sheetName val="Alt_Chks_BO"/>
      <sheetName val="GL"/>
    </sheetNames>
    <sheetDataSet>
      <sheetData sheetId="0">
        <row r="10">
          <cell r="C10" t="str">
            <v>MGH Corporate Model (8 Alerts Detected)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B1" t="str">
            <v>CPI, Interest Rate &amp; Debt Margin Assumptions</v>
          </cell>
        </row>
      </sheetData>
      <sheetData sheetId="7">
        <row r="1">
          <cell r="B1" t="str">
            <v>General Assumptions &amp; Scenario Selections</v>
          </cell>
        </row>
      </sheetData>
      <sheetData sheetId="8">
        <row r="24">
          <cell r="H24">
            <v>41090</v>
          </cell>
        </row>
      </sheetData>
      <sheetData sheetId="9">
        <row r="32">
          <cell r="I32">
            <v>0</v>
          </cell>
        </row>
      </sheetData>
      <sheetData sheetId="10">
        <row r="35">
          <cell r="I35">
            <v>0</v>
          </cell>
        </row>
      </sheetData>
      <sheetData sheetId="11">
        <row r="11">
          <cell r="I11">
            <v>1</v>
          </cell>
        </row>
      </sheetData>
      <sheetData sheetId="12">
        <row r="24">
          <cell r="H24">
            <v>41090</v>
          </cell>
        </row>
      </sheetData>
      <sheetData sheetId="13">
        <row r="51">
          <cell r="I51">
            <v>0</v>
          </cell>
        </row>
      </sheetData>
      <sheetData sheetId="14">
        <row r="70">
          <cell r="I70">
            <v>0</v>
          </cell>
        </row>
      </sheetData>
      <sheetData sheetId="15">
        <row r="73">
          <cell r="I73">
            <v>0</v>
          </cell>
        </row>
      </sheetData>
      <sheetData sheetId="16"/>
      <sheetData sheetId="17">
        <row r="70">
          <cell r="L70">
            <v>0</v>
          </cell>
        </row>
      </sheetData>
      <sheetData sheetId="18"/>
      <sheetData sheetId="19">
        <row r="62">
          <cell r="H62">
            <v>0</v>
          </cell>
        </row>
        <row r="83">
          <cell r="H83">
            <v>1</v>
          </cell>
        </row>
      </sheetData>
      <sheetData sheetId="20"/>
      <sheetData sheetId="21">
        <row r="113">
          <cell r="J113">
            <v>0.8</v>
          </cell>
        </row>
      </sheetData>
      <sheetData sheetId="22">
        <row r="34">
          <cell r="I34">
            <v>1</v>
          </cell>
        </row>
      </sheetData>
      <sheetData sheetId="23">
        <row r="24">
          <cell r="C24" t="b">
            <v>1</v>
          </cell>
        </row>
      </sheetData>
      <sheetData sheetId="24">
        <row r="1">
          <cell r="B1" t="str">
            <v>Historical Financial Statements (Qtrly) ($'000,Nominal)</v>
          </cell>
        </row>
        <row r="310">
          <cell r="I310">
            <v>0</v>
          </cell>
        </row>
      </sheetData>
      <sheetData sheetId="25">
        <row r="24">
          <cell r="C24" t="b">
            <v>1</v>
          </cell>
        </row>
      </sheetData>
      <sheetData sheetId="26">
        <row r="24">
          <cell r="C24" t="b">
            <v>1</v>
          </cell>
        </row>
      </sheetData>
      <sheetData sheetId="27"/>
      <sheetData sheetId="28">
        <row r="55">
          <cell r="I55">
            <v>0</v>
          </cell>
        </row>
      </sheetData>
      <sheetData sheetId="29">
        <row r="68">
          <cell r="I68">
            <v>0</v>
          </cell>
        </row>
      </sheetData>
      <sheetData sheetId="30">
        <row r="55">
          <cell r="I55">
            <v>0</v>
          </cell>
        </row>
      </sheetData>
      <sheetData sheetId="31">
        <row r="31">
          <cell r="I31">
            <v>0</v>
          </cell>
        </row>
      </sheetData>
      <sheetData sheetId="32"/>
      <sheetData sheetId="33">
        <row r="10">
          <cell r="K10">
            <v>783100</v>
          </cell>
        </row>
      </sheetData>
      <sheetData sheetId="34">
        <row r="41">
          <cell r="I41">
            <v>0</v>
          </cell>
        </row>
      </sheetData>
      <sheetData sheetId="35">
        <row r="40">
          <cell r="I40">
            <v>0</v>
          </cell>
        </row>
      </sheetData>
      <sheetData sheetId="36">
        <row r="21">
          <cell r="O21">
            <v>187.15738338231415</v>
          </cell>
        </row>
      </sheetData>
      <sheetData sheetId="37">
        <row r="52">
          <cell r="I52">
            <v>0</v>
          </cell>
        </row>
      </sheetData>
      <sheetData sheetId="38">
        <row r="1">
          <cell r="B1" t="str">
            <v>WCF &amp; SCF Drawdowns by Quarter - Forecast ($'000,Nominal)</v>
          </cell>
        </row>
        <row r="156">
          <cell r="I156">
            <v>0</v>
          </cell>
        </row>
      </sheetData>
      <sheetData sheetId="39">
        <row r="77">
          <cell r="I77">
            <v>0</v>
          </cell>
        </row>
      </sheetData>
      <sheetData sheetId="40">
        <row r="234">
          <cell r="I234">
            <v>0</v>
          </cell>
        </row>
      </sheetData>
      <sheetData sheetId="41">
        <row r="82">
          <cell r="I82">
            <v>0</v>
          </cell>
        </row>
      </sheetData>
      <sheetData sheetId="42">
        <row r="263">
          <cell r="I263">
            <v>1</v>
          </cell>
        </row>
      </sheetData>
      <sheetData sheetId="43">
        <row r="33">
          <cell r="I33">
            <v>1</v>
          </cell>
        </row>
      </sheetData>
      <sheetData sheetId="44">
        <row r="1">
          <cell r="B1" t="str">
            <v>Taxation - Outputs ($'000,Nominal)</v>
          </cell>
        </row>
        <row r="191">
          <cell r="I191">
            <v>0</v>
          </cell>
        </row>
        <row r="208">
          <cell r="I208">
            <v>0</v>
          </cell>
        </row>
      </sheetData>
      <sheetData sheetId="45">
        <row r="74">
          <cell r="I74">
            <v>0</v>
          </cell>
        </row>
      </sheetData>
      <sheetData sheetId="46">
        <row r="125">
          <cell r="I125">
            <v>0</v>
          </cell>
        </row>
      </sheetData>
      <sheetData sheetId="47"/>
      <sheetData sheetId="48">
        <row r="152">
          <cell r="I152">
            <v>0</v>
          </cell>
        </row>
      </sheetData>
      <sheetData sheetId="49">
        <row r="76">
          <cell r="I76">
            <v>0</v>
          </cell>
        </row>
      </sheetData>
      <sheetData sheetId="50">
        <row r="125">
          <cell r="K125">
            <v>0</v>
          </cell>
        </row>
      </sheetData>
      <sheetData sheetId="51">
        <row r="95">
          <cell r="I95">
            <v>0</v>
          </cell>
        </row>
      </sheetData>
      <sheetData sheetId="52">
        <row r="1">
          <cell r="B1" t="str">
            <v>Board Reports &amp; Data Book ($'000,Nominal)</v>
          </cell>
        </row>
        <row r="309">
          <cell r="I309">
            <v>0</v>
          </cell>
        </row>
        <row r="389">
          <cell r="I389">
            <v>0</v>
          </cell>
        </row>
        <row r="420">
          <cell r="I420">
            <v>0</v>
          </cell>
        </row>
      </sheetData>
      <sheetData sheetId="53">
        <row r="117">
          <cell r="I117">
            <v>0</v>
          </cell>
        </row>
      </sheetData>
      <sheetData sheetId="54">
        <row r="120">
          <cell r="I120">
            <v>0</v>
          </cell>
        </row>
      </sheetData>
      <sheetData sheetId="55">
        <row r="124">
          <cell r="I124">
            <v>1</v>
          </cell>
        </row>
      </sheetData>
      <sheetData sheetId="56">
        <row r="66">
          <cell r="H66">
            <v>0</v>
          </cell>
        </row>
      </sheetData>
      <sheetData sheetId="57">
        <row r="68">
          <cell r="H68">
            <v>0</v>
          </cell>
        </row>
      </sheetData>
      <sheetData sheetId="58">
        <row r="81">
          <cell r="D81" t="str">
            <v>FFOIC Rolling 12m</v>
          </cell>
        </row>
      </sheetData>
      <sheetData sheetId="59"/>
      <sheetData sheetId="60"/>
      <sheetData sheetId="61"/>
      <sheetData sheetId="62"/>
      <sheetData sheetId="63">
        <row r="9">
          <cell r="C9" t="b">
            <v>1</v>
          </cell>
        </row>
      </sheetData>
      <sheetData sheetId="64">
        <row r="9">
          <cell r="C9" t="b">
            <v>1</v>
          </cell>
        </row>
      </sheetData>
      <sheetData sheetId="65">
        <row r="9">
          <cell r="C9" t="b">
            <v>1</v>
          </cell>
        </row>
      </sheetData>
      <sheetData sheetId="66">
        <row r="13">
          <cell r="C13" t="str">
            <v>January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Assumptions_SC"/>
      <sheetName val="GenAssum_BA"/>
      <sheetName val="AllocAssum_BA"/>
      <sheetName val="Escalation_TA"/>
      <sheetName val="CostCentre_BA"/>
      <sheetName val="Sheet5"/>
      <sheetName val="Sheet4"/>
      <sheetName val="FTEAssum_TA"/>
      <sheetName val="OpexSharedAssum_TA"/>
      <sheetName val="OpexUEDAssum_TA"/>
      <sheetName val="OpexMGHAssum_TA"/>
      <sheetName val="CapexUED_TA"/>
      <sheetName val="CapexMGH"/>
      <sheetName val="Rev&amp;Dep UED"/>
      <sheetName val="Rev&amp;Dep MGH"/>
      <sheetName val="Op Bal Sheet UED"/>
      <sheetName val="Op Bal Sheet MGH"/>
      <sheetName val="Debt UED"/>
      <sheetName val="Debt MGH"/>
      <sheetName val="Outputs_SC"/>
      <sheetName val="FTE_Summary_TO"/>
      <sheetName val="UED P&amp;L-Cal Yr"/>
      <sheetName val="UED P&amp;L-Fin Yr"/>
      <sheetName val="UED P&amp;L-Qtr"/>
      <sheetName val="UED P&amp;L-Month"/>
      <sheetName val="UED Capex-Cal Yr"/>
      <sheetName val="UED Capex-Fin Yr"/>
      <sheetName val="UED Capex-Qtr"/>
      <sheetName val="UED Capex-Month"/>
      <sheetName val="UED Cash Flow-Month"/>
      <sheetName val="UED Balance Sheet-Month"/>
      <sheetName val="MGH P&amp;L-Cal Yr"/>
      <sheetName val="MGH P&amp;L-Fin Yr"/>
      <sheetName val="MGH P&amp;L-Qtr"/>
      <sheetName val="MGH P&amp;L-Month"/>
      <sheetName val="MGH Capex-Cal Yr"/>
      <sheetName val="MGH Capex-Fin Yr"/>
      <sheetName val="MGH Capex-Qtr"/>
      <sheetName val="MGH Capex-Month"/>
      <sheetName val="MGH Cash Flow-Month"/>
      <sheetName val="MGH Balance Sheet-Month"/>
      <sheetName val="UED Debt"/>
      <sheetName val="UED Sum by Function"/>
      <sheetName val="UED Sum by Account"/>
      <sheetName val="Budget Presentation UED"/>
      <sheetName val="MGH Debt"/>
      <sheetName val="MGH Sum by Function"/>
      <sheetName val="MGH Sum by Account"/>
      <sheetName val="Budget Presentation MGH"/>
      <sheetName val="Asset Management Report"/>
      <sheetName val="CEO Report"/>
      <sheetName val="CMM Report"/>
      <sheetName val="COM Report"/>
      <sheetName val="FIN Report"/>
      <sheetName val="HR Report"/>
      <sheetName val="IT Report"/>
      <sheetName val="NIT Report"/>
      <sheetName val="OHS Report"/>
      <sheetName val="REG Report"/>
      <sheetName val="RISK Report"/>
      <sheetName val="SDN Report"/>
      <sheetName val="SDS Report"/>
      <sheetName val="UED-AAA Report"/>
      <sheetName val="UED-BBB Report"/>
      <sheetName val="UED-CCC Report"/>
      <sheetName val="UED-DDD Report"/>
      <sheetName val="MGH-AAA Report"/>
      <sheetName val="MGH-BBB Report"/>
      <sheetName val="MGH-CCC Report"/>
      <sheetName val="MGH-DDD Report"/>
      <sheetName val="AD Report"/>
      <sheetName val="PIES"/>
      <sheetName val="Appendices_SC"/>
      <sheetName val="Lookup_Tables_SSC"/>
      <sheetName val="TS_LU"/>
      <sheetName val="Checks_SSC"/>
      <sheetName val="Checks_BO"/>
      <sheetName val="Sheet1"/>
    </sheetNames>
    <sheetDataSet>
      <sheetData sheetId="0">
        <row r="10">
          <cell r="C10" t="str">
            <v>Budget MASTER (7 Errors Detected)</v>
          </cell>
        </row>
      </sheetData>
      <sheetData sheetId="1"/>
      <sheetData sheetId="2"/>
      <sheetData sheetId="3">
        <row r="12">
          <cell r="J12" t="str">
            <v>Monthly</v>
          </cell>
        </row>
      </sheetData>
      <sheetData sheetId="4">
        <row r="1">
          <cell r="B1" t="str">
            <v>Allocation Assumptions</v>
          </cell>
        </row>
      </sheetData>
      <sheetData sheetId="5"/>
      <sheetData sheetId="6">
        <row r="10">
          <cell r="F10" t="str">
            <v>CEO Office</v>
          </cell>
        </row>
      </sheetData>
      <sheetData sheetId="7"/>
      <sheetData sheetId="8"/>
      <sheetData sheetId="9"/>
      <sheetData sheetId="10">
        <row r="19">
          <cell r="A19" t="str">
            <v>1210Utilities</v>
          </cell>
        </row>
      </sheetData>
      <sheetData sheetId="11">
        <row r="19">
          <cell r="A19" t="str">
            <v>1420OMSA</v>
          </cell>
        </row>
      </sheetData>
      <sheetData sheetId="12">
        <row r="19">
          <cell r="A19" t="str">
            <v>2300IT Infrastructure Management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B1" t="str">
            <v>Resources Costs Summary by Financial Year ($'000,Nominal)</v>
          </cell>
        </row>
        <row r="127">
          <cell r="I127">
            <v>1</v>
          </cell>
        </row>
      </sheetData>
      <sheetData sheetId="23"/>
      <sheetData sheetId="24"/>
      <sheetData sheetId="25"/>
      <sheetData sheetId="26"/>
      <sheetData sheetId="27">
        <row r="1">
          <cell r="B1" t="str">
            <v>UED - Capex by Calendar Year ($'000,Nominal)</v>
          </cell>
        </row>
        <row r="87">
          <cell r="F87">
            <v>0</v>
          </cell>
        </row>
      </sheetData>
      <sheetData sheetId="28">
        <row r="1">
          <cell r="B1" t="str">
            <v>UED - Capex by Financial Year ($'000,Nominal)</v>
          </cell>
        </row>
        <row r="87">
          <cell r="F87">
            <v>0</v>
          </cell>
        </row>
      </sheetData>
      <sheetData sheetId="29">
        <row r="1">
          <cell r="B1" t="str">
            <v>UED - Capex by Quarter ($'000,Nominal)</v>
          </cell>
        </row>
        <row r="87">
          <cell r="F87">
            <v>0</v>
          </cell>
        </row>
      </sheetData>
      <sheetData sheetId="30">
        <row r="1">
          <cell r="B1" t="str">
            <v>UED - Capex by Month ($'000,Nominal)</v>
          </cell>
        </row>
        <row r="96">
          <cell r="F96">
            <v>0</v>
          </cell>
        </row>
      </sheetData>
      <sheetData sheetId="31"/>
      <sheetData sheetId="32">
        <row r="1">
          <cell r="B1" t="str">
            <v>UED - Balance Sheet by Month ($'000,Nominal)</v>
          </cell>
        </row>
        <row r="90">
          <cell r="F90">
            <v>1</v>
          </cell>
        </row>
      </sheetData>
      <sheetData sheetId="33"/>
      <sheetData sheetId="34"/>
      <sheetData sheetId="35"/>
      <sheetData sheetId="36"/>
      <sheetData sheetId="37">
        <row r="1">
          <cell r="B1" t="str">
            <v>MGH - Capex by Calendar Year ($'000,Nominal)</v>
          </cell>
        </row>
        <row r="69">
          <cell r="F69">
            <v>0</v>
          </cell>
        </row>
      </sheetData>
      <sheetData sheetId="38">
        <row r="1">
          <cell r="B1" t="str">
            <v>MGH - Capex by Financial Year ($'000,Nominal)</v>
          </cell>
        </row>
        <row r="69">
          <cell r="F69">
            <v>0</v>
          </cell>
        </row>
      </sheetData>
      <sheetData sheetId="39">
        <row r="1">
          <cell r="B1" t="str">
            <v>MGH - Capex by Quarter ($'000,Nominal)</v>
          </cell>
        </row>
        <row r="69">
          <cell r="F69">
            <v>0</v>
          </cell>
        </row>
      </sheetData>
      <sheetData sheetId="40">
        <row r="1">
          <cell r="B1" t="str">
            <v>MGH - Capex by Month ($'000,Nominal)</v>
          </cell>
        </row>
        <row r="78">
          <cell r="F78">
            <v>0</v>
          </cell>
        </row>
      </sheetData>
      <sheetData sheetId="41"/>
      <sheetData sheetId="42">
        <row r="1">
          <cell r="B1" t="str">
            <v>MGH - Balance Sheet by Month ($'000,Nominal)</v>
          </cell>
        </row>
        <row r="70">
          <cell r="F70">
            <v>0</v>
          </cell>
        </row>
      </sheetData>
      <sheetData sheetId="43"/>
      <sheetData sheetId="44">
        <row r="1">
          <cell r="B1" t="str">
            <v>UED - Dept Summary by Month ($'000,Nominal) NOT IN USE</v>
          </cell>
        </row>
        <row r="170">
          <cell r="F170">
            <v>0</v>
          </cell>
        </row>
        <row r="171">
          <cell r="F171">
            <v>1</v>
          </cell>
        </row>
      </sheetData>
      <sheetData sheetId="45">
        <row r="1">
          <cell r="B1" t="str">
            <v>UED - Account Summary by Month ($'000,Nominal)</v>
          </cell>
        </row>
        <row r="414">
          <cell r="F414">
            <v>0</v>
          </cell>
        </row>
      </sheetData>
      <sheetData sheetId="46"/>
      <sheetData sheetId="47"/>
      <sheetData sheetId="48">
        <row r="1">
          <cell r="B1" t="str">
            <v>MGH - Dept Summary by Month ($'000,Nominal) NOT IN USE</v>
          </cell>
        </row>
        <row r="166">
          <cell r="F166">
            <v>0</v>
          </cell>
        </row>
        <row r="167">
          <cell r="F167">
            <v>1</v>
          </cell>
        </row>
      </sheetData>
      <sheetData sheetId="49">
        <row r="1">
          <cell r="B1" t="str">
            <v>MGH - Account Summary by Month</v>
          </cell>
        </row>
        <row r="328">
          <cell r="F328">
            <v>0</v>
          </cell>
        </row>
      </sheetData>
      <sheetData sheetId="50"/>
      <sheetData sheetId="51">
        <row r="1">
          <cell r="B1" t="str">
            <v>Cost Centre Report by Month CEM ($'000,Nominal)</v>
          </cell>
        </row>
      </sheetData>
      <sheetData sheetId="52">
        <row r="1">
          <cell r="B1" t="str">
            <v>Cost Centre Report by Month CEO ($'000,Nominal)</v>
          </cell>
        </row>
      </sheetData>
      <sheetData sheetId="53">
        <row r="1">
          <cell r="B1" t="str">
            <v>Cost Centre Report by Month CMM ($'000,Nominal)</v>
          </cell>
        </row>
      </sheetData>
      <sheetData sheetId="54">
        <row r="1">
          <cell r="B1" t="str">
            <v>Cost Centre Report by Month COM ($'000,Nominal)</v>
          </cell>
        </row>
      </sheetData>
      <sheetData sheetId="55">
        <row r="1">
          <cell r="B1" t="str">
            <v>Cost Centre Report by Month FIN ($'000,Nominal)</v>
          </cell>
        </row>
      </sheetData>
      <sheetData sheetId="56">
        <row r="1">
          <cell r="B1" t="str">
            <v>Cost Centre Report by Month HR ($'000,Nominal)</v>
          </cell>
        </row>
      </sheetData>
      <sheetData sheetId="57">
        <row r="1">
          <cell r="B1" t="str">
            <v>Cost Centre Report by Month IT ($'000,Nominal)</v>
          </cell>
        </row>
      </sheetData>
      <sheetData sheetId="58">
        <row r="1">
          <cell r="B1" t="str">
            <v>Cost Centre Report by Month NIT ($'000,Nominal)</v>
          </cell>
        </row>
      </sheetData>
      <sheetData sheetId="59">
        <row r="1">
          <cell r="B1" t="str">
            <v>Cost Centre Report by Month OHS ($'000,Nominal)</v>
          </cell>
        </row>
      </sheetData>
      <sheetData sheetId="60">
        <row r="1">
          <cell r="B1" t="str">
            <v>Cost Centre Report by Month REG ($'000,Nominal)</v>
          </cell>
        </row>
      </sheetData>
      <sheetData sheetId="61">
        <row r="1">
          <cell r="B1" t="str">
            <v>Cost Centre Report by Month RISK ($'000,Nominal)</v>
          </cell>
        </row>
      </sheetData>
      <sheetData sheetId="62">
        <row r="1">
          <cell r="B1" t="str">
            <v>Cost Centre Report by Month SDN ($'000,Nominal)</v>
          </cell>
        </row>
      </sheetData>
      <sheetData sheetId="63">
        <row r="1">
          <cell r="B1" t="str">
            <v>Cost Centre Report by Month SDS ($'000,Nominal)</v>
          </cell>
        </row>
      </sheetData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1">
          <cell r="B1" t="str">
            <v>Cost Centre 1430 - Report by Month ($'000,Nominal)</v>
          </cell>
        </row>
        <row r="1110">
          <cell r="P1110">
            <v>0</v>
          </cell>
        </row>
      </sheetData>
      <sheetData sheetId="73"/>
      <sheetData sheetId="74"/>
      <sheetData sheetId="75"/>
      <sheetData sheetId="76">
        <row r="12">
          <cell r="D12">
            <v>1</v>
          </cell>
        </row>
      </sheetData>
      <sheetData sheetId="77"/>
      <sheetData sheetId="78">
        <row r="7">
          <cell r="B7" t="str">
            <v>Error Checks</v>
          </cell>
        </row>
        <row r="66">
          <cell r="B66" t="str">
            <v>Sensitivity Checks</v>
          </cell>
        </row>
        <row r="82">
          <cell r="B82" t="str">
            <v>Alert Checks</v>
          </cell>
        </row>
      </sheetData>
      <sheetData sheetId="7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 (S)"/>
      <sheetName val="Capex (N)"/>
      <sheetName val="4. Capex Cost Summary (S)"/>
      <sheetName val="4. Capex Cost Summary (N)"/>
      <sheetName val="3. Opex Cost Summary (S)"/>
      <sheetName val="3. Opex Cost Summary (N)"/>
      <sheetName val="IT CAPEX"/>
      <sheetName val="Summary by Year (NEW)"/>
      <sheetName val="4.3.0 Neg1 Quantitative Summary"/>
      <sheetName val="CMS - Meter Reading Pricing"/>
      <sheetName val="Field Services Transition"/>
      <sheetName val="FTE Budget"/>
      <sheetName val="Other Ntwk Svcs Costs"/>
      <sheetName val="NSP"/>
      <sheetName val="Contents"/>
      <sheetName val="Description"/>
      <sheetName val="Summary by Year"/>
      <sheetName val="A1. Budget by Month(New)"/>
      <sheetName val="A1. Budget by Month"/>
      <sheetName val="A2. Labour Budget"/>
      <sheetName val="A3. Labour Budget Assumptions"/>
      <sheetName val="A4. BudgetForecastAssump"/>
      <sheetName val="A5. IT Budget"/>
      <sheetName val="C1. Capex by Qtr"/>
      <sheetName val="D1. AMP by Qtr FY11-13"/>
      <sheetName val="D2. Updated AMP by Qtr FY 14-18"/>
      <sheetName val="D3. Capex Internal OH by Qtr"/>
      <sheetName val="F1. Ref Line (AS)"/>
      <sheetName val="RAS 7- Meters"/>
      <sheetName val="F2. Forecast (AS)"/>
      <sheetName val="F3. Summary (AS)"/>
      <sheetName val="F4. Maint (AS)"/>
      <sheetName val="Other Operating"/>
      <sheetName val="F5. Other (AS)"/>
      <sheetName val="G1. RBA Inflation"/>
      <sheetName val="Cal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PL for BBJC"/>
      <sheetName val="PAR Cons PL"/>
      <sheetName val="PAR PL by Coy"/>
      <sheetName val="SS_CORT_ PL"/>
      <sheetName val="SS_AFIN_ PL"/>
      <sheetName val="PAR CapWork"/>
      <sheetName val="PAR BS by Coy"/>
      <sheetName val="PAR Cashflow"/>
      <sheetName val="HR&amp;SAFETY KPI"/>
      <sheetName val="SHARE KPI"/>
      <sheetName val="DataGraph"/>
      <sheetName val="DataAct"/>
      <sheetName val="DataBud"/>
      <sheetName val="DataActCORT"/>
      <sheetName val="DataBudCORT"/>
      <sheetName val="DataActAFIN"/>
      <sheetName val="DataBudAFIN"/>
      <sheetName val="DataAct Capex"/>
      <sheetName val="DataBud Capex"/>
      <sheetName val="Date"/>
      <sheetName val="PAR PL by Coy (copy)"/>
      <sheetName val="PAR Cashflow (copy)"/>
      <sheetName val=" Lookup sheet (shared)"/>
      <sheetName val="Cost Centres"/>
      <sheetName val="YTD Direct Costs"/>
      <sheetName val="Men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ory"/>
      <sheetName val="Control"/>
      <sheetName val="SUMMARY"/>
      <sheetName val="OUTPUT"/>
      <sheetName val="Scenario"/>
      <sheetName val="Inputs I"/>
      <sheetName val="Inputs II"/>
      <sheetName val="Cons PL"/>
      <sheetName val="PL Proof"/>
      <sheetName val="Cons CF"/>
      <sheetName val="CF Proof"/>
      <sheetName val="Cons BS"/>
      <sheetName val="BS Proof"/>
      <sheetName val="ANH Cons PL"/>
      <sheetName val="ANH PL Proof"/>
      <sheetName val="ANH Cons BS"/>
      <sheetName val="ANH Proof BS"/>
      <sheetName val="ANH Cons CF"/>
      <sheetName val="ANH CF Proof"/>
      <sheetName val="ALN"/>
      <sheetName val="AFI"/>
      <sheetName val="AGS"/>
      <sheetName val="AGN"/>
      <sheetName val="ANH"/>
      <sheetName val="ANS"/>
      <sheetName val="ACO"/>
      <sheetName val="UEC"/>
      <sheetName val="ALN BS"/>
      <sheetName val="AFI BS"/>
      <sheetName val="AGS BS"/>
      <sheetName val="AGN BS"/>
      <sheetName val="ANH BS"/>
      <sheetName val="ANW BS"/>
      <sheetName val="ANS BS"/>
      <sheetName val="ACO BS"/>
      <sheetName val="NPS"/>
      <sheetName val="NPSWA"/>
      <sheetName val="WAGH BS"/>
      <sheetName val="NPS BS"/>
      <sheetName val="NPSWA BS"/>
      <sheetName val="UEC BS"/>
      <sheetName val="Fees"/>
      <sheetName val="Allocation NDA"/>
      <sheetName val="Assumptions Book"/>
      <sheetName val="Sub PL"/>
      <sheetName val="Sub BS"/>
      <sheetName val="Sub CF"/>
      <sheetName val="Sub PL Proof"/>
      <sheetName val="Sub BS Proof"/>
      <sheetName val="Sub CF Proof"/>
      <sheetName val="Share Split"/>
      <sheetName val="ANSAGS"/>
      <sheetName val="Bank"/>
      <sheetName val="Payments Matr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D3" t="str">
            <v>Months</v>
          </cell>
        </row>
        <row r="4">
          <cell r="D4">
            <v>37622</v>
          </cell>
          <cell r="E4">
            <v>37653</v>
          </cell>
          <cell r="F4">
            <v>37681</v>
          </cell>
          <cell r="G4">
            <v>37712</v>
          </cell>
          <cell r="H4">
            <v>37742</v>
          </cell>
          <cell r="I4">
            <v>37773</v>
          </cell>
        </row>
        <row r="66">
          <cell r="D66">
            <v>0.19574522</v>
          </cell>
          <cell r="E66">
            <v>0.20021327999999999</v>
          </cell>
          <cell r="F66">
            <v>0.21542022</v>
          </cell>
          <cell r="G66">
            <v>0.22216348000000002</v>
          </cell>
          <cell r="H66">
            <v>0.20868173000000001</v>
          </cell>
          <cell r="I66">
            <v>0.24229541000000002</v>
          </cell>
        </row>
        <row r="67">
          <cell r="D67">
            <v>6.6526274999999986</v>
          </cell>
          <cell r="E67">
            <v>5.6483580200000008</v>
          </cell>
          <cell r="F67">
            <v>6.5873309299999994</v>
          </cell>
          <cell r="G67">
            <v>7.6297353499999989</v>
          </cell>
          <cell r="H67">
            <v>8.5977521999999986</v>
          </cell>
          <cell r="I67">
            <v>13.40591893</v>
          </cell>
        </row>
        <row r="68">
          <cell r="D68">
            <v>0.10084497000000001</v>
          </cell>
          <cell r="E68">
            <v>0.45071291999999996</v>
          </cell>
          <cell r="F68">
            <v>0.33245094999999997</v>
          </cell>
          <cell r="G68">
            <v>0.12253295</v>
          </cell>
          <cell r="H68">
            <v>0.43522712999999996</v>
          </cell>
          <cell r="I68">
            <v>0.34255707000000002</v>
          </cell>
        </row>
        <row r="69">
          <cell r="D69">
            <v>0.11761000000000001</v>
          </cell>
          <cell r="E69">
            <v>0.10989400000000001</v>
          </cell>
          <cell r="F69">
            <v>0.12453220000000001</v>
          </cell>
          <cell r="G69">
            <v>0.10846739999999999</v>
          </cell>
          <cell r="H69">
            <v>0.108533</v>
          </cell>
          <cell r="I69">
            <v>0.10716500000000001</v>
          </cell>
        </row>
        <row r="72">
          <cell r="D72">
            <v>1.45327703</v>
          </cell>
          <cell r="E72">
            <v>1.80779125</v>
          </cell>
          <cell r="F72">
            <v>1.4405014000000003</v>
          </cell>
          <cell r="G72">
            <v>1.65200587</v>
          </cell>
          <cell r="H72">
            <v>2.0616600699999998</v>
          </cell>
          <cell r="I72">
            <v>1.8285125200000005</v>
          </cell>
        </row>
        <row r="75">
          <cell r="D75">
            <v>0.16472487000000002</v>
          </cell>
          <cell r="E75">
            <v>0.15130452</v>
          </cell>
          <cell r="F75">
            <v>0.16847494000000002</v>
          </cell>
          <cell r="G75">
            <v>0.17660049999999999</v>
          </cell>
          <cell r="H75">
            <v>0.29827707000000003</v>
          </cell>
          <cell r="I75">
            <v>0.30686773000000001</v>
          </cell>
        </row>
        <row r="76">
          <cell r="D76">
            <v>0.76559107999999987</v>
          </cell>
          <cell r="E76">
            <v>0.76095891000000004</v>
          </cell>
          <cell r="F76">
            <v>0.76504378999999989</v>
          </cell>
          <cell r="G76">
            <v>0.76026196000000001</v>
          </cell>
          <cell r="H76">
            <v>0.76876995999999997</v>
          </cell>
          <cell r="I76">
            <v>0.8503343699999999</v>
          </cell>
        </row>
        <row r="78">
          <cell r="D78">
            <v>2.3835929799999995</v>
          </cell>
          <cell r="E78">
            <v>2.7200546800000001</v>
          </cell>
          <cell r="F78">
            <v>2.3740201300000003</v>
          </cell>
          <cell r="G78">
            <v>2.5888683299999999</v>
          </cell>
          <cell r="H78">
            <v>3.1287070999999997</v>
          </cell>
          <cell r="I78">
            <v>2.9857146200000004</v>
          </cell>
        </row>
        <row r="80">
          <cell r="D80">
            <v>1.4763949999999999</v>
          </cell>
          <cell r="E80">
            <v>1.4818950000000002</v>
          </cell>
          <cell r="F80">
            <v>1.4872270000000001</v>
          </cell>
          <cell r="G80">
            <v>1.4934500000000002</v>
          </cell>
          <cell r="H80">
            <v>1.4979420000000003</v>
          </cell>
          <cell r="I80">
            <v>1.5037787900000004</v>
          </cell>
        </row>
        <row r="81">
          <cell r="D81">
            <v>6.8099999999999994E-2</v>
          </cell>
          <cell r="E81">
            <v>6.8099999999999994E-2</v>
          </cell>
          <cell r="F81">
            <v>6.8099999999999994E-2</v>
          </cell>
          <cell r="G81">
            <v>6.8099999999999994E-2</v>
          </cell>
          <cell r="H81">
            <v>6.8099999999999994E-2</v>
          </cell>
          <cell r="I81">
            <v>6.8099999999999994E-2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3">
          <cell r="D83">
            <v>2.5569472599999998</v>
          </cell>
          <cell r="E83">
            <v>2.30045156</v>
          </cell>
          <cell r="F83">
            <v>2.5469285199999998</v>
          </cell>
          <cell r="G83">
            <v>2.4114196400000001</v>
          </cell>
          <cell r="H83">
            <v>2.4762618700000001</v>
          </cell>
          <cell r="I83">
            <v>2.28719589</v>
          </cell>
        </row>
        <row r="84">
          <cell r="D84">
            <v>0.26204100000000002</v>
          </cell>
          <cell r="E84">
            <v>3.2655999999999998E-2</v>
          </cell>
          <cell r="F84">
            <v>0.32258600000000004</v>
          </cell>
          <cell r="G84">
            <v>0.54174500000000003</v>
          </cell>
          <cell r="H84">
            <v>0.74151300000000009</v>
          </cell>
          <cell r="I84">
            <v>2.41694349</v>
          </cell>
        </row>
        <row r="86">
          <cell r="D86">
            <v>0.31975144999999899</v>
          </cell>
          <cell r="E86">
            <v>-0.19397901999999936</v>
          </cell>
          <cell r="F86">
            <v>0.46087264999999911</v>
          </cell>
          <cell r="G86">
            <v>0.97931620999999891</v>
          </cell>
          <cell r="H86">
            <v>1.4376700899999979</v>
          </cell>
          <cell r="I86">
            <v>4.8362036199999983</v>
          </cell>
        </row>
        <row r="87">
          <cell r="D87">
            <v>0.3197514499999991</v>
          </cell>
          <cell r="E87">
            <v>-0.19397901999999975</v>
          </cell>
          <cell r="F87">
            <v>0.46087265000000044</v>
          </cell>
          <cell r="G87">
            <v>0.9793162099999978</v>
          </cell>
          <cell r="H87">
            <v>1.4376700899999977</v>
          </cell>
          <cell r="I87">
            <v>4.8362036200000009</v>
          </cell>
        </row>
        <row r="88">
          <cell r="D88">
            <v>0</v>
          </cell>
          <cell r="E88">
            <v>3.8857805861880479E-16</v>
          </cell>
          <cell r="F88">
            <v>-1.3322676295501878E-15</v>
          </cell>
          <cell r="G88">
            <v>1.1102230246251565E-15</v>
          </cell>
          <cell r="H88">
            <v>0</v>
          </cell>
          <cell r="I88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</row>
        <row r="92">
          <cell r="E92">
            <v>2.6322251999999997</v>
          </cell>
        </row>
        <row r="95">
          <cell r="F95">
            <v>1.524</v>
          </cell>
          <cell r="G95">
            <v>0</v>
          </cell>
          <cell r="H95">
            <v>0</v>
          </cell>
          <cell r="I95">
            <v>1.8110029999999999</v>
          </cell>
        </row>
        <row r="96">
          <cell r="F96">
            <v>19.241</v>
          </cell>
          <cell r="G96">
            <v>0</v>
          </cell>
          <cell r="H96">
            <v>0</v>
          </cell>
          <cell r="I96">
            <v>29.960605000000001</v>
          </cell>
        </row>
        <row r="99">
          <cell r="F99">
            <v>-6.14</v>
          </cell>
          <cell r="G99">
            <v>0</v>
          </cell>
          <cell r="H99">
            <v>0</v>
          </cell>
          <cell r="I99">
            <v>-6.8271939999999995</v>
          </cell>
        </row>
        <row r="101">
          <cell r="F101">
            <v>-0.48499999999999999</v>
          </cell>
          <cell r="G101">
            <v>0</v>
          </cell>
          <cell r="H101">
            <v>0</v>
          </cell>
          <cell r="I101">
            <v>-0.83881300000000014</v>
          </cell>
        </row>
        <row r="102">
          <cell r="F102">
            <v>-2.2650000000000001</v>
          </cell>
          <cell r="G102">
            <v>0</v>
          </cell>
          <cell r="H102">
            <v>0</v>
          </cell>
          <cell r="I102">
            <v>-2.2985972600000024</v>
          </cell>
        </row>
        <row r="105">
          <cell r="F105">
            <v>-7.4039999999999999</v>
          </cell>
          <cell r="G105">
            <v>0</v>
          </cell>
          <cell r="H105">
            <v>0</v>
          </cell>
          <cell r="I105">
            <v>-7.1752047400000016</v>
          </cell>
        </row>
        <row r="107">
          <cell r="F107">
            <v>-1.9E-2</v>
          </cell>
          <cell r="G107">
            <v>0</v>
          </cell>
          <cell r="H107">
            <v>0</v>
          </cell>
          <cell r="I107">
            <v>-7.1293350000000002</v>
          </cell>
        </row>
        <row r="108">
          <cell r="F108">
            <v>1.1319999999999999</v>
          </cell>
          <cell r="G108">
            <v>0</v>
          </cell>
          <cell r="H108">
            <v>0</v>
          </cell>
          <cell r="I108">
            <v>0.8099320000000001</v>
          </cell>
        </row>
        <row r="109">
          <cell r="F109">
            <v>-6.13</v>
          </cell>
          <cell r="G109">
            <v>0</v>
          </cell>
          <cell r="H109">
            <v>0</v>
          </cell>
          <cell r="I109">
            <v>-5.9832560000000017</v>
          </cell>
        </row>
        <row r="111">
          <cell r="F111">
            <v>0</v>
          </cell>
          <cell r="G111">
            <v>0</v>
          </cell>
          <cell r="H111">
            <v>0</v>
          </cell>
          <cell r="I111">
            <v>4.0016259999999999</v>
          </cell>
        </row>
        <row r="112"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F113">
            <v>0.03</v>
          </cell>
          <cell r="G113">
            <v>0</v>
          </cell>
          <cell r="H113">
            <v>0</v>
          </cell>
          <cell r="I113">
            <v>2.1567000000000003E-2</v>
          </cell>
        </row>
        <row r="118">
          <cell r="F118">
            <v>-0.51599599999999968</v>
          </cell>
          <cell r="G118">
            <v>0</v>
          </cell>
          <cell r="H118">
            <v>0</v>
          </cell>
          <cell r="I118">
            <v>6.3525889999999965</v>
          </cell>
        </row>
        <row r="119">
          <cell r="D119">
            <v>0</v>
          </cell>
          <cell r="E119">
            <v>0</v>
          </cell>
          <cell r="F119">
            <v>-0.51600000000000024</v>
          </cell>
          <cell r="G119">
            <v>0</v>
          </cell>
          <cell r="H119">
            <v>0</v>
          </cell>
          <cell r="I119">
            <v>6.3523329999999962</v>
          </cell>
        </row>
        <row r="120">
          <cell r="D120">
            <v>0</v>
          </cell>
          <cell r="E120">
            <v>0</v>
          </cell>
          <cell r="F120">
            <v>4.0000000005591119E-6</v>
          </cell>
          <cell r="G120">
            <v>0</v>
          </cell>
          <cell r="H120">
            <v>0</v>
          </cell>
          <cell r="I120">
            <v>2.5600000000025602E-4</v>
          </cell>
        </row>
        <row r="124">
          <cell r="D124">
            <v>2.8582734614946603E-2</v>
          </cell>
          <cell r="E124">
            <v>3.4232852731059291E-2</v>
          </cell>
          <cell r="F124">
            <v>3.1666632403568082E-2</v>
          </cell>
          <cell r="G124">
            <v>2.8294236185414531E-2</v>
          </cell>
          <cell r="H124">
            <v>2.3696507764522572E-2</v>
          </cell>
          <cell r="I124">
            <v>1.7752901878884182E-2</v>
          </cell>
        </row>
        <row r="215">
          <cell r="D215">
            <v>9.854281799999999</v>
          </cell>
          <cell r="E215">
            <v>8.9825889300000004</v>
          </cell>
          <cell r="F215">
            <v>9.8308480300000003</v>
          </cell>
          <cell r="G215">
            <v>10.177830830000001</v>
          </cell>
          <cell r="H215">
            <v>11.018244780000002</v>
          </cell>
          <cell r="I215">
            <v>9.4764652499999986</v>
          </cell>
        </row>
        <row r="216">
          <cell r="D216">
            <v>5.9971599000000007</v>
          </cell>
          <cell r="E216">
            <v>8.4497309999999999</v>
          </cell>
          <cell r="F216">
            <v>7.2008519100000008</v>
          </cell>
          <cell r="G216">
            <v>6.5356442999999995</v>
          </cell>
          <cell r="H216">
            <v>7.853317370000001</v>
          </cell>
          <cell r="I216">
            <v>7.3989395300000007</v>
          </cell>
        </row>
        <row r="217">
          <cell r="D217">
            <v>5.3051068497332965</v>
          </cell>
          <cell r="E217">
            <v>4.6650009692545984</v>
          </cell>
          <cell r="F217">
            <v>4.9094742415818136</v>
          </cell>
          <cell r="G217">
            <v>4.8225569312808965</v>
          </cell>
          <cell r="H217">
            <v>4.031710205642514</v>
          </cell>
          <cell r="I217">
            <v>4.6463238306589396</v>
          </cell>
        </row>
        <row r="218">
          <cell r="D218">
            <v>0.16472486999999997</v>
          </cell>
          <cell r="E218">
            <v>0.15130452</v>
          </cell>
          <cell r="F218">
            <v>0.16847494000000002</v>
          </cell>
          <cell r="G218">
            <v>0.17660050000000002</v>
          </cell>
          <cell r="H218">
            <v>0.29827706999999998</v>
          </cell>
          <cell r="I218">
            <v>0.30686773000000001</v>
          </cell>
        </row>
        <row r="219">
          <cell r="D219">
            <v>0.16472486999999997</v>
          </cell>
          <cell r="E219">
            <v>0.15130452</v>
          </cell>
          <cell r="F219">
            <v>0.16847494000000002</v>
          </cell>
          <cell r="G219">
            <v>0.17660050000000002</v>
          </cell>
          <cell r="H219">
            <v>0.29827706999999998</v>
          </cell>
          <cell r="I219">
            <v>0.30686773000000001</v>
          </cell>
        </row>
        <row r="220">
          <cell r="D220">
            <v>10.626437710000001</v>
          </cell>
          <cell r="E220">
            <v>8.8445519400000006</v>
          </cell>
          <cell r="F220">
            <v>10.040015199999999</v>
          </cell>
          <cell r="G220">
            <v>11.51082774</v>
          </cell>
          <cell r="H220">
            <v>14.343634590000001</v>
          </cell>
          <cell r="I220">
            <v>24.047649740000001</v>
          </cell>
        </row>
        <row r="221">
          <cell r="D221">
            <v>3.0374959999999999E-2</v>
          </cell>
          <cell r="E221">
            <v>5.8234379999999995E-2</v>
          </cell>
          <cell r="F221">
            <v>0.10089484</v>
          </cell>
          <cell r="G221">
            <v>0.11951416000000001</v>
          </cell>
          <cell r="H221">
            <v>5.4791379999999994E-2</v>
          </cell>
          <cell r="I221">
            <v>0.11821836000000001</v>
          </cell>
        </row>
        <row r="222">
          <cell r="D222">
            <v>11.757473156856772</v>
          </cell>
          <cell r="E222">
            <v>10.621675542931829</v>
          </cell>
          <cell r="F222">
            <v>8.0101553197087476</v>
          </cell>
          <cell r="G222">
            <v>8.4008517198620858</v>
          </cell>
          <cell r="H222">
            <v>11.451933140090585</v>
          </cell>
          <cell r="I222">
            <v>12.389795310404889</v>
          </cell>
        </row>
        <row r="223">
          <cell r="D223">
            <v>4.2779999999999996</v>
          </cell>
          <cell r="E223">
            <v>3.7509999999999999</v>
          </cell>
          <cell r="F223">
            <v>4.1820000000000004</v>
          </cell>
          <cell r="G223">
            <v>4.1415800000000003</v>
          </cell>
          <cell r="H223">
            <v>5.2730560000000004</v>
          </cell>
          <cell r="I223">
            <v>5.3670069999999992</v>
          </cell>
        </row>
        <row r="224">
          <cell r="D224">
            <v>6.7702375000000004</v>
          </cell>
          <cell r="E224">
            <v>5.7582520199999996</v>
          </cell>
          <cell r="F224">
            <v>6.7118631299999993</v>
          </cell>
          <cell r="G224">
            <v>7.7382027500000001</v>
          </cell>
          <cell r="H224">
            <v>8.7062851999999982</v>
          </cell>
          <cell r="I224">
            <v>13.513083929999999</v>
          </cell>
        </row>
        <row r="225">
          <cell r="D225">
            <v>6.7702375000000004</v>
          </cell>
          <cell r="E225">
            <v>5.7582520199999996</v>
          </cell>
          <cell r="F225">
            <v>6.7118631299999993</v>
          </cell>
          <cell r="G225">
            <v>7.7382027500000001</v>
          </cell>
          <cell r="H225">
            <v>8.7062851999999982</v>
          </cell>
          <cell r="I225">
            <v>13.513083929999999</v>
          </cell>
        </row>
        <row r="226">
          <cell r="D226">
            <v>0.38730850000000006</v>
          </cell>
          <cell r="E226">
            <v>0.37649360000000004</v>
          </cell>
          <cell r="F226">
            <v>0.39768987999999994</v>
          </cell>
          <cell r="G226">
            <v>0.34015878000000005</v>
          </cell>
          <cell r="H226">
            <v>0.37642578000000004</v>
          </cell>
          <cell r="I226">
            <v>0.39305464000000001</v>
          </cell>
        </row>
        <row r="227">
          <cell r="D227">
            <v>0.14559234000000001</v>
          </cell>
          <cell r="E227">
            <v>0.14559234000000001</v>
          </cell>
          <cell r="F227">
            <v>0.14559234000000001</v>
          </cell>
          <cell r="G227">
            <v>0.14559234000000001</v>
          </cell>
          <cell r="H227">
            <v>0.14559234000000001</v>
          </cell>
          <cell r="I227">
            <v>0.14559234000000001</v>
          </cell>
        </row>
        <row r="228">
          <cell r="D228">
            <v>0.53979997999999996</v>
          </cell>
          <cell r="E228">
            <v>0.48565089</v>
          </cell>
          <cell r="F228">
            <v>0.42448808999999998</v>
          </cell>
          <cell r="G228">
            <v>0.37510971999999998</v>
          </cell>
          <cell r="H228">
            <v>0.38519629</v>
          </cell>
          <cell r="I228">
            <v>0.35578603000000003</v>
          </cell>
        </row>
        <row r="229">
          <cell r="D229">
            <v>-1.8637500000000236E-3</v>
          </cell>
          <cell r="E229">
            <v>-0.11354050000000007</v>
          </cell>
          <cell r="F229">
            <v>-8.2957100000000238E-3</v>
          </cell>
          <cell r="G229">
            <v>4.0189699999999993E-3</v>
          </cell>
          <cell r="H229">
            <v>-3.896650000000008E-3</v>
          </cell>
          <cell r="I229">
            <v>-6.2350200000000373E-3</v>
          </cell>
        </row>
        <row r="230"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5.7563999999999997E-2</v>
          </cell>
        </row>
        <row r="232">
          <cell r="D232">
            <v>0.23880679000000002</v>
          </cell>
          <cell r="E232">
            <v>0.22840154000000001</v>
          </cell>
          <cell r="F232">
            <v>0.49530427999999993</v>
          </cell>
          <cell r="G232">
            <v>0.18176017000000005</v>
          </cell>
          <cell r="H232">
            <v>0.22227309000000006</v>
          </cell>
          <cell r="I232">
            <v>0.14132816000000001</v>
          </cell>
        </row>
        <row r="233">
          <cell r="D233">
            <v>0.60916539999999997</v>
          </cell>
          <cell r="E233">
            <v>0.8092743200000001</v>
          </cell>
          <cell r="F233">
            <v>0.56662335000000008</v>
          </cell>
          <cell r="G233">
            <v>0.82676479999999986</v>
          </cell>
          <cell r="H233">
            <v>0.78780936999999995</v>
          </cell>
          <cell r="I233">
            <v>0.90530736999999983</v>
          </cell>
        </row>
        <row r="234">
          <cell r="D234">
            <v>0.9627529199999999</v>
          </cell>
          <cell r="E234">
            <v>0.93647306000000008</v>
          </cell>
          <cell r="F234">
            <v>0.97488092000000004</v>
          </cell>
          <cell r="G234">
            <v>0.93767449000000003</v>
          </cell>
          <cell r="H234">
            <v>0.97674641999999989</v>
          </cell>
          <cell r="I234">
            <v>0.91344458000000006</v>
          </cell>
        </row>
        <row r="235">
          <cell r="D235">
            <v>1.1519999999999998E-3</v>
          </cell>
          <cell r="E235">
            <v>1.15E-3</v>
          </cell>
          <cell r="F235">
            <v>1.1510000000000001E-3</v>
          </cell>
          <cell r="G235">
            <v>1.15E-3</v>
          </cell>
          <cell r="H235">
            <v>8.7000000000000001E-4</v>
          </cell>
          <cell r="I235">
            <v>8.7199999999999995E-4</v>
          </cell>
        </row>
        <row r="236"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D237">
            <v>0.93833</v>
          </cell>
          <cell r="E237">
            <v>1.5826300000000002</v>
          </cell>
          <cell r="F237">
            <v>2.2081360000000001</v>
          </cell>
          <cell r="G237">
            <v>2.1488100000000001</v>
          </cell>
          <cell r="H237">
            <v>2.1172840000000002</v>
          </cell>
          <cell r="I237">
            <v>2.7228546200000001</v>
          </cell>
        </row>
        <row r="238"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</row>
        <row r="241">
          <cell r="D241">
            <v>0</v>
          </cell>
          <cell r="E241">
            <v>0</v>
          </cell>
          <cell r="F241">
            <v>77.745999999999995</v>
          </cell>
          <cell r="G241">
            <v>0</v>
          </cell>
          <cell r="H241">
            <v>0</v>
          </cell>
          <cell r="I241">
            <v>81.060345999999996</v>
          </cell>
        </row>
        <row r="242">
          <cell r="D242">
            <v>0</v>
          </cell>
          <cell r="E242">
            <v>0</v>
          </cell>
          <cell r="F242">
            <v>0.48399999999999999</v>
          </cell>
          <cell r="G242">
            <v>0</v>
          </cell>
          <cell r="H242">
            <v>0</v>
          </cell>
          <cell r="I242">
            <v>0.83981300000000014</v>
          </cell>
        </row>
        <row r="243">
          <cell r="D243">
            <v>0</v>
          </cell>
          <cell r="E243">
            <v>0</v>
          </cell>
          <cell r="F243">
            <v>-52.593000000000004</v>
          </cell>
          <cell r="G243">
            <v>0</v>
          </cell>
          <cell r="H243">
            <v>0</v>
          </cell>
          <cell r="I243">
            <v>-45.805410999999992</v>
          </cell>
        </row>
        <row r="244">
          <cell r="D244">
            <v>0</v>
          </cell>
          <cell r="E244">
            <v>0</v>
          </cell>
          <cell r="F244">
            <v>-18.888000000000002</v>
          </cell>
          <cell r="G244">
            <v>0</v>
          </cell>
          <cell r="H244">
            <v>0</v>
          </cell>
          <cell r="I244">
            <v>-29.6337229999999</v>
          </cell>
        </row>
        <row r="245">
          <cell r="D245">
            <v>0</v>
          </cell>
          <cell r="E245">
            <v>0</v>
          </cell>
          <cell r="F245">
            <v>-3.2280000000000002</v>
          </cell>
          <cell r="G245">
            <v>0</v>
          </cell>
          <cell r="H245">
            <v>0</v>
          </cell>
          <cell r="I245">
            <v>-3.1539870000000954</v>
          </cell>
        </row>
        <row r="246"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</row>
        <row r="247">
          <cell r="D247">
            <v>0</v>
          </cell>
          <cell r="E247">
            <v>0</v>
          </cell>
          <cell r="F247">
            <v>1.45</v>
          </cell>
          <cell r="G247">
            <v>0</v>
          </cell>
          <cell r="H247">
            <v>0</v>
          </cell>
          <cell r="I247">
            <v>1.1160309999999998</v>
          </cell>
        </row>
        <row r="248">
          <cell r="D248">
            <v>0</v>
          </cell>
          <cell r="E248">
            <v>0</v>
          </cell>
          <cell r="F248">
            <v>-2.6560000000000001</v>
          </cell>
          <cell r="G248">
            <v>0</v>
          </cell>
          <cell r="H248">
            <v>0</v>
          </cell>
          <cell r="I248">
            <v>-3.3349259999999998</v>
          </cell>
        </row>
        <row r="249">
          <cell r="D249">
            <v>0</v>
          </cell>
          <cell r="E249">
            <v>0</v>
          </cell>
          <cell r="F249">
            <v>-4.8239999999999998</v>
          </cell>
          <cell r="G249">
            <v>0</v>
          </cell>
          <cell r="H249">
            <v>0</v>
          </cell>
          <cell r="I249">
            <v>-5.8389720000000001</v>
          </cell>
        </row>
        <row r="250">
          <cell r="D250">
            <v>0</v>
          </cell>
          <cell r="E250">
            <v>0</v>
          </cell>
          <cell r="F250">
            <v>1.9999999999999999E-6</v>
          </cell>
          <cell r="G250">
            <v>0</v>
          </cell>
          <cell r="H250">
            <v>0</v>
          </cell>
          <cell r="I250">
            <v>-1.9999999999999999E-6</v>
          </cell>
        </row>
        <row r="251">
          <cell r="D251">
            <v>0</v>
          </cell>
          <cell r="E251">
            <v>0</v>
          </cell>
          <cell r="F251">
            <v>4.0000000000000001E-3</v>
          </cell>
          <cell r="G251">
            <v>0</v>
          </cell>
          <cell r="H251">
            <v>0</v>
          </cell>
          <cell r="I251">
            <v>2.9273000000000004E-2</v>
          </cell>
        </row>
        <row r="252">
          <cell r="D252">
            <v>0</v>
          </cell>
          <cell r="E252">
            <v>0</v>
          </cell>
          <cell r="F252">
            <v>20</v>
          </cell>
          <cell r="G252">
            <v>0</v>
          </cell>
          <cell r="H252">
            <v>0</v>
          </cell>
          <cell r="I252">
            <v>5</v>
          </cell>
        </row>
        <row r="253">
          <cell r="D253">
            <v>0</v>
          </cell>
          <cell r="E253">
            <v>0</v>
          </cell>
          <cell r="F253">
            <v>1.9999999999999999E-6</v>
          </cell>
          <cell r="G253">
            <v>0</v>
          </cell>
          <cell r="H253">
            <v>0</v>
          </cell>
          <cell r="I253">
            <v>-1.9999999999999999E-6</v>
          </cell>
        </row>
        <row r="254">
          <cell r="D254">
            <v>0</v>
          </cell>
          <cell r="E254">
            <v>0</v>
          </cell>
          <cell r="F254">
            <v>-22.4</v>
          </cell>
          <cell r="G254">
            <v>0</v>
          </cell>
          <cell r="H254">
            <v>0</v>
          </cell>
          <cell r="I254">
            <v>0</v>
          </cell>
        </row>
        <row r="255">
          <cell r="D255">
            <v>0</v>
          </cell>
          <cell r="E255">
            <v>0</v>
          </cell>
          <cell r="F255">
            <v>-4.9049960000000148</v>
          </cell>
          <cell r="G255">
            <v>0</v>
          </cell>
          <cell r="H255">
            <v>0</v>
          </cell>
          <cell r="I255">
            <v>0.27844000000001429</v>
          </cell>
        </row>
        <row r="263">
          <cell r="D263">
            <v>0.1136421</v>
          </cell>
          <cell r="E263">
            <v>0.10224229</v>
          </cell>
          <cell r="F263">
            <v>0.11319682</v>
          </cell>
          <cell r="G263">
            <v>0.10717421000000001</v>
          </cell>
          <cell r="H263">
            <v>0.21230173000000002</v>
          </cell>
          <cell r="I263">
            <v>0.25413288000000001</v>
          </cell>
        </row>
        <row r="264">
          <cell r="D264">
            <v>1.7683440000000001</v>
          </cell>
          <cell r="E264">
            <v>1.73743197</v>
          </cell>
          <cell r="F264">
            <v>1.77992471</v>
          </cell>
          <cell r="G264">
            <v>1.7379364500000001</v>
          </cell>
          <cell r="H264">
            <v>1.78551638</v>
          </cell>
          <cell r="I264">
            <v>1.7462149500000002</v>
          </cell>
        </row>
        <row r="266"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</row>
        <row r="267">
          <cell r="D267">
            <v>0.37806241000000002</v>
          </cell>
          <cell r="E267">
            <v>0.387264</v>
          </cell>
          <cell r="F267">
            <v>0.38883475000000001</v>
          </cell>
          <cell r="G267">
            <v>0.38465199999999999</v>
          </cell>
          <cell r="H267">
            <v>0.38871909000000004</v>
          </cell>
          <cell r="I267">
            <v>0.51356221000000002</v>
          </cell>
        </row>
        <row r="268">
          <cell r="D268">
            <v>0.6375906699999998</v>
          </cell>
          <cell r="E268">
            <v>0.71307552999999979</v>
          </cell>
          <cell r="F268">
            <v>0.38082792999999998</v>
          </cell>
          <cell r="G268">
            <v>0.54555745999999983</v>
          </cell>
          <cell r="H268">
            <v>0.66379633000000005</v>
          </cell>
          <cell r="I268">
            <v>0.97709790000000019</v>
          </cell>
        </row>
        <row r="269">
          <cell r="D269">
            <v>1.54221031</v>
          </cell>
          <cell r="E269">
            <v>3.4342427100000004</v>
          </cell>
          <cell r="F269">
            <v>2.31216891</v>
          </cell>
          <cell r="G269">
            <v>3.2908031999999996</v>
          </cell>
          <cell r="H269">
            <v>3.2501553900000002</v>
          </cell>
          <cell r="I269">
            <v>-0.20899783999999971</v>
          </cell>
        </row>
        <row r="271">
          <cell r="D271">
            <v>0.32660400000000001</v>
          </cell>
          <cell r="E271">
            <v>0.32676100000000002</v>
          </cell>
          <cell r="F271">
            <v>0.32700699999999999</v>
          </cell>
          <cell r="G271">
            <v>0.327407</v>
          </cell>
          <cell r="H271">
            <v>0.32808499999999996</v>
          </cell>
          <cell r="I271">
            <v>0.32866073999999995</v>
          </cell>
        </row>
        <row r="272">
          <cell r="D272">
            <v>9.0783999999999993E-4</v>
          </cell>
          <cell r="E272">
            <v>8.6903999999999996E-4</v>
          </cell>
          <cell r="F272">
            <v>8.3001000000000006E-4</v>
          </cell>
          <cell r="G272">
            <v>8.5921999999999995E-4</v>
          </cell>
          <cell r="H272">
            <v>8.1632000000000004E-4</v>
          </cell>
          <cell r="I272">
            <v>7.7316999999999989E-4</v>
          </cell>
        </row>
        <row r="273">
          <cell r="D273">
            <v>0.14845</v>
          </cell>
          <cell r="E273">
            <v>7.0004000000000011E-2</v>
          </cell>
          <cell r="F273">
            <v>4.5050000000000003E-3</v>
          </cell>
          <cell r="G273">
            <v>0.229798</v>
          </cell>
          <cell r="H273">
            <v>4.9337000000000006E-2</v>
          </cell>
          <cell r="I273">
            <v>-0.27622079999999999</v>
          </cell>
        </row>
        <row r="274">
          <cell r="F274">
            <v>0</v>
          </cell>
          <cell r="G274">
            <v>0</v>
          </cell>
          <cell r="H274">
            <v>0</v>
          </cell>
          <cell r="I274">
            <v>0</v>
          </cell>
        </row>
        <row r="277">
          <cell r="F277">
            <v>1.389</v>
          </cell>
          <cell r="G277">
            <v>0</v>
          </cell>
          <cell r="H277">
            <v>0</v>
          </cell>
          <cell r="I277">
            <v>0.42813699999999999</v>
          </cell>
        </row>
        <row r="278">
          <cell r="F278">
            <v>5.2610000000000001</v>
          </cell>
          <cell r="G278">
            <v>0</v>
          </cell>
          <cell r="H278">
            <v>0</v>
          </cell>
          <cell r="I278">
            <v>5.245309999999999</v>
          </cell>
        </row>
        <row r="279">
          <cell r="F279">
            <v>-10.426</v>
          </cell>
          <cell r="G279">
            <v>0</v>
          </cell>
          <cell r="H279">
            <v>0</v>
          </cell>
          <cell r="I279">
            <v>0.4529999999999994</v>
          </cell>
        </row>
        <row r="280">
          <cell r="F280">
            <v>0.32900000000000001</v>
          </cell>
          <cell r="G280">
            <v>0</v>
          </cell>
          <cell r="H280">
            <v>0</v>
          </cell>
          <cell r="I280">
            <v>0.57369000000000003</v>
          </cell>
        </row>
        <row r="281">
          <cell r="F281">
            <v>-3.0000000000000001E-3</v>
          </cell>
          <cell r="G281">
            <v>0</v>
          </cell>
          <cell r="H281">
            <v>0</v>
          </cell>
          <cell r="I281">
            <v>-2E-3</v>
          </cell>
        </row>
        <row r="282">
          <cell r="F282">
            <v>0.309</v>
          </cell>
          <cell r="G282">
            <v>0</v>
          </cell>
          <cell r="H282">
            <v>0</v>
          </cell>
          <cell r="I282">
            <v>0.192</v>
          </cell>
        </row>
        <row r="283">
          <cell r="F283">
            <v>-8.0000000000000002E-3</v>
          </cell>
          <cell r="G283">
            <v>0</v>
          </cell>
          <cell r="H283">
            <v>0</v>
          </cell>
          <cell r="I283">
            <v>-3.1579999999999999</v>
          </cell>
        </row>
        <row r="284">
          <cell r="F284">
            <v>22.4</v>
          </cell>
          <cell r="G284">
            <v>0</v>
          </cell>
          <cell r="H284">
            <v>0</v>
          </cell>
          <cell r="I284">
            <v>0</v>
          </cell>
        </row>
        <row r="285">
          <cell r="F285">
            <v>-0.38300000000000001</v>
          </cell>
          <cell r="G285">
            <v>0</v>
          </cell>
          <cell r="H285">
            <v>0</v>
          </cell>
          <cell r="I285">
            <v>-0.51400000000000001</v>
          </cell>
        </row>
        <row r="286">
          <cell r="F286">
            <v>0</v>
          </cell>
          <cell r="G286">
            <v>0</v>
          </cell>
          <cell r="H286">
            <v>0</v>
          </cell>
          <cell r="I286">
            <v>0</v>
          </cell>
        </row>
        <row r="287">
          <cell r="F287">
            <v>0</v>
          </cell>
          <cell r="G287">
            <v>0</v>
          </cell>
          <cell r="H287">
            <v>0</v>
          </cell>
          <cell r="I287">
            <v>0</v>
          </cell>
        </row>
        <row r="288">
          <cell r="F288">
            <v>0</v>
          </cell>
          <cell r="G288">
            <v>0</v>
          </cell>
          <cell r="H288">
            <v>0</v>
          </cell>
          <cell r="I288">
            <v>-34.001626000000002</v>
          </cell>
        </row>
        <row r="289">
          <cell r="F289">
            <v>0</v>
          </cell>
          <cell r="G289">
            <v>0</v>
          </cell>
          <cell r="H289">
            <v>0</v>
          </cell>
          <cell r="I289">
            <v>36</v>
          </cell>
        </row>
        <row r="290">
          <cell r="F290">
            <v>-22.4</v>
          </cell>
          <cell r="G290">
            <v>0</v>
          </cell>
          <cell r="H290">
            <v>0</v>
          </cell>
          <cell r="I290">
            <v>0</v>
          </cell>
        </row>
        <row r="291">
          <cell r="E291">
            <v>0</v>
          </cell>
          <cell r="F291">
            <v>-3.532</v>
          </cell>
          <cell r="G291">
            <v>0</v>
          </cell>
          <cell r="H291">
            <v>0</v>
          </cell>
          <cell r="I291">
            <v>5.216510999999997</v>
          </cell>
        </row>
        <row r="293">
          <cell r="D293">
            <v>6.6130320000000005</v>
          </cell>
        </row>
        <row r="301">
          <cell r="D301">
            <v>5.7229260000000004E-2</v>
          </cell>
          <cell r="E301">
            <v>5.0932180000000001E-2</v>
          </cell>
          <cell r="F301">
            <v>3.5628550000000002E-2</v>
          </cell>
          <cell r="G301">
            <v>3.464851E-2</v>
          </cell>
          <cell r="H301">
            <v>8.5922149999999989E-2</v>
          </cell>
          <cell r="I301">
            <v>3.9065289999999996E-2</v>
          </cell>
        </row>
        <row r="302">
          <cell r="D302">
            <v>2.4433051600000004</v>
          </cell>
          <cell r="E302">
            <v>2.19820927</v>
          </cell>
          <cell r="F302">
            <v>2.4337317000000001</v>
          </cell>
          <cell r="G302">
            <v>2.3042454299999999</v>
          </cell>
          <cell r="H302">
            <v>2.36620579</v>
          </cell>
          <cell r="I302">
            <v>2.1855427400000003</v>
          </cell>
        </row>
        <row r="303">
          <cell r="D303">
            <v>1.37203E-3</v>
          </cell>
          <cell r="E303">
            <v>1.53268E-3</v>
          </cell>
          <cell r="F303">
            <v>1.4462100000000001E-3</v>
          </cell>
          <cell r="G303">
            <v>6.6048800000000005E-3</v>
          </cell>
          <cell r="H303">
            <v>1.8685000000000002E-3</v>
          </cell>
          <cell r="I303">
            <v>1.45772E-3</v>
          </cell>
        </row>
        <row r="304">
          <cell r="D304">
            <v>0.04</v>
          </cell>
          <cell r="E304">
            <v>0.04</v>
          </cell>
          <cell r="F304">
            <v>0.04</v>
          </cell>
          <cell r="G304">
            <v>0.04</v>
          </cell>
          <cell r="H304">
            <v>0.04</v>
          </cell>
          <cell r="I304">
            <v>0.04</v>
          </cell>
        </row>
        <row r="305">
          <cell r="D305">
            <v>1.9113914400000003</v>
          </cell>
          <cell r="E305">
            <v>1.7260774000000001</v>
          </cell>
          <cell r="F305">
            <v>1.9614394999999996</v>
          </cell>
          <cell r="G305">
            <v>1.9349308700000003</v>
          </cell>
          <cell r="H305">
            <v>1.8802489599999999</v>
          </cell>
          <cell r="I305">
            <v>3.9797834900000004</v>
          </cell>
        </row>
        <row r="306">
          <cell r="D306">
            <v>0.53979997999999996</v>
          </cell>
          <cell r="E306">
            <v>0.48565088999999989</v>
          </cell>
          <cell r="F306">
            <v>0.42448809000000004</v>
          </cell>
          <cell r="G306">
            <v>0.37510971999999998</v>
          </cell>
          <cell r="H306">
            <v>0.48744193999999996</v>
          </cell>
          <cell r="I306">
            <v>0.50826576000000001</v>
          </cell>
        </row>
        <row r="307">
          <cell r="D307">
            <v>2.3909999999999999E-3</v>
          </cell>
          <cell r="E307">
            <v>-1.2359999999999999E-3</v>
          </cell>
          <cell r="F307">
            <v>1.2596E-2</v>
          </cell>
          <cell r="G307">
            <v>-5.3249999999999999E-3</v>
          </cell>
          <cell r="H307">
            <v>1.2771000000000001E-2</v>
          </cell>
          <cell r="I307">
            <v>-0.69147000000000003</v>
          </cell>
        </row>
        <row r="308">
          <cell r="D308">
            <v>0.10481</v>
          </cell>
        </row>
        <row r="311">
          <cell r="F311">
            <v>0.21</v>
          </cell>
          <cell r="G311">
            <v>0</v>
          </cell>
          <cell r="H311">
            <v>0</v>
          </cell>
          <cell r="I311">
            <v>0.19050900000000001</v>
          </cell>
        </row>
        <row r="312">
          <cell r="F312">
            <v>-0.123</v>
          </cell>
          <cell r="G312">
            <v>0</v>
          </cell>
          <cell r="H312">
            <v>0</v>
          </cell>
          <cell r="I312">
            <v>-0.11699999999999999</v>
          </cell>
        </row>
        <row r="313">
          <cell r="F313">
            <v>0.14399999999999999</v>
          </cell>
          <cell r="G313">
            <v>0</v>
          </cell>
          <cell r="H313">
            <v>0</v>
          </cell>
          <cell r="I313">
            <v>0.15942599999999998</v>
          </cell>
        </row>
        <row r="314">
          <cell r="F314">
            <v>7.0750000000000002</v>
          </cell>
          <cell r="G314">
            <v>0</v>
          </cell>
          <cell r="H314">
            <v>0</v>
          </cell>
          <cell r="I314">
            <v>6.8562399999999988</v>
          </cell>
        </row>
        <row r="315">
          <cell r="F315">
            <v>-2.8959999999999999</v>
          </cell>
          <cell r="G315">
            <v>0</v>
          </cell>
          <cell r="H315">
            <v>0</v>
          </cell>
          <cell r="I315">
            <v>-10.132197999999999</v>
          </cell>
        </row>
        <row r="316">
          <cell r="F316">
            <v>-1.4470000000000001</v>
          </cell>
          <cell r="G316">
            <v>0</v>
          </cell>
          <cell r="H316">
            <v>0</v>
          </cell>
          <cell r="I316">
            <v>-1.3737559999999998</v>
          </cell>
        </row>
        <row r="317">
          <cell r="F317">
            <v>2.8000000000000001E-2</v>
          </cell>
          <cell r="G317">
            <v>0</v>
          </cell>
          <cell r="H317">
            <v>0</v>
          </cell>
          <cell r="I317">
            <v>2.1011999999999999E-2</v>
          </cell>
        </row>
        <row r="318">
          <cell r="F318">
            <v>-1.2E-2</v>
          </cell>
          <cell r="G318">
            <v>0</v>
          </cell>
          <cell r="H318">
            <v>0</v>
          </cell>
          <cell r="I318">
            <v>0.21314500000000003</v>
          </cell>
        </row>
        <row r="319">
          <cell r="F319">
            <v>20</v>
          </cell>
          <cell r="G319">
            <v>0</v>
          </cell>
          <cell r="H319">
            <v>0</v>
          </cell>
          <cell r="I319">
            <v>-25</v>
          </cell>
        </row>
        <row r="321">
          <cell r="F321">
            <v>-20</v>
          </cell>
          <cell r="G321">
            <v>0</v>
          </cell>
          <cell r="H321">
            <v>0</v>
          </cell>
          <cell r="I321">
            <v>25</v>
          </cell>
        </row>
        <row r="384">
          <cell r="G384">
            <v>0</v>
          </cell>
          <cell r="H384">
            <v>0</v>
          </cell>
          <cell r="I384">
            <v>0</v>
          </cell>
        </row>
        <row r="428">
          <cell r="G428">
            <v>0</v>
          </cell>
          <cell r="H428">
            <v>0</v>
          </cell>
          <cell r="I42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1"/>
  </sheetPr>
  <dimension ref="A1:BD944"/>
  <sheetViews>
    <sheetView showGridLines="0" tabSelected="1" zoomScale="55" zoomScaleNormal="55" workbookViewId="0">
      <selection activeCell="M20" sqref="M20"/>
    </sheetView>
  </sheetViews>
  <sheetFormatPr defaultColWidth="9" defaultRowHeight="15" x14ac:dyDescent="0.25"/>
  <cols>
    <col min="1" max="1" width="3.875" style="4" customWidth="1"/>
    <col min="2" max="11" width="13" style="4" customWidth="1"/>
    <col min="12" max="12" width="3.875" style="4" customWidth="1"/>
    <col min="13" max="21" width="13" style="4" customWidth="1"/>
    <col min="22" max="22" width="62.75" style="4" bestFit="1" customWidth="1"/>
    <col min="23" max="23" width="3.875" style="4" customWidth="1"/>
    <col min="24" max="28" width="13" style="4" customWidth="1"/>
    <col min="29" max="29" width="13" style="5" customWidth="1"/>
    <col min="30" max="32" width="13" style="4" customWidth="1"/>
    <col min="33" max="33" width="10.625" style="4" bestFit="1" customWidth="1"/>
    <col min="34" max="38" width="13" style="4" customWidth="1"/>
    <col min="39" max="39" width="13" style="5" customWidth="1"/>
    <col min="40" max="45" width="13" style="4" customWidth="1"/>
    <col min="46" max="16384" width="9" style="4"/>
  </cols>
  <sheetData>
    <row r="1" spans="1:45" s="1" customFormat="1" ht="26.25" x14ac:dyDescent="0.2">
      <c r="A1" s="1" t="s">
        <v>0</v>
      </c>
      <c r="AC1" s="2"/>
      <c r="AM1" s="2"/>
    </row>
    <row r="2" spans="1:45" ht="7.5" customHeight="1" x14ac:dyDescent="0.25"/>
    <row r="3" spans="1:45" ht="22.5" customHeight="1" x14ac:dyDescent="0.2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</row>
    <row r="4" spans="1:45" ht="7.5" customHeight="1" x14ac:dyDescent="0.25"/>
    <row r="5" spans="1:45" ht="15" customHeight="1" x14ac:dyDescent="0.25">
      <c r="B5" s="6" t="s">
        <v>2</v>
      </c>
      <c r="C5" s="7"/>
      <c r="D5" s="7"/>
      <c r="E5" s="7"/>
      <c r="F5" s="7"/>
      <c r="G5" s="7"/>
      <c r="H5" s="8" t="s">
        <v>3</v>
      </c>
      <c r="I5" s="9" t="s">
        <v>4</v>
      </c>
      <c r="Y5" s="5"/>
      <c r="AC5" s="4"/>
      <c r="AI5" s="5"/>
      <c r="AM5" s="4"/>
    </row>
    <row r="6" spans="1:45" ht="15" customHeight="1" x14ac:dyDescent="0.25">
      <c r="B6" s="11" t="s">
        <v>5</v>
      </c>
      <c r="C6" s="12"/>
      <c r="D6" s="12"/>
      <c r="E6" s="12"/>
      <c r="F6" s="12"/>
      <c r="G6" s="12"/>
      <c r="H6" s="13">
        <v>5</v>
      </c>
      <c r="I6" s="14" t="s">
        <v>6</v>
      </c>
      <c r="Y6" s="5"/>
      <c r="AC6" s="4"/>
      <c r="AI6" s="5"/>
      <c r="AM6" s="4"/>
    </row>
    <row r="7" spans="1:45" ht="15" customHeight="1" x14ac:dyDescent="0.25">
      <c r="B7" s="11" t="s">
        <v>8</v>
      </c>
      <c r="C7" s="12"/>
      <c r="D7" s="12"/>
      <c r="E7" s="12"/>
      <c r="F7" s="12"/>
      <c r="G7" s="12"/>
      <c r="H7" s="13">
        <v>4</v>
      </c>
      <c r="I7" s="16" t="s">
        <v>9</v>
      </c>
      <c r="Y7" s="5"/>
      <c r="AC7" s="4"/>
      <c r="AI7" s="5"/>
      <c r="AM7" s="4"/>
    </row>
    <row r="8" spans="1:45" ht="15" customHeight="1" x14ac:dyDescent="0.25">
      <c r="B8" s="18" t="s">
        <v>10</v>
      </c>
      <c r="C8" s="19"/>
      <c r="D8" s="19"/>
      <c r="E8" s="19"/>
      <c r="F8" s="19"/>
      <c r="G8" s="19"/>
      <c r="H8" s="13">
        <v>0.33</v>
      </c>
      <c r="I8" s="20"/>
      <c r="Y8" s="5"/>
      <c r="AC8" s="4"/>
      <c r="AI8" s="5"/>
      <c r="AM8" s="4"/>
    </row>
    <row r="9" spans="1:45" ht="15" customHeight="1" x14ac:dyDescent="0.25">
      <c r="Y9" s="5"/>
      <c r="AC9" s="4"/>
      <c r="AI9" s="5"/>
      <c r="AM9" s="4"/>
    </row>
    <row r="10" spans="1:45" ht="15" customHeight="1" x14ac:dyDescent="0.25">
      <c r="B10" s="6" t="s">
        <v>11</v>
      </c>
      <c r="C10" s="21"/>
      <c r="D10" s="21"/>
      <c r="E10" s="21"/>
      <c r="F10" s="21"/>
      <c r="G10" s="21"/>
      <c r="H10" s="10" t="s">
        <v>12</v>
      </c>
      <c r="I10" s="10" t="s">
        <v>142</v>
      </c>
      <c r="Y10" s="5"/>
      <c r="AC10" s="4"/>
      <c r="AI10" s="5"/>
      <c r="AM10" s="4"/>
    </row>
    <row r="11" spans="1:45" ht="15" customHeight="1" x14ac:dyDescent="0.25">
      <c r="B11" s="22" t="s">
        <v>13</v>
      </c>
      <c r="C11" s="23" t="s">
        <v>14</v>
      </c>
      <c r="D11" s="23"/>
      <c r="E11" s="23"/>
      <c r="F11" s="23"/>
      <c r="G11" s="23"/>
      <c r="H11" s="96">
        <v>0.43999999999999995</v>
      </c>
      <c r="I11" s="24">
        <v>1</v>
      </c>
      <c r="Y11" s="5"/>
      <c r="AC11" s="4"/>
      <c r="AI11" s="5"/>
      <c r="AM11" s="4"/>
    </row>
    <row r="12" spans="1:45" ht="15" customHeight="1" x14ac:dyDescent="0.25">
      <c r="B12" s="15" t="s">
        <v>15</v>
      </c>
      <c r="C12" s="12" t="s">
        <v>16</v>
      </c>
      <c r="D12" s="12"/>
      <c r="E12" s="12"/>
      <c r="F12" s="12"/>
      <c r="G12" s="12"/>
      <c r="H12" s="117">
        <f>1-H11</f>
        <v>0.56000000000000005</v>
      </c>
      <c r="I12" s="24">
        <v>1</v>
      </c>
      <c r="Y12" s="5"/>
      <c r="AC12" s="4"/>
      <c r="AI12" s="5"/>
      <c r="AM12" s="4"/>
    </row>
    <row r="13" spans="1:45" ht="15" customHeight="1" x14ac:dyDescent="0.25">
      <c r="B13" s="15" t="s">
        <v>17</v>
      </c>
      <c r="C13" s="12" t="s">
        <v>18</v>
      </c>
      <c r="D13" s="12"/>
      <c r="E13" s="12"/>
      <c r="F13" s="12"/>
      <c r="G13" s="12"/>
      <c r="H13" s="96">
        <v>0.33999999999999997</v>
      </c>
      <c r="I13" s="24">
        <v>1</v>
      </c>
      <c r="Y13" s="5"/>
      <c r="AC13" s="4"/>
      <c r="AI13" s="5"/>
      <c r="AM13" s="4"/>
    </row>
    <row r="14" spans="1:45" ht="15" customHeight="1" x14ac:dyDescent="0.25">
      <c r="B14" s="15" t="s">
        <v>19</v>
      </c>
      <c r="C14" s="26" t="s">
        <v>20</v>
      </c>
      <c r="D14" s="26"/>
      <c r="E14" s="26"/>
      <c r="F14" s="26"/>
      <c r="G14" s="26"/>
      <c r="H14" s="117">
        <f>1-H13</f>
        <v>0.66</v>
      </c>
      <c r="I14" s="24">
        <v>1</v>
      </c>
      <c r="Y14" s="5"/>
      <c r="AC14" s="4"/>
      <c r="AI14" s="5"/>
      <c r="AM14" s="91"/>
      <c r="AN14" s="91"/>
      <c r="AO14" s="91"/>
      <c r="AP14" s="91"/>
      <c r="AQ14" s="91"/>
      <c r="AR14" s="91"/>
      <c r="AS14" s="91"/>
    </row>
    <row r="15" spans="1:45" ht="15" customHeight="1" x14ac:dyDescent="0.25">
      <c r="B15" s="15" t="s">
        <v>21</v>
      </c>
      <c r="C15" s="26" t="s">
        <v>22</v>
      </c>
      <c r="D15" s="26"/>
      <c r="E15" s="26"/>
      <c r="F15" s="26"/>
      <c r="G15" s="26"/>
      <c r="H15" s="96">
        <v>0.35</v>
      </c>
      <c r="I15" s="24">
        <v>1</v>
      </c>
      <c r="Y15" s="5"/>
      <c r="AC15" s="4"/>
      <c r="AI15" s="5"/>
      <c r="AM15" s="4"/>
    </row>
    <row r="16" spans="1:45" ht="15" customHeight="1" x14ac:dyDescent="0.25">
      <c r="B16" s="15" t="s">
        <v>23</v>
      </c>
      <c r="C16" s="26" t="s">
        <v>24</v>
      </c>
      <c r="D16" s="26"/>
      <c r="E16" s="26"/>
      <c r="F16" s="26"/>
      <c r="G16" s="26"/>
      <c r="H16" s="117">
        <f>1-H15</f>
        <v>0.65</v>
      </c>
      <c r="I16" s="24">
        <v>1</v>
      </c>
      <c r="Y16" s="5"/>
      <c r="AC16" s="4"/>
      <c r="AI16" s="5"/>
      <c r="AM16" s="4"/>
    </row>
    <row r="17" spans="1:51" ht="15" customHeight="1" x14ac:dyDescent="0.25">
      <c r="B17" s="15" t="s">
        <v>25</v>
      </c>
      <c r="C17" s="26" t="s">
        <v>26</v>
      </c>
      <c r="D17" s="26"/>
      <c r="E17" s="26"/>
      <c r="F17" s="26"/>
      <c r="G17" s="26"/>
      <c r="H17" s="96">
        <v>0.7</v>
      </c>
      <c r="I17" s="24">
        <v>1.1774163909027231</v>
      </c>
      <c r="Y17" s="5"/>
      <c r="AC17" s="4"/>
      <c r="AI17" s="5"/>
      <c r="AM17" s="4"/>
    </row>
    <row r="18" spans="1:51" ht="15" customHeight="1" x14ac:dyDescent="0.25">
      <c r="B18" s="15" t="s">
        <v>27</v>
      </c>
      <c r="C18" s="26" t="s">
        <v>28</v>
      </c>
      <c r="D18" s="26"/>
      <c r="E18" s="26"/>
      <c r="F18" s="26"/>
      <c r="G18" s="26"/>
      <c r="H18" s="117">
        <f>1-H17</f>
        <v>0.30000000000000004</v>
      </c>
      <c r="I18" s="24">
        <v>1.1774163909027231</v>
      </c>
      <c r="Y18" s="5"/>
      <c r="AC18" s="4"/>
      <c r="AI18" s="5"/>
      <c r="AM18" s="4"/>
    </row>
    <row r="19" spans="1:51" ht="15" customHeight="1" x14ac:dyDescent="0.25">
      <c r="B19" s="15" t="s">
        <v>29</v>
      </c>
      <c r="C19" s="26" t="s">
        <v>30</v>
      </c>
      <c r="D19" s="26"/>
      <c r="E19" s="26"/>
      <c r="F19" s="26"/>
      <c r="G19" s="26"/>
      <c r="H19" s="96">
        <v>0.7</v>
      </c>
      <c r="I19" s="24">
        <v>1.1774163909027231</v>
      </c>
      <c r="Y19" s="5"/>
      <c r="AC19" s="4"/>
      <c r="AI19" s="5"/>
      <c r="AM19" s="4"/>
    </row>
    <row r="20" spans="1:51" ht="15" customHeight="1" x14ac:dyDescent="0.25">
      <c r="B20" s="15" t="s">
        <v>31</v>
      </c>
      <c r="C20" s="26" t="s">
        <v>32</v>
      </c>
      <c r="D20" s="26"/>
      <c r="E20" s="26"/>
      <c r="F20" s="26"/>
      <c r="G20" s="26"/>
      <c r="H20" s="117">
        <f>1-H19</f>
        <v>0.30000000000000004</v>
      </c>
      <c r="I20" s="24">
        <v>1.1774163909027231</v>
      </c>
      <c r="Y20" s="5"/>
      <c r="AC20" s="4"/>
      <c r="AI20" s="5"/>
      <c r="AM20" s="4"/>
    </row>
    <row r="21" spans="1:51" ht="15" customHeight="1" x14ac:dyDescent="0.25">
      <c r="B21" s="15" t="s">
        <v>33</v>
      </c>
      <c r="C21" s="12" t="s">
        <v>34</v>
      </c>
      <c r="D21" s="12"/>
      <c r="E21" s="12"/>
      <c r="F21" s="12"/>
      <c r="G21" s="12"/>
      <c r="H21" s="96">
        <v>0.7</v>
      </c>
      <c r="I21" s="24">
        <v>1.1774163909027231</v>
      </c>
      <c r="Y21" s="5"/>
      <c r="AC21" s="4"/>
      <c r="AI21" s="5"/>
      <c r="AM21" s="4"/>
    </row>
    <row r="22" spans="1:51" ht="15" customHeight="1" x14ac:dyDescent="0.25">
      <c r="B22" s="15" t="s">
        <v>35</v>
      </c>
      <c r="C22" s="12" t="s">
        <v>36</v>
      </c>
      <c r="D22" s="12"/>
      <c r="E22" s="12"/>
      <c r="F22" s="12"/>
      <c r="G22" s="12"/>
      <c r="H22" s="117">
        <f>1-H21</f>
        <v>0.30000000000000004</v>
      </c>
      <c r="I22" s="24">
        <v>1.1774163909027231</v>
      </c>
      <c r="Y22" s="5"/>
      <c r="AC22" s="4"/>
      <c r="AI22" s="5"/>
      <c r="AM22" s="4"/>
    </row>
    <row r="23" spans="1:51" ht="15" customHeight="1" x14ac:dyDescent="0.25">
      <c r="B23" s="15" t="s">
        <v>37</v>
      </c>
      <c r="C23" s="12" t="s">
        <v>38</v>
      </c>
      <c r="D23" s="12"/>
      <c r="E23" s="12"/>
      <c r="F23" s="12"/>
      <c r="G23" s="12"/>
      <c r="H23" s="25"/>
      <c r="I23" s="24">
        <v>1.1774163909027231</v>
      </c>
      <c r="Y23" s="5"/>
      <c r="AC23" s="4"/>
      <c r="AI23" s="5"/>
      <c r="AM23" s="4"/>
    </row>
    <row r="24" spans="1:51" ht="15" customHeight="1" x14ac:dyDescent="0.25">
      <c r="B24" s="15" t="s">
        <v>39</v>
      </c>
      <c r="C24" s="12" t="s">
        <v>40</v>
      </c>
      <c r="D24" s="12"/>
      <c r="E24" s="12"/>
      <c r="F24" s="12"/>
      <c r="G24" s="12"/>
      <c r="H24" s="25"/>
      <c r="I24" s="24">
        <v>1.1774163909027231</v>
      </c>
      <c r="Y24" s="5"/>
      <c r="AC24" s="4"/>
      <c r="AI24" s="5"/>
      <c r="AM24" s="4"/>
    </row>
    <row r="25" spans="1:51" ht="15" customHeight="1" x14ac:dyDescent="0.25">
      <c r="B25" s="15" t="s">
        <v>41</v>
      </c>
      <c r="C25" s="12" t="s">
        <v>42</v>
      </c>
      <c r="D25" s="12"/>
      <c r="E25" s="12"/>
      <c r="F25" s="12"/>
      <c r="G25" s="12"/>
      <c r="H25" s="25"/>
      <c r="I25" s="24">
        <v>1.1774163909027231</v>
      </c>
      <c r="Y25" s="5"/>
      <c r="AC25" s="4"/>
      <c r="AI25" s="5"/>
      <c r="AM25" s="4"/>
    </row>
    <row r="26" spans="1:51" ht="15" customHeight="1" x14ac:dyDescent="0.25">
      <c r="B26" s="15" t="s">
        <v>43</v>
      </c>
      <c r="C26" s="12" t="s">
        <v>44</v>
      </c>
      <c r="D26" s="12"/>
      <c r="E26" s="12"/>
      <c r="F26" s="12"/>
      <c r="G26" s="12"/>
      <c r="H26" s="25"/>
      <c r="I26" s="24">
        <v>1.1774163909027231</v>
      </c>
      <c r="Y26" s="5"/>
      <c r="AC26" s="4"/>
      <c r="AI26" s="5"/>
      <c r="AM26" s="4"/>
    </row>
    <row r="27" spans="1:51" ht="15" customHeight="1" x14ac:dyDescent="0.25">
      <c r="B27" s="15" t="s">
        <v>45</v>
      </c>
      <c r="C27" s="12" t="s">
        <v>46</v>
      </c>
      <c r="D27" s="12"/>
      <c r="E27" s="12"/>
      <c r="F27" s="12"/>
      <c r="G27" s="12"/>
      <c r="H27" s="25"/>
      <c r="I27" s="24">
        <v>1.1774163909027231</v>
      </c>
      <c r="Y27" s="5"/>
      <c r="AC27" s="4"/>
      <c r="AI27" s="5"/>
      <c r="AM27" s="4"/>
    </row>
    <row r="28" spans="1:51" ht="15" customHeight="1" x14ac:dyDescent="0.25">
      <c r="B28" s="17" t="s">
        <v>47</v>
      </c>
      <c r="C28" s="19" t="s">
        <v>48</v>
      </c>
      <c r="D28" s="19"/>
      <c r="E28" s="19"/>
      <c r="F28" s="19"/>
      <c r="G28" s="19"/>
      <c r="H28" s="25"/>
      <c r="I28" s="24">
        <v>1.1774163909027231</v>
      </c>
      <c r="Y28" s="5"/>
      <c r="AC28" s="4"/>
      <c r="AI28" s="5"/>
      <c r="AM28" s="4"/>
    </row>
    <row r="29" spans="1:51" ht="7.5" customHeight="1" x14ac:dyDescent="0.25"/>
    <row r="30" spans="1:51" s="28" customFormat="1" ht="22.5" customHeight="1" x14ac:dyDescent="0.2">
      <c r="A30" s="27" t="s">
        <v>49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3"/>
      <c r="AD30" s="27"/>
      <c r="AE30" s="27"/>
      <c r="AF30" s="27"/>
      <c r="AG30" s="27"/>
      <c r="AH30" s="27"/>
      <c r="AI30" s="27"/>
      <c r="AJ30" s="27"/>
      <c r="AK30" s="27"/>
      <c r="AL30" s="27"/>
      <c r="AM30" s="3"/>
      <c r="AN30" s="27"/>
      <c r="AO30" s="27"/>
      <c r="AP30" s="27"/>
      <c r="AQ30" s="27"/>
      <c r="AR30" s="27"/>
      <c r="AS30" s="27"/>
    </row>
    <row r="31" spans="1:51" ht="7.5" customHeight="1" x14ac:dyDescent="0.25"/>
    <row r="32" spans="1:51" s="29" customFormat="1" ht="22.5" customHeight="1" x14ac:dyDescent="0.2">
      <c r="B32" s="30" t="s">
        <v>138</v>
      </c>
      <c r="C32" s="30"/>
      <c r="D32" s="30"/>
      <c r="E32" s="30"/>
      <c r="F32" s="30"/>
      <c r="G32" s="30"/>
      <c r="H32" s="30"/>
      <c r="I32" s="30"/>
      <c r="J32" s="30"/>
      <c r="K32" s="30"/>
      <c r="M32" s="30" t="s">
        <v>139</v>
      </c>
      <c r="N32" s="30"/>
      <c r="O32" s="30"/>
      <c r="P32" s="30"/>
      <c r="Q32" s="30"/>
      <c r="R32" s="30"/>
      <c r="S32" s="30"/>
      <c r="T32" s="30"/>
      <c r="U32" s="30"/>
      <c r="V32" s="30"/>
      <c r="X32" s="30" t="s">
        <v>140</v>
      </c>
      <c r="Y32" s="30"/>
      <c r="Z32" s="30"/>
      <c r="AA32" s="30"/>
      <c r="AB32" s="30"/>
      <c r="AC32" s="30"/>
      <c r="AD32" s="30"/>
      <c r="AE32" s="30"/>
      <c r="AF32" s="30"/>
      <c r="AH32" s="30" t="s">
        <v>141</v>
      </c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U32" s="89"/>
      <c r="AV32" s="89"/>
      <c r="AW32" s="89"/>
      <c r="AX32" s="89"/>
      <c r="AY32" s="89"/>
    </row>
    <row r="33" spans="2:56" ht="7.5" customHeight="1" x14ac:dyDescent="0.25"/>
    <row r="34" spans="2:56" s="29" customFormat="1" ht="33" customHeight="1" x14ac:dyDescent="0.25">
      <c r="B34" s="31" t="s">
        <v>7</v>
      </c>
      <c r="C34" s="32">
        <v>2010</v>
      </c>
      <c r="D34" s="32">
        <v>2011</v>
      </c>
      <c r="E34" s="32">
        <v>2012</v>
      </c>
      <c r="F34" s="32">
        <v>2013</v>
      </c>
      <c r="G34" s="32">
        <v>2014</v>
      </c>
      <c r="H34" s="32">
        <v>2015</v>
      </c>
      <c r="I34" s="32">
        <v>2016</v>
      </c>
      <c r="J34" s="32">
        <v>2017</v>
      </c>
      <c r="K34" s="32">
        <v>2018</v>
      </c>
      <c r="M34" s="31" t="s">
        <v>7</v>
      </c>
      <c r="N34" s="34" t="s">
        <v>50</v>
      </c>
      <c r="O34" s="35" t="s">
        <v>51</v>
      </c>
      <c r="P34" s="36" t="s">
        <v>52</v>
      </c>
      <c r="Q34" s="34" t="s">
        <v>53</v>
      </c>
      <c r="R34" s="34" t="s">
        <v>126</v>
      </c>
      <c r="S34" s="33" t="s">
        <v>54</v>
      </c>
      <c r="T34" s="35" t="s">
        <v>55</v>
      </c>
      <c r="U34" s="37" t="s">
        <v>56</v>
      </c>
      <c r="V34" s="38" t="s">
        <v>57</v>
      </c>
      <c r="X34" s="31" t="s">
        <v>7</v>
      </c>
      <c r="Y34" s="32">
        <v>2019</v>
      </c>
      <c r="Z34" s="32">
        <f t="shared" ref="Z34:AF34" si="0">Y34+1</f>
        <v>2020</v>
      </c>
      <c r="AA34" s="32">
        <f t="shared" si="0"/>
        <v>2021</v>
      </c>
      <c r="AB34" s="32">
        <f t="shared" si="0"/>
        <v>2022</v>
      </c>
      <c r="AC34" s="32">
        <f t="shared" si="0"/>
        <v>2023</v>
      </c>
      <c r="AD34" s="32">
        <f t="shared" si="0"/>
        <v>2024</v>
      </c>
      <c r="AE34" s="32">
        <f t="shared" si="0"/>
        <v>2025</v>
      </c>
      <c r="AF34" s="32">
        <f t="shared" si="0"/>
        <v>2026</v>
      </c>
      <c r="AH34" s="31" t="s">
        <v>7</v>
      </c>
      <c r="AI34" s="80" t="s">
        <v>127</v>
      </c>
      <c r="AJ34" s="80" t="s">
        <v>128</v>
      </c>
      <c r="AK34" s="80" t="s">
        <v>129</v>
      </c>
      <c r="AL34" s="80" t="s">
        <v>130</v>
      </c>
      <c r="AM34" s="80" t="s">
        <v>131</v>
      </c>
      <c r="AN34" s="80" t="s">
        <v>132</v>
      </c>
      <c r="AO34" s="80" t="s">
        <v>133</v>
      </c>
      <c r="AP34" s="80" t="s">
        <v>134</v>
      </c>
      <c r="AQ34" s="80" t="s">
        <v>135</v>
      </c>
      <c r="AR34" s="80" t="s">
        <v>136</v>
      </c>
      <c r="AS34" s="80" t="s">
        <v>137</v>
      </c>
      <c r="AU34" s="4"/>
      <c r="AV34" s="4"/>
      <c r="AW34" s="4"/>
      <c r="AX34" s="4"/>
      <c r="AY34" s="4"/>
      <c r="AZ34" s="4"/>
      <c r="BA34" s="4"/>
      <c r="BB34" s="4"/>
      <c r="BC34" s="4"/>
      <c r="BD34" s="4"/>
    </row>
    <row r="35" spans="2:56" x14ac:dyDescent="0.25">
      <c r="B35" s="39" t="s">
        <v>58</v>
      </c>
      <c r="C35" s="120">
        <v>0</v>
      </c>
      <c r="D35" s="120">
        <v>0</v>
      </c>
      <c r="E35" s="120">
        <v>0</v>
      </c>
      <c r="F35" s="120">
        <v>0</v>
      </c>
      <c r="G35" s="120">
        <v>0</v>
      </c>
      <c r="H35" s="120">
        <v>0</v>
      </c>
      <c r="I35" s="120">
        <v>0</v>
      </c>
      <c r="J35" s="120">
        <v>0</v>
      </c>
      <c r="K35" s="120">
        <v>30</v>
      </c>
      <c r="L35" s="40"/>
      <c r="M35" s="46" t="str">
        <f t="shared" ref="M35:M39" si="1">$B35</f>
        <v>PDG</v>
      </c>
      <c r="N35" s="114">
        <f>($K35&lt;&gt;0)*COUNTIF($C35:$K35,"&lt;&gt;0")*(COUNTIF($C35:$K35,"&lt;&gt;0")&gt;2)</f>
        <v>0</v>
      </c>
      <c r="O35" s="76">
        <f t="shared" ref="O35:O78" si="2">MIN(N35,$H$6)</f>
        <v>0</v>
      </c>
      <c r="P35" s="110">
        <f t="shared" ref="P35:P66" ca="1" si="3">IFERROR(INTERCEPT(OFFSET($K35,0,0,1,-$O35),OFFSET($K$34,0,0,1,-$O35)),0)</f>
        <v>0</v>
      </c>
      <c r="Q35" s="111">
        <f t="shared" ref="Q35:Q66" ca="1" si="4">IFERROR(SLOPE(OFFSET($K35,0,0,1,-$O35),OFFSET($K$34,0,0,1,-$O35)),0)</f>
        <v>0</v>
      </c>
      <c r="R35" s="112">
        <f t="shared" ref="R35:R66" ca="1" si="5">IFERROR(CORREL(OFFSET($K35,0,0,1,-$O35),OFFSET($K$34,0,0,1,-$O35)),0)^2</f>
        <v>0</v>
      </c>
      <c r="S35" s="113" t="str">
        <f t="shared" ref="S35:S66" ca="1" si="6">IF($R35&gt;=$H$8,$I$6,$I$7)</f>
        <v>Average</v>
      </c>
      <c r="T35" s="77" t="s">
        <v>9</v>
      </c>
      <c r="U35" s="76">
        <v>1</v>
      </c>
      <c r="V35" s="81" t="s">
        <v>143</v>
      </c>
      <c r="W35" s="44"/>
      <c r="X35" s="46" t="str">
        <f t="shared" ref="X35:X39" si="7">$B35</f>
        <v>PDG</v>
      </c>
      <c r="Y35" s="45">
        <f t="shared" ref="Y35:AF44" ca="1" si="8">IFERROR(MAX(0,IF(IF(LEN($T35)&gt;0,$T35,$S35)=$I$6,$Q35*Y$34+$P35,AVERAGE(OFFSET($K35,0,0,1,IF($U35,-$U35,-$H$7))))),0)</f>
        <v>30</v>
      </c>
      <c r="Z35" s="45">
        <f t="shared" ca="1" si="8"/>
        <v>30</v>
      </c>
      <c r="AA35" s="45">
        <f t="shared" ca="1" si="8"/>
        <v>30</v>
      </c>
      <c r="AB35" s="45">
        <f t="shared" ca="1" si="8"/>
        <v>30</v>
      </c>
      <c r="AC35" s="45">
        <f t="shared" ca="1" si="8"/>
        <v>30</v>
      </c>
      <c r="AD35" s="45">
        <f t="shared" ca="1" si="8"/>
        <v>30</v>
      </c>
      <c r="AE35" s="45">
        <f t="shared" ca="1" si="8"/>
        <v>30</v>
      </c>
      <c r="AF35" s="108">
        <f t="shared" ca="1" si="8"/>
        <v>30</v>
      </c>
      <c r="AG35" s="40"/>
      <c r="AH35" s="116" t="str">
        <f t="shared" ref="AH35:AH92" si="9">$B35</f>
        <v>PDG</v>
      </c>
      <c r="AI35" s="115">
        <f t="shared" ref="AI35:AI66" si="10">AVERAGE(H35:I35)</f>
        <v>0</v>
      </c>
      <c r="AJ35" s="115">
        <f t="shared" ref="AJ35:AJ66" si="11">AVERAGE(I35:J35)</f>
        <v>0</v>
      </c>
      <c r="AK35" s="115">
        <f t="shared" ref="AK35:AK66" si="12">AVERAGE(J35:K35)</f>
        <v>15</v>
      </c>
      <c r="AL35" s="115">
        <f t="shared" ref="AL35:AL66" ca="1" si="13">AVERAGE(K35,Y35)</f>
        <v>30</v>
      </c>
      <c r="AM35" s="115">
        <f ca="1">AVERAGE(Y35:Z35)</f>
        <v>30</v>
      </c>
      <c r="AN35" s="115">
        <f t="shared" ref="AN35:AS35" ca="1" si="14">AVERAGE(Z35:AA35)</f>
        <v>30</v>
      </c>
      <c r="AO35" s="115">
        <f t="shared" ca="1" si="14"/>
        <v>30</v>
      </c>
      <c r="AP35" s="115">
        <f t="shared" ca="1" si="14"/>
        <v>30</v>
      </c>
      <c r="AQ35" s="115">
        <f t="shared" ca="1" si="14"/>
        <v>30</v>
      </c>
      <c r="AR35" s="115">
        <f t="shared" ca="1" si="14"/>
        <v>30</v>
      </c>
      <c r="AS35" s="115">
        <f t="shared" ca="1" si="14"/>
        <v>30</v>
      </c>
      <c r="AU35" s="90"/>
      <c r="AV35" s="90"/>
      <c r="AW35" s="90"/>
      <c r="AX35" s="90"/>
      <c r="AY35" s="90"/>
    </row>
    <row r="36" spans="2:56" x14ac:dyDescent="0.25">
      <c r="B36" s="39" t="s">
        <v>59</v>
      </c>
      <c r="C36" s="120">
        <v>0</v>
      </c>
      <c r="D36" s="120">
        <v>0</v>
      </c>
      <c r="E36" s="120">
        <v>0</v>
      </c>
      <c r="F36" s="120">
        <v>0</v>
      </c>
      <c r="G36" s="120">
        <v>0</v>
      </c>
      <c r="H36" s="120">
        <v>0</v>
      </c>
      <c r="I36" s="120">
        <v>0</v>
      </c>
      <c r="J36" s="120">
        <v>0</v>
      </c>
      <c r="K36" s="120">
        <v>73</v>
      </c>
      <c r="L36" s="40"/>
      <c r="M36" s="46" t="str">
        <f t="shared" si="1"/>
        <v>PDM</v>
      </c>
      <c r="N36" s="114">
        <f t="shared" ref="N36:N92" si="15">($K36&lt;&gt;0)*COUNTIF($C36:$K36,"&lt;&gt;0")*(COUNTIF($C36:$K36,"&lt;&gt;0")&gt;2)</f>
        <v>0</v>
      </c>
      <c r="O36" s="76">
        <f t="shared" si="2"/>
        <v>0</v>
      </c>
      <c r="P36" s="110">
        <f t="shared" ca="1" si="3"/>
        <v>0</v>
      </c>
      <c r="Q36" s="111">
        <f t="shared" ca="1" si="4"/>
        <v>0</v>
      </c>
      <c r="R36" s="112">
        <f t="shared" ca="1" si="5"/>
        <v>0</v>
      </c>
      <c r="S36" s="113" t="str">
        <f t="shared" ca="1" si="6"/>
        <v>Average</v>
      </c>
      <c r="T36" s="77" t="s">
        <v>9</v>
      </c>
      <c r="U36" s="76">
        <v>1</v>
      </c>
      <c r="V36" s="81" t="s">
        <v>143</v>
      </c>
      <c r="W36" s="44"/>
      <c r="X36" s="46" t="str">
        <f t="shared" si="7"/>
        <v>PDM</v>
      </c>
      <c r="Y36" s="45">
        <f t="shared" ca="1" si="8"/>
        <v>73</v>
      </c>
      <c r="Z36" s="45">
        <f t="shared" ca="1" si="8"/>
        <v>73</v>
      </c>
      <c r="AA36" s="45">
        <f t="shared" ca="1" si="8"/>
        <v>73</v>
      </c>
      <c r="AB36" s="45">
        <f t="shared" ca="1" si="8"/>
        <v>73</v>
      </c>
      <c r="AC36" s="45">
        <f t="shared" ca="1" si="8"/>
        <v>73</v>
      </c>
      <c r="AD36" s="45">
        <f t="shared" ca="1" si="8"/>
        <v>73</v>
      </c>
      <c r="AE36" s="45">
        <f t="shared" ca="1" si="8"/>
        <v>73</v>
      </c>
      <c r="AF36" s="108">
        <f t="shared" ca="1" si="8"/>
        <v>73</v>
      </c>
      <c r="AG36" s="40"/>
      <c r="AH36" s="116" t="str">
        <f t="shared" si="9"/>
        <v>PDM</v>
      </c>
      <c r="AI36" s="115">
        <f t="shared" si="10"/>
        <v>0</v>
      </c>
      <c r="AJ36" s="115">
        <f t="shared" si="11"/>
        <v>0</v>
      </c>
      <c r="AK36" s="115">
        <f t="shared" si="12"/>
        <v>36.5</v>
      </c>
      <c r="AL36" s="115">
        <f t="shared" ca="1" si="13"/>
        <v>73</v>
      </c>
      <c r="AM36" s="115">
        <f t="shared" ref="AM36:AM92" ca="1" si="16">AVERAGE(Y36:Z36)</f>
        <v>73</v>
      </c>
      <c r="AN36" s="115">
        <f t="shared" ref="AN36:AN92" ca="1" si="17">AVERAGE(Z36:AA36)</f>
        <v>73</v>
      </c>
      <c r="AO36" s="115">
        <f t="shared" ref="AO36:AO92" ca="1" si="18">AVERAGE(AA36:AB36)</f>
        <v>73</v>
      </c>
      <c r="AP36" s="115">
        <f t="shared" ref="AP36:AP92" ca="1" si="19">AVERAGE(AB36:AC36)</f>
        <v>73</v>
      </c>
      <c r="AQ36" s="115">
        <f t="shared" ref="AQ36:AQ92" ca="1" si="20">AVERAGE(AC36:AD36)</f>
        <v>73</v>
      </c>
      <c r="AR36" s="115">
        <f t="shared" ref="AR36:AR92" ca="1" si="21">AVERAGE(AD36:AE36)</f>
        <v>73</v>
      </c>
      <c r="AS36" s="115">
        <f t="shared" ref="AS36:AS92" ca="1" si="22">AVERAGE(AE36:AF36)</f>
        <v>73</v>
      </c>
      <c r="AU36" s="90"/>
      <c r="AV36" s="90"/>
      <c r="AW36" s="90"/>
      <c r="AX36" s="90"/>
      <c r="AY36" s="90"/>
    </row>
    <row r="37" spans="2:56" x14ac:dyDescent="0.25">
      <c r="B37" s="39" t="s">
        <v>60</v>
      </c>
      <c r="C37" s="120">
        <v>14</v>
      </c>
      <c r="D37" s="120">
        <v>15</v>
      </c>
      <c r="E37" s="120">
        <v>6</v>
      </c>
      <c r="F37" s="120">
        <v>9</v>
      </c>
      <c r="G37" s="120">
        <v>4</v>
      </c>
      <c r="H37" s="120">
        <v>0</v>
      </c>
      <c r="I37" s="120">
        <v>8.5976966621120443</v>
      </c>
      <c r="J37" s="120">
        <v>3</v>
      </c>
      <c r="K37" s="120">
        <v>0</v>
      </c>
      <c r="L37" s="40"/>
      <c r="M37" s="46" t="str">
        <f t="shared" si="1"/>
        <v>PDN</v>
      </c>
      <c r="N37" s="114">
        <f t="shared" si="15"/>
        <v>0</v>
      </c>
      <c r="O37" s="76">
        <f t="shared" si="2"/>
        <v>0</v>
      </c>
      <c r="P37" s="110">
        <f t="shared" ca="1" si="3"/>
        <v>0</v>
      </c>
      <c r="Q37" s="111">
        <f t="shared" ca="1" si="4"/>
        <v>0</v>
      </c>
      <c r="R37" s="112">
        <f t="shared" ca="1" si="5"/>
        <v>0</v>
      </c>
      <c r="S37" s="113" t="str">
        <f t="shared" ca="1" si="6"/>
        <v>Average</v>
      </c>
      <c r="T37" s="84"/>
      <c r="U37" s="76"/>
      <c r="V37" s="81"/>
      <c r="W37" s="44"/>
      <c r="X37" s="46" t="str">
        <f t="shared" si="7"/>
        <v>PDN</v>
      </c>
      <c r="Y37" s="45">
        <f t="shared" ca="1" si="8"/>
        <v>2.8994241655280111</v>
      </c>
      <c r="Z37" s="45">
        <f t="shared" ca="1" si="8"/>
        <v>2.8994241655280111</v>
      </c>
      <c r="AA37" s="45">
        <f t="shared" ca="1" si="8"/>
        <v>2.8994241655280111</v>
      </c>
      <c r="AB37" s="45">
        <f t="shared" ca="1" si="8"/>
        <v>2.8994241655280111</v>
      </c>
      <c r="AC37" s="45">
        <f t="shared" ca="1" si="8"/>
        <v>2.8994241655280111</v>
      </c>
      <c r="AD37" s="45">
        <f t="shared" ca="1" si="8"/>
        <v>2.8994241655280111</v>
      </c>
      <c r="AE37" s="45">
        <f t="shared" ca="1" si="8"/>
        <v>2.8994241655280111</v>
      </c>
      <c r="AF37" s="108">
        <f t="shared" ca="1" si="8"/>
        <v>2.8994241655280111</v>
      </c>
      <c r="AG37" s="40"/>
      <c r="AH37" s="116" t="str">
        <f t="shared" si="9"/>
        <v>PDN</v>
      </c>
      <c r="AI37" s="115">
        <f t="shared" si="10"/>
        <v>4.2988483310560222</v>
      </c>
      <c r="AJ37" s="115">
        <f t="shared" si="11"/>
        <v>5.7988483310560222</v>
      </c>
      <c r="AK37" s="115">
        <f t="shared" si="12"/>
        <v>1.5</v>
      </c>
      <c r="AL37" s="115">
        <f t="shared" ca="1" si="13"/>
        <v>1.4497120827640055</v>
      </c>
      <c r="AM37" s="115">
        <f t="shared" ca="1" si="16"/>
        <v>2.8994241655280111</v>
      </c>
      <c r="AN37" s="115">
        <f t="shared" ca="1" si="17"/>
        <v>2.8994241655280111</v>
      </c>
      <c r="AO37" s="115">
        <f t="shared" ca="1" si="18"/>
        <v>2.8994241655280111</v>
      </c>
      <c r="AP37" s="115">
        <f t="shared" ca="1" si="19"/>
        <v>2.8994241655280111</v>
      </c>
      <c r="AQ37" s="115">
        <f t="shared" ca="1" si="20"/>
        <v>2.8994241655280111</v>
      </c>
      <c r="AR37" s="115">
        <f t="shared" ca="1" si="21"/>
        <v>2.8994241655280111</v>
      </c>
      <c r="AS37" s="115">
        <f t="shared" ca="1" si="22"/>
        <v>2.8994241655280111</v>
      </c>
      <c r="AU37" s="90"/>
      <c r="AV37" s="90"/>
      <c r="AW37" s="90"/>
      <c r="AX37" s="90"/>
      <c r="AY37" s="90"/>
    </row>
    <row r="38" spans="2:56" x14ac:dyDescent="0.25">
      <c r="B38" s="39" t="s">
        <v>61</v>
      </c>
      <c r="C38" s="120">
        <v>18</v>
      </c>
      <c r="D38" s="120">
        <v>13</v>
      </c>
      <c r="E38" s="120">
        <v>66</v>
      </c>
      <c r="F38" s="120">
        <v>186</v>
      </c>
      <c r="G38" s="120">
        <v>343</v>
      </c>
      <c r="H38" s="120">
        <v>373.1245673099138</v>
      </c>
      <c r="I38" s="120">
        <v>533</v>
      </c>
      <c r="J38" s="120">
        <v>383</v>
      </c>
      <c r="K38" s="120">
        <v>230</v>
      </c>
      <c r="L38" s="40"/>
      <c r="M38" s="46" t="str">
        <f t="shared" si="1"/>
        <v>PDP</v>
      </c>
      <c r="N38" s="114">
        <f t="shared" si="15"/>
        <v>9</v>
      </c>
      <c r="O38" s="76">
        <f t="shared" si="2"/>
        <v>5</v>
      </c>
      <c r="P38" s="110">
        <f t="shared" ca="1" si="3"/>
        <v>43943.137683140601</v>
      </c>
      <c r="Q38" s="111">
        <f t="shared" ca="1" si="4"/>
        <v>-21.612456730991379</v>
      </c>
      <c r="R38" s="112">
        <f t="shared" ca="1" si="5"/>
        <v>9.9282567000793936E-2</v>
      </c>
      <c r="S38" s="113" t="str">
        <f t="shared" ca="1" si="6"/>
        <v>Average</v>
      </c>
      <c r="T38" s="84"/>
      <c r="U38" s="76"/>
      <c r="V38" s="43"/>
      <c r="W38" s="44"/>
      <c r="X38" s="46" t="str">
        <f t="shared" si="7"/>
        <v>PDP</v>
      </c>
      <c r="Y38" s="45">
        <f t="shared" ca="1" si="8"/>
        <v>379.78114182747845</v>
      </c>
      <c r="Z38" s="45">
        <f t="shared" ca="1" si="8"/>
        <v>379.78114182747845</v>
      </c>
      <c r="AA38" s="45">
        <f t="shared" ca="1" si="8"/>
        <v>379.78114182747845</v>
      </c>
      <c r="AB38" s="45">
        <f t="shared" ca="1" si="8"/>
        <v>379.78114182747845</v>
      </c>
      <c r="AC38" s="45">
        <f t="shared" ca="1" si="8"/>
        <v>379.78114182747845</v>
      </c>
      <c r="AD38" s="45">
        <f t="shared" ca="1" si="8"/>
        <v>379.78114182747845</v>
      </c>
      <c r="AE38" s="45">
        <f t="shared" ca="1" si="8"/>
        <v>379.78114182747845</v>
      </c>
      <c r="AF38" s="108">
        <f t="shared" ca="1" si="8"/>
        <v>379.78114182747845</v>
      </c>
      <c r="AG38" s="40"/>
      <c r="AH38" s="116" t="str">
        <f t="shared" si="9"/>
        <v>PDP</v>
      </c>
      <c r="AI38" s="115">
        <f t="shared" si="10"/>
        <v>453.0622836549569</v>
      </c>
      <c r="AJ38" s="115">
        <f t="shared" si="11"/>
        <v>458</v>
      </c>
      <c r="AK38" s="115">
        <f t="shared" si="12"/>
        <v>306.5</v>
      </c>
      <c r="AL38" s="115">
        <f t="shared" ca="1" si="13"/>
        <v>304.89057091373923</v>
      </c>
      <c r="AM38" s="115">
        <f t="shared" ca="1" si="16"/>
        <v>379.78114182747845</v>
      </c>
      <c r="AN38" s="115">
        <f t="shared" ca="1" si="17"/>
        <v>379.78114182747845</v>
      </c>
      <c r="AO38" s="115">
        <f t="shared" ca="1" si="18"/>
        <v>379.78114182747845</v>
      </c>
      <c r="AP38" s="115">
        <f t="shared" ca="1" si="19"/>
        <v>379.78114182747845</v>
      </c>
      <c r="AQ38" s="115">
        <f t="shared" ca="1" si="20"/>
        <v>379.78114182747845</v>
      </c>
      <c r="AR38" s="115">
        <f t="shared" ca="1" si="21"/>
        <v>379.78114182747845</v>
      </c>
      <c r="AS38" s="115">
        <f t="shared" ca="1" si="22"/>
        <v>379.78114182747845</v>
      </c>
      <c r="AU38" s="90"/>
      <c r="AV38" s="90"/>
      <c r="AW38" s="90"/>
      <c r="AX38" s="90"/>
      <c r="AY38" s="90"/>
    </row>
    <row r="39" spans="2:56" x14ac:dyDescent="0.25">
      <c r="B39" s="39" t="s">
        <v>62</v>
      </c>
      <c r="C39" s="120">
        <v>18</v>
      </c>
      <c r="D39" s="120">
        <v>15</v>
      </c>
      <c r="E39" s="120">
        <v>35</v>
      </c>
      <c r="F39" s="120">
        <v>51</v>
      </c>
      <c r="G39" s="120">
        <v>1</v>
      </c>
      <c r="H39" s="120">
        <v>14</v>
      </c>
      <c r="I39" s="120">
        <v>17</v>
      </c>
      <c r="J39" s="120">
        <v>0</v>
      </c>
      <c r="K39" s="120">
        <v>5</v>
      </c>
      <c r="L39" s="40"/>
      <c r="M39" s="46" t="str">
        <f t="shared" si="1"/>
        <v>PDQ</v>
      </c>
      <c r="N39" s="114">
        <f t="shared" si="15"/>
        <v>8</v>
      </c>
      <c r="O39" s="76">
        <f t="shared" si="2"/>
        <v>5</v>
      </c>
      <c r="P39" s="110">
        <f t="shared" ca="1" si="3"/>
        <v>1217</v>
      </c>
      <c r="Q39" s="111">
        <f t="shared" ca="1" si="4"/>
        <v>-0.6</v>
      </c>
      <c r="R39" s="112">
        <f t="shared" ca="1" si="5"/>
        <v>1.5177065767284989E-2</v>
      </c>
      <c r="S39" s="113" t="str">
        <f t="shared" ca="1" si="6"/>
        <v>Average</v>
      </c>
      <c r="T39" s="84"/>
      <c r="U39" s="76"/>
      <c r="V39" s="43"/>
      <c r="W39" s="44"/>
      <c r="X39" s="46" t="str">
        <f t="shared" si="7"/>
        <v>PDQ</v>
      </c>
      <c r="Y39" s="45">
        <f t="shared" ca="1" si="8"/>
        <v>9</v>
      </c>
      <c r="Z39" s="45">
        <f t="shared" ca="1" si="8"/>
        <v>9</v>
      </c>
      <c r="AA39" s="45">
        <f t="shared" ca="1" si="8"/>
        <v>9</v>
      </c>
      <c r="AB39" s="45">
        <f t="shared" ca="1" si="8"/>
        <v>9</v>
      </c>
      <c r="AC39" s="45">
        <f t="shared" ca="1" si="8"/>
        <v>9</v>
      </c>
      <c r="AD39" s="45">
        <f t="shared" ca="1" si="8"/>
        <v>9</v>
      </c>
      <c r="AE39" s="45">
        <f t="shared" ca="1" si="8"/>
        <v>9</v>
      </c>
      <c r="AF39" s="108">
        <f t="shared" ca="1" si="8"/>
        <v>9</v>
      </c>
      <c r="AG39" s="40"/>
      <c r="AH39" s="116" t="str">
        <f t="shared" si="9"/>
        <v>PDQ</v>
      </c>
      <c r="AI39" s="115">
        <f t="shared" si="10"/>
        <v>15.5</v>
      </c>
      <c r="AJ39" s="115">
        <f t="shared" si="11"/>
        <v>8.5</v>
      </c>
      <c r="AK39" s="115">
        <f t="shared" si="12"/>
        <v>2.5</v>
      </c>
      <c r="AL39" s="115">
        <f t="shared" ca="1" si="13"/>
        <v>7</v>
      </c>
      <c r="AM39" s="115">
        <f t="shared" ca="1" si="16"/>
        <v>9</v>
      </c>
      <c r="AN39" s="115">
        <f t="shared" ca="1" si="17"/>
        <v>9</v>
      </c>
      <c r="AO39" s="115">
        <f t="shared" ca="1" si="18"/>
        <v>9</v>
      </c>
      <c r="AP39" s="115">
        <f t="shared" ca="1" si="19"/>
        <v>9</v>
      </c>
      <c r="AQ39" s="115">
        <f t="shared" ca="1" si="20"/>
        <v>9</v>
      </c>
      <c r="AR39" s="115">
        <f t="shared" ca="1" si="21"/>
        <v>9</v>
      </c>
      <c r="AS39" s="115">
        <f t="shared" ca="1" si="22"/>
        <v>9</v>
      </c>
      <c r="AU39" s="90"/>
      <c r="AV39" s="90"/>
      <c r="AW39" s="90"/>
      <c r="AX39" s="90"/>
      <c r="AY39" s="90"/>
    </row>
    <row r="40" spans="2:56" x14ac:dyDescent="0.25">
      <c r="B40" s="39" t="s">
        <v>63</v>
      </c>
      <c r="C40" s="120">
        <v>0</v>
      </c>
      <c r="D40" s="120">
        <v>0</v>
      </c>
      <c r="E40" s="120">
        <v>0</v>
      </c>
      <c r="F40" s="120">
        <v>0</v>
      </c>
      <c r="G40" s="120">
        <v>204</v>
      </c>
      <c r="H40" s="120">
        <v>331.198499066556</v>
      </c>
      <c r="I40" s="120">
        <v>510</v>
      </c>
      <c r="J40" s="120">
        <v>541</v>
      </c>
      <c r="K40" s="120">
        <v>465</v>
      </c>
      <c r="L40" s="40"/>
      <c r="M40" s="46" t="str">
        <f t="shared" ref="M40:M92" si="23">$B40</f>
        <v>PDS</v>
      </c>
      <c r="N40" s="114">
        <f t="shared" si="15"/>
        <v>5</v>
      </c>
      <c r="O40" s="76">
        <f t="shared" si="2"/>
        <v>5</v>
      </c>
      <c r="P40" s="110">
        <f t="shared" ca="1" si="3"/>
        <v>-147120.942888369</v>
      </c>
      <c r="Q40" s="111">
        <f t="shared" ca="1" si="4"/>
        <v>73.180150093344395</v>
      </c>
      <c r="R40" s="112">
        <f t="shared" ca="1" si="5"/>
        <v>0.67934035126358494</v>
      </c>
      <c r="S40" s="113" t="str">
        <f t="shared" ca="1" si="6"/>
        <v>Linear</v>
      </c>
      <c r="T40" s="84"/>
      <c r="U40" s="76"/>
      <c r="V40" s="43"/>
      <c r="W40" s="44"/>
      <c r="X40" s="46" t="str">
        <f t="shared" ref="X40:X92" si="24">$B40</f>
        <v>PDS</v>
      </c>
      <c r="Y40" s="45">
        <f t="shared" ca="1" si="8"/>
        <v>629.78015009334194</v>
      </c>
      <c r="Z40" s="45">
        <f t="shared" ca="1" si="8"/>
        <v>702.96030018667807</v>
      </c>
      <c r="AA40" s="45">
        <f t="shared" ca="1" si="8"/>
        <v>776.14045028001419</v>
      </c>
      <c r="AB40" s="45">
        <f t="shared" ca="1" si="8"/>
        <v>849.32060037337942</v>
      </c>
      <c r="AC40" s="45">
        <f t="shared" ca="1" si="8"/>
        <v>922.50075046671554</v>
      </c>
      <c r="AD40" s="45">
        <f t="shared" ca="1" si="8"/>
        <v>995.68090056005167</v>
      </c>
      <c r="AE40" s="45">
        <f t="shared" ca="1" si="8"/>
        <v>1068.8610506533878</v>
      </c>
      <c r="AF40" s="108">
        <f t="shared" ca="1" si="8"/>
        <v>1142.041200746753</v>
      </c>
      <c r="AG40" s="40"/>
      <c r="AH40" s="116" t="str">
        <f t="shared" si="9"/>
        <v>PDS</v>
      </c>
      <c r="AI40" s="115">
        <f t="shared" si="10"/>
        <v>420.599249533278</v>
      </c>
      <c r="AJ40" s="115">
        <f t="shared" si="11"/>
        <v>525.5</v>
      </c>
      <c r="AK40" s="115">
        <f t="shared" si="12"/>
        <v>503</v>
      </c>
      <c r="AL40" s="115">
        <f t="shared" ca="1" si="13"/>
        <v>547.39007504667097</v>
      </c>
      <c r="AM40" s="115">
        <f t="shared" ca="1" si="16"/>
        <v>666.37022514001001</v>
      </c>
      <c r="AN40" s="115">
        <f t="shared" ca="1" si="17"/>
        <v>739.55037523334613</v>
      </c>
      <c r="AO40" s="115">
        <f t="shared" ca="1" si="18"/>
        <v>812.73052532669681</v>
      </c>
      <c r="AP40" s="115">
        <f t="shared" ca="1" si="19"/>
        <v>885.91067542004748</v>
      </c>
      <c r="AQ40" s="115">
        <f t="shared" ca="1" si="20"/>
        <v>959.09082551338361</v>
      </c>
      <c r="AR40" s="115">
        <f t="shared" ca="1" si="21"/>
        <v>1032.2709756067197</v>
      </c>
      <c r="AS40" s="115">
        <f t="shared" ca="1" si="22"/>
        <v>1105.4511257000704</v>
      </c>
      <c r="AU40" s="90"/>
      <c r="AV40" s="90"/>
      <c r="AW40" s="90"/>
      <c r="AX40" s="90"/>
      <c r="AY40" s="90"/>
    </row>
    <row r="41" spans="2:56" x14ac:dyDescent="0.25">
      <c r="B41" s="39" t="s">
        <v>64</v>
      </c>
      <c r="C41" s="120">
        <v>0</v>
      </c>
      <c r="D41" s="120">
        <v>0</v>
      </c>
      <c r="E41" s="120">
        <v>0</v>
      </c>
      <c r="F41" s="120">
        <v>0</v>
      </c>
      <c r="G41" s="120">
        <v>0</v>
      </c>
      <c r="H41" s="120">
        <v>0</v>
      </c>
      <c r="I41" s="120">
        <v>0</v>
      </c>
      <c r="J41" s="120">
        <v>0</v>
      </c>
      <c r="K41" s="120">
        <v>80</v>
      </c>
      <c r="L41" s="40"/>
      <c r="M41" s="46" t="str">
        <f t="shared" si="23"/>
        <v>PEN</v>
      </c>
      <c r="N41" s="114">
        <f t="shared" si="15"/>
        <v>0</v>
      </c>
      <c r="O41" s="76">
        <f t="shared" si="2"/>
        <v>0</v>
      </c>
      <c r="P41" s="110">
        <f t="shared" ca="1" si="3"/>
        <v>0</v>
      </c>
      <c r="Q41" s="111">
        <f t="shared" ca="1" si="4"/>
        <v>0</v>
      </c>
      <c r="R41" s="112">
        <f t="shared" ca="1" si="5"/>
        <v>0</v>
      </c>
      <c r="S41" s="113" t="str">
        <f t="shared" ca="1" si="6"/>
        <v>Average</v>
      </c>
      <c r="T41" s="77" t="s">
        <v>9</v>
      </c>
      <c r="U41" s="76">
        <v>1</v>
      </c>
      <c r="V41" s="81" t="s">
        <v>143</v>
      </c>
      <c r="W41" s="44"/>
      <c r="X41" s="46" t="str">
        <f t="shared" si="24"/>
        <v>PEN</v>
      </c>
      <c r="Y41" s="45">
        <f t="shared" ca="1" si="8"/>
        <v>80</v>
      </c>
      <c r="Z41" s="45">
        <f t="shared" ca="1" si="8"/>
        <v>80</v>
      </c>
      <c r="AA41" s="45">
        <f t="shared" ca="1" si="8"/>
        <v>80</v>
      </c>
      <c r="AB41" s="45">
        <f t="shared" ca="1" si="8"/>
        <v>80</v>
      </c>
      <c r="AC41" s="45">
        <f t="shared" ca="1" si="8"/>
        <v>80</v>
      </c>
      <c r="AD41" s="45">
        <f t="shared" ca="1" si="8"/>
        <v>80</v>
      </c>
      <c r="AE41" s="45">
        <f t="shared" ca="1" si="8"/>
        <v>80</v>
      </c>
      <c r="AF41" s="108">
        <f t="shared" ca="1" si="8"/>
        <v>80</v>
      </c>
      <c r="AG41" s="40"/>
      <c r="AH41" s="116" t="str">
        <f t="shared" si="9"/>
        <v>PEN</v>
      </c>
      <c r="AI41" s="115">
        <f t="shared" si="10"/>
        <v>0</v>
      </c>
      <c r="AJ41" s="115">
        <f t="shared" si="11"/>
        <v>0</v>
      </c>
      <c r="AK41" s="115">
        <f t="shared" si="12"/>
        <v>40</v>
      </c>
      <c r="AL41" s="115">
        <f t="shared" ca="1" si="13"/>
        <v>80</v>
      </c>
      <c r="AM41" s="115">
        <f t="shared" ca="1" si="16"/>
        <v>80</v>
      </c>
      <c r="AN41" s="115">
        <f t="shared" ca="1" si="17"/>
        <v>80</v>
      </c>
      <c r="AO41" s="115">
        <f t="shared" ca="1" si="18"/>
        <v>80</v>
      </c>
      <c r="AP41" s="115">
        <f t="shared" ca="1" si="19"/>
        <v>80</v>
      </c>
      <c r="AQ41" s="115">
        <f t="shared" ca="1" si="20"/>
        <v>80</v>
      </c>
      <c r="AR41" s="115">
        <f t="shared" ca="1" si="21"/>
        <v>80</v>
      </c>
      <c r="AS41" s="115">
        <f t="shared" ca="1" si="22"/>
        <v>80</v>
      </c>
      <c r="AU41" s="90"/>
      <c r="AV41" s="90"/>
      <c r="AW41" s="90"/>
      <c r="AX41" s="90"/>
      <c r="AY41" s="90"/>
    </row>
    <row r="42" spans="2:56" s="73" customFormat="1" x14ac:dyDescent="0.25">
      <c r="B42" s="74" t="s">
        <v>65</v>
      </c>
      <c r="C42" s="121">
        <v>21</v>
      </c>
      <c r="D42" s="121">
        <v>17</v>
      </c>
      <c r="E42" s="121">
        <v>16</v>
      </c>
      <c r="F42" s="121">
        <v>38</v>
      </c>
      <c r="G42" s="120">
        <v>27</v>
      </c>
      <c r="H42" s="120">
        <v>29.162788608685773</v>
      </c>
      <c r="I42" s="120">
        <v>43</v>
      </c>
      <c r="J42" s="120">
        <v>25</v>
      </c>
      <c r="K42" s="120">
        <v>29.98798299131078</v>
      </c>
      <c r="L42" s="75"/>
      <c r="M42" s="46" t="str">
        <f t="shared" si="23"/>
        <v>RHA</v>
      </c>
      <c r="N42" s="114">
        <f t="shared" si="15"/>
        <v>9</v>
      </c>
      <c r="O42" s="76">
        <f t="shared" si="2"/>
        <v>5</v>
      </c>
      <c r="P42" s="110">
        <f t="shared" ca="1" si="3"/>
        <v>-334.70640426545526</v>
      </c>
      <c r="Q42" s="111">
        <f t="shared" ca="1" si="4"/>
        <v>0.18131773739357868</v>
      </c>
      <c r="R42" s="112">
        <f t="shared" ca="1" si="5"/>
        <v>1.6417105632123203E-3</v>
      </c>
      <c r="S42" s="113" t="str">
        <f t="shared" ca="1" si="6"/>
        <v>Average</v>
      </c>
      <c r="T42" s="84"/>
      <c r="U42" s="76"/>
      <c r="V42" s="78"/>
      <c r="W42" s="79"/>
      <c r="X42" s="46" t="str">
        <f t="shared" si="24"/>
        <v>RHA</v>
      </c>
      <c r="Y42" s="45">
        <f t="shared" ca="1" si="8"/>
        <v>31.787692899999136</v>
      </c>
      <c r="Z42" s="45">
        <f t="shared" ca="1" si="8"/>
        <v>31.787692899999136</v>
      </c>
      <c r="AA42" s="45">
        <f t="shared" ca="1" si="8"/>
        <v>31.787692899999136</v>
      </c>
      <c r="AB42" s="45">
        <f t="shared" ca="1" si="8"/>
        <v>31.787692899999136</v>
      </c>
      <c r="AC42" s="45">
        <f t="shared" ca="1" si="8"/>
        <v>31.787692899999136</v>
      </c>
      <c r="AD42" s="45">
        <f t="shared" ca="1" si="8"/>
        <v>31.787692899999136</v>
      </c>
      <c r="AE42" s="45">
        <f t="shared" ca="1" si="8"/>
        <v>31.787692899999136</v>
      </c>
      <c r="AF42" s="108">
        <f t="shared" ca="1" si="8"/>
        <v>31.787692899999136</v>
      </c>
      <c r="AG42" s="40"/>
      <c r="AH42" s="116" t="str">
        <f t="shared" si="9"/>
        <v>RHA</v>
      </c>
      <c r="AI42" s="115">
        <f t="shared" si="10"/>
        <v>36.081394304342886</v>
      </c>
      <c r="AJ42" s="115">
        <f t="shared" si="11"/>
        <v>34</v>
      </c>
      <c r="AK42" s="115">
        <f t="shared" si="12"/>
        <v>27.49399149565539</v>
      </c>
      <c r="AL42" s="115">
        <f t="shared" ca="1" si="13"/>
        <v>30.887837945654958</v>
      </c>
      <c r="AM42" s="115">
        <f t="shared" ca="1" si="16"/>
        <v>31.787692899999136</v>
      </c>
      <c r="AN42" s="115">
        <f t="shared" ca="1" si="17"/>
        <v>31.787692899999136</v>
      </c>
      <c r="AO42" s="115">
        <f t="shared" ca="1" si="18"/>
        <v>31.787692899999136</v>
      </c>
      <c r="AP42" s="115">
        <f t="shared" ca="1" si="19"/>
        <v>31.787692899999136</v>
      </c>
      <c r="AQ42" s="115">
        <f t="shared" ca="1" si="20"/>
        <v>31.787692899999136</v>
      </c>
      <c r="AR42" s="115">
        <f t="shared" ca="1" si="21"/>
        <v>31.787692899999136</v>
      </c>
      <c r="AS42" s="115">
        <f t="shared" ca="1" si="22"/>
        <v>31.787692899999136</v>
      </c>
      <c r="AU42" s="90"/>
      <c r="AV42" s="90"/>
      <c r="AW42" s="90"/>
      <c r="AX42" s="90"/>
      <c r="AY42" s="90"/>
      <c r="AZ42" s="4"/>
      <c r="BA42" s="4"/>
      <c r="BB42" s="4"/>
      <c r="BC42" s="4"/>
      <c r="BD42" s="4"/>
    </row>
    <row r="43" spans="2:56" s="73" customFormat="1" x14ac:dyDescent="0.25">
      <c r="B43" s="74" t="s">
        <v>66</v>
      </c>
      <c r="C43" s="121">
        <v>40</v>
      </c>
      <c r="D43" s="121">
        <v>48</v>
      </c>
      <c r="E43" s="121">
        <v>78</v>
      </c>
      <c r="F43" s="121">
        <v>78</v>
      </c>
      <c r="G43" s="120">
        <v>40</v>
      </c>
      <c r="H43" s="120">
        <v>47.147135857850607</v>
      </c>
      <c r="I43" s="120">
        <v>32</v>
      </c>
      <c r="J43" s="120">
        <v>32</v>
      </c>
      <c r="K43" s="120">
        <v>20.991588093917546</v>
      </c>
      <c r="L43" s="75"/>
      <c r="M43" s="46" t="str">
        <f t="shared" si="23"/>
        <v>RHB</v>
      </c>
      <c r="N43" s="114">
        <f t="shared" si="15"/>
        <v>9</v>
      </c>
      <c r="O43" s="76">
        <f t="shared" si="2"/>
        <v>5</v>
      </c>
      <c r="P43" s="110">
        <f t="shared" ca="1" si="3"/>
        <v>10752.282014265482</v>
      </c>
      <c r="Q43" s="111">
        <f t="shared" ca="1" si="4"/>
        <v>-5.3163959670015517</v>
      </c>
      <c r="R43" s="112">
        <f t="shared" ca="1" si="5"/>
        <v>0.73384351272940218</v>
      </c>
      <c r="S43" s="113" t="str">
        <f t="shared" ca="1" si="6"/>
        <v>Linear</v>
      </c>
      <c r="T43" s="77" t="s">
        <v>9</v>
      </c>
      <c r="U43" s="41">
        <v>4</v>
      </c>
      <c r="V43" s="82" t="s">
        <v>144</v>
      </c>
      <c r="W43" s="79"/>
      <c r="X43" s="46" t="str">
        <f t="shared" si="24"/>
        <v>RHB</v>
      </c>
      <c r="Y43" s="45">
        <f t="shared" ca="1" si="8"/>
        <v>33.034680987942039</v>
      </c>
      <c r="Z43" s="45">
        <f t="shared" ca="1" si="8"/>
        <v>33.034680987942039</v>
      </c>
      <c r="AA43" s="45">
        <f t="shared" ca="1" si="8"/>
        <v>33.034680987942039</v>
      </c>
      <c r="AB43" s="45">
        <f t="shared" ca="1" si="8"/>
        <v>33.034680987942039</v>
      </c>
      <c r="AC43" s="45">
        <f t="shared" ca="1" si="8"/>
        <v>33.034680987942039</v>
      </c>
      <c r="AD43" s="45">
        <f t="shared" ca="1" si="8"/>
        <v>33.034680987942039</v>
      </c>
      <c r="AE43" s="45">
        <f t="shared" ca="1" si="8"/>
        <v>33.034680987942039</v>
      </c>
      <c r="AF43" s="108">
        <f t="shared" ca="1" si="8"/>
        <v>33.034680987942039</v>
      </c>
      <c r="AG43" s="40"/>
      <c r="AH43" s="116" t="str">
        <f t="shared" si="9"/>
        <v>RHB</v>
      </c>
      <c r="AI43" s="115">
        <f t="shared" si="10"/>
        <v>39.5735679289253</v>
      </c>
      <c r="AJ43" s="115">
        <f t="shared" si="11"/>
        <v>32</v>
      </c>
      <c r="AK43" s="115">
        <f t="shared" si="12"/>
        <v>26.495794046958771</v>
      </c>
      <c r="AL43" s="115">
        <f t="shared" ca="1" si="13"/>
        <v>27.013134540929791</v>
      </c>
      <c r="AM43" s="115">
        <f t="shared" ca="1" si="16"/>
        <v>33.034680987942039</v>
      </c>
      <c r="AN43" s="115">
        <f t="shared" ca="1" si="17"/>
        <v>33.034680987942039</v>
      </c>
      <c r="AO43" s="115">
        <f t="shared" ca="1" si="18"/>
        <v>33.034680987942039</v>
      </c>
      <c r="AP43" s="115">
        <f t="shared" ca="1" si="19"/>
        <v>33.034680987942039</v>
      </c>
      <c r="AQ43" s="115">
        <f t="shared" ca="1" si="20"/>
        <v>33.034680987942039</v>
      </c>
      <c r="AR43" s="115">
        <f t="shared" ca="1" si="21"/>
        <v>33.034680987942039</v>
      </c>
      <c r="AS43" s="115">
        <f t="shared" ca="1" si="22"/>
        <v>33.034680987942039</v>
      </c>
      <c r="AU43" s="90"/>
      <c r="AV43" s="90"/>
      <c r="AW43" s="90"/>
      <c r="AX43" s="90"/>
      <c r="AY43" s="90"/>
      <c r="AZ43" s="4"/>
      <c r="BA43" s="4"/>
      <c r="BB43" s="4"/>
      <c r="BC43" s="4"/>
      <c r="BD43" s="4"/>
    </row>
    <row r="44" spans="2:56" s="73" customFormat="1" x14ac:dyDescent="0.25">
      <c r="B44" s="74" t="s">
        <v>67</v>
      </c>
      <c r="C44" s="121">
        <v>17</v>
      </c>
      <c r="D44" s="121">
        <v>16</v>
      </c>
      <c r="E44" s="121">
        <v>13</v>
      </c>
      <c r="F44" s="121">
        <v>9</v>
      </c>
      <c r="G44" s="120">
        <v>13</v>
      </c>
      <c r="H44" s="120">
        <v>21.065741553507717</v>
      </c>
      <c r="I44" s="120">
        <v>13</v>
      </c>
      <c r="J44" s="120">
        <v>17</v>
      </c>
      <c r="K44" s="120">
        <v>20.991588093917546</v>
      </c>
      <c r="L44" s="75"/>
      <c r="M44" s="46" t="str">
        <f t="shared" si="23"/>
        <v>RHD</v>
      </c>
      <c r="N44" s="114">
        <f t="shared" si="15"/>
        <v>9</v>
      </c>
      <c r="O44" s="76">
        <f t="shared" si="2"/>
        <v>5</v>
      </c>
      <c r="P44" s="110">
        <f t="shared" ca="1" si="3"/>
        <v>-2385.5433563509137</v>
      </c>
      <c r="Q44" s="111">
        <f t="shared" ca="1" si="4"/>
        <v>1.1917434634327375</v>
      </c>
      <c r="R44" s="112">
        <f t="shared" ca="1" si="5"/>
        <v>0.22032271329307454</v>
      </c>
      <c r="S44" s="113" t="str">
        <f t="shared" ca="1" si="6"/>
        <v>Average</v>
      </c>
      <c r="T44" s="84"/>
      <c r="U44" s="76"/>
      <c r="V44" s="78"/>
      <c r="W44" s="79"/>
      <c r="X44" s="46" t="str">
        <f t="shared" si="24"/>
        <v>RHD</v>
      </c>
      <c r="Y44" s="45">
        <f t="shared" ca="1" si="8"/>
        <v>18.014332411856316</v>
      </c>
      <c r="Z44" s="45">
        <f t="shared" ca="1" si="8"/>
        <v>18.014332411856316</v>
      </c>
      <c r="AA44" s="45">
        <f t="shared" ca="1" si="8"/>
        <v>18.014332411856316</v>
      </c>
      <c r="AB44" s="45">
        <f t="shared" ca="1" si="8"/>
        <v>18.014332411856316</v>
      </c>
      <c r="AC44" s="45">
        <f t="shared" ca="1" si="8"/>
        <v>18.014332411856316</v>
      </c>
      <c r="AD44" s="45">
        <f t="shared" ca="1" si="8"/>
        <v>18.014332411856316</v>
      </c>
      <c r="AE44" s="45">
        <f t="shared" ca="1" si="8"/>
        <v>18.014332411856316</v>
      </c>
      <c r="AF44" s="108">
        <f t="shared" ca="1" si="8"/>
        <v>18.014332411856316</v>
      </c>
      <c r="AG44" s="40"/>
      <c r="AH44" s="116" t="str">
        <f t="shared" si="9"/>
        <v>RHD</v>
      </c>
      <c r="AI44" s="115">
        <f t="shared" si="10"/>
        <v>17.03287077675386</v>
      </c>
      <c r="AJ44" s="115">
        <f t="shared" si="11"/>
        <v>15</v>
      </c>
      <c r="AK44" s="115">
        <f t="shared" si="12"/>
        <v>18.995794046958771</v>
      </c>
      <c r="AL44" s="115">
        <f t="shared" ca="1" si="13"/>
        <v>19.502960252886929</v>
      </c>
      <c r="AM44" s="115">
        <f t="shared" ca="1" si="16"/>
        <v>18.014332411856316</v>
      </c>
      <c r="AN44" s="115">
        <f t="shared" ca="1" si="17"/>
        <v>18.014332411856316</v>
      </c>
      <c r="AO44" s="115">
        <f t="shared" ca="1" si="18"/>
        <v>18.014332411856316</v>
      </c>
      <c r="AP44" s="115">
        <f t="shared" ca="1" si="19"/>
        <v>18.014332411856316</v>
      </c>
      <c r="AQ44" s="115">
        <f t="shared" ca="1" si="20"/>
        <v>18.014332411856316</v>
      </c>
      <c r="AR44" s="115">
        <f t="shared" ca="1" si="21"/>
        <v>18.014332411856316</v>
      </c>
      <c r="AS44" s="115">
        <f t="shared" ca="1" si="22"/>
        <v>18.014332411856316</v>
      </c>
      <c r="AU44" s="90"/>
      <c r="AV44" s="90"/>
      <c r="AW44" s="90"/>
      <c r="AX44" s="90"/>
      <c r="AY44" s="90"/>
      <c r="AZ44" s="4"/>
      <c r="BA44" s="4"/>
      <c r="BB44" s="4"/>
      <c r="BC44" s="4"/>
      <c r="BD44" s="4"/>
    </row>
    <row r="45" spans="2:56" s="73" customFormat="1" x14ac:dyDescent="0.25">
      <c r="B45" s="74" t="s">
        <v>68</v>
      </c>
      <c r="C45" s="121">
        <v>21</v>
      </c>
      <c r="D45" s="121">
        <v>20</v>
      </c>
      <c r="E45" s="121">
        <v>43</v>
      </c>
      <c r="F45" s="121">
        <v>43</v>
      </c>
      <c r="G45" s="120">
        <v>51</v>
      </c>
      <c r="H45" s="120">
        <v>33.309924466536387</v>
      </c>
      <c r="I45" s="120">
        <v>92</v>
      </c>
      <c r="J45" s="120">
        <v>32</v>
      </c>
      <c r="K45" s="120">
        <v>36.985179022616627</v>
      </c>
      <c r="L45" s="75"/>
      <c r="M45" s="46" t="str">
        <f t="shared" si="23"/>
        <v>RHE</v>
      </c>
      <c r="N45" s="114">
        <f t="shared" si="15"/>
        <v>9</v>
      </c>
      <c r="O45" s="76">
        <f t="shared" si="2"/>
        <v>5</v>
      </c>
      <c r="P45" s="110">
        <f t="shared" ca="1" si="3"/>
        <v>5963.9156112325418</v>
      </c>
      <c r="Q45" s="111">
        <f t="shared" ca="1" si="4"/>
        <v>-2.9339566421303132</v>
      </c>
      <c r="R45" s="112">
        <f t="shared" ca="1" si="5"/>
        <v>3.3990301581255884E-2</v>
      </c>
      <c r="S45" s="113" t="str">
        <f t="shared" ca="1" si="6"/>
        <v>Average</v>
      </c>
      <c r="T45" s="84"/>
      <c r="U45" s="76"/>
      <c r="V45" s="78"/>
      <c r="W45" s="79"/>
      <c r="X45" s="46" t="str">
        <f t="shared" si="24"/>
        <v>RHE</v>
      </c>
      <c r="Y45" s="45">
        <f t="shared" ref="Y45:AF54" ca="1" si="25">IFERROR(MAX(0,IF(IF(LEN($T45)&gt;0,$T45,$S45)=$I$6,$Q45*Y$34+$P45,AVERAGE(OFFSET($K45,0,0,1,IF($U45,-$U45,-$H$7))))),0)</f>
        <v>48.573775872288252</v>
      </c>
      <c r="Z45" s="45">
        <f t="shared" ca="1" si="25"/>
        <v>48.573775872288252</v>
      </c>
      <c r="AA45" s="45">
        <f t="shared" ca="1" si="25"/>
        <v>48.573775872288252</v>
      </c>
      <c r="AB45" s="45">
        <f t="shared" ca="1" si="25"/>
        <v>48.573775872288252</v>
      </c>
      <c r="AC45" s="45">
        <f t="shared" ca="1" si="25"/>
        <v>48.573775872288252</v>
      </c>
      <c r="AD45" s="45">
        <f t="shared" ca="1" si="25"/>
        <v>48.573775872288252</v>
      </c>
      <c r="AE45" s="45">
        <f t="shared" ca="1" si="25"/>
        <v>48.573775872288252</v>
      </c>
      <c r="AF45" s="108">
        <f t="shared" ca="1" si="25"/>
        <v>48.573775872288252</v>
      </c>
      <c r="AG45" s="40"/>
      <c r="AH45" s="116" t="str">
        <f t="shared" si="9"/>
        <v>RHE</v>
      </c>
      <c r="AI45" s="115">
        <f t="shared" si="10"/>
        <v>62.654962233268193</v>
      </c>
      <c r="AJ45" s="115">
        <f t="shared" si="11"/>
        <v>62</v>
      </c>
      <c r="AK45" s="115">
        <f t="shared" si="12"/>
        <v>34.49258951130831</v>
      </c>
      <c r="AL45" s="115">
        <f t="shared" ca="1" si="13"/>
        <v>42.779477447452436</v>
      </c>
      <c r="AM45" s="115">
        <f t="shared" ca="1" si="16"/>
        <v>48.573775872288252</v>
      </c>
      <c r="AN45" s="115">
        <f t="shared" ca="1" si="17"/>
        <v>48.573775872288252</v>
      </c>
      <c r="AO45" s="115">
        <f t="shared" ca="1" si="18"/>
        <v>48.573775872288252</v>
      </c>
      <c r="AP45" s="115">
        <f t="shared" ca="1" si="19"/>
        <v>48.573775872288252</v>
      </c>
      <c r="AQ45" s="115">
        <f t="shared" ca="1" si="20"/>
        <v>48.573775872288252</v>
      </c>
      <c r="AR45" s="115">
        <f t="shared" ca="1" si="21"/>
        <v>48.573775872288252</v>
      </c>
      <c r="AS45" s="115">
        <f t="shared" ca="1" si="22"/>
        <v>48.573775872288252</v>
      </c>
      <c r="AU45" s="90"/>
      <c r="AV45" s="90"/>
      <c r="AW45" s="90"/>
      <c r="AX45" s="90"/>
      <c r="AY45" s="90"/>
      <c r="AZ45" s="4"/>
      <c r="BA45" s="4"/>
      <c r="BB45" s="4"/>
      <c r="BC45" s="4"/>
      <c r="BD45" s="4"/>
    </row>
    <row r="46" spans="2:56" s="73" customFormat="1" x14ac:dyDescent="0.25">
      <c r="B46" s="74" t="s">
        <v>69</v>
      </c>
      <c r="C46" s="121">
        <v>35</v>
      </c>
      <c r="D46" s="121">
        <v>21</v>
      </c>
      <c r="E46" s="121">
        <v>39</v>
      </c>
      <c r="F46" s="121">
        <v>16</v>
      </c>
      <c r="G46" s="120">
        <v>32</v>
      </c>
      <c r="H46" s="120">
        <v>11.034436051837375</v>
      </c>
      <c r="I46" s="120">
        <v>18</v>
      </c>
      <c r="J46" s="120">
        <v>16</v>
      </c>
      <c r="K46" s="120">
        <v>37.984778455660319</v>
      </c>
      <c r="L46" s="75"/>
      <c r="M46" s="46" t="str">
        <f t="shared" si="23"/>
        <v>RHF</v>
      </c>
      <c r="N46" s="114">
        <f t="shared" si="15"/>
        <v>9</v>
      </c>
      <c r="O46" s="76">
        <f t="shared" si="2"/>
        <v>5</v>
      </c>
      <c r="P46" s="110">
        <f t="shared" ca="1" si="3"/>
        <v>-3391.1165223703265</v>
      </c>
      <c r="Q46" s="111">
        <f t="shared" ca="1" si="4"/>
        <v>1.6935120859483264</v>
      </c>
      <c r="R46" s="112">
        <f t="shared" ca="1" si="5"/>
        <v>5.4866714206677505E-2</v>
      </c>
      <c r="S46" s="113" t="str">
        <f t="shared" ca="1" si="6"/>
        <v>Average</v>
      </c>
      <c r="T46" s="84"/>
      <c r="U46" s="76"/>
      <c r="V46" s="78"/>
      <c r="W46" s="79"/>
      <c r="X46" s="46" t="str">
        <f t="shared" si="24"/>
        <v>RHF</v>
      </c>
      <c r="Y46" s="45">
        <f t="shared" ca="1" si="25"/>
        <v>20.754803626874423</v>
      </c>
      <c r="Z46" s="45">
        <f t="shared" ca="1" si="25"/>
        <v>20.754803626874423</v>
      </c>
      <c r="AA46" s="45">
        <f t="shared" ca="1" si="25"/>
        <v>20.754803626874423</v>
      </c>
      <c r="AB46" s="45">
        <f t="shared" ca="1" si="25"/>
        <v>20.754803626874423</v>
      </c>
      <c r="AC46" s="45">
        <f t="shared" ca="1" si="25"/>
        <v>20.754803626874423</v>
      </c>
      <c r="AD46" s="45">
        <f t="shared" ca="1" si="25"/>
        <v>20.754803626874423</v>
      </c>
      <c r="AE46" s="45">
        <f t="shared" ca="1" si="25"/>
        <v>20.754803626874423</v>
      </c>
      <c r="AF46" s="108">
        <f t="shared" ca="1" si="25"/>
        <v>20.754803626874423</v>
      </c>
      <c r="AG46" s="40"/>
      <c r="AH46" s="116" t="str">
        <f t="shared" si="9"/>
        <v>RHF</v>
      </c>
      <c r="AI46" s="115">
        <f t="shared" si="10"/>
        <v>14.517218025918687</v>
      </c>
      <c r="AJ46" s="115">
        <f t="shared" si="11"/>
        <v>17</v>
      </c>
      <c r="AK46" s="115">
        <f t="shared" si="12"/>
        <v>26.992389227830159</v>
      </c>
      <c r="AL46" s="115">
        <f t="shared" ca="1" si="13"/>
        <v>29.369791041267369</v>
      </c>
      <c r="AM46" s="115">
        <f t="shared" ca="1" si="16"/>
        <v>20.754803626874423</v>
      </c>
      <c r="AN46" s="115">
        <f t="shared" ca="1" si="17"/>
        <v>20.754803626874423</v>
      </c>
      <c r="AO46" s="115">
        <f t="shared" ca="1" si="18"/>
        <v>20.754803626874423</v>
      </c>
      <c r="AP46" s="115">
        <f t="shared" ca="1" si="19"/>
        <v>20.754803626874423</v>
      </c>
      <c r="AQ46" s="115">
        <f t="shared" ca="1" si="20"/>
        <v>20.754803626874423</v>
      </c>
      <c r="AR46" s="115">
        <f t="shared" ca="1" si="21"/>
        <v>20.754803626874423</v>
      </c>
      <c r="AS46" s="115">
        <f t="shared" ca="1" si="22"/>
        <v>20.754803626874423</v>
      </c>
      <c r="AU46" s="90"/>
      <c r="AV46" s="90"/>
      <c r="AW46" s="90"/>
      <c r="AX46" s="90"/>
      <c r="AY46" s="90"/>
      <c r="AZ46" s="4"/>
      <c r="BA46" s="4"/>
      <c r="BB46" s="4"/>
      <c r="BC46" s="4"/>
      <c r="BD46" s="4"/>
    </row>
    <row r="47" spans="2:56" s="73" customFormat="1" x14ac:dyDescent="0.25">
      <c r="B47" s="74" t="s">
        <v>70</v>
      </c>
      <c r="C47" s="121">
        <v>0</v>
      </c>
      <c r="D47" s="121">
        <v>0</v>
      </c>
      <c r="E47" s="121">
        <v>0</v>
      </c>
      <c r="F47" s="121">
        <v>0</v>
      </c>
      <c r="G47" s="120">
        <v>75</v>
      </c>
      <c r="H47" s="120">
        <v>131.41010207188148</v>
      </c>
      <c r="I47" s="120">
        <v>134</v>
      </c>
      <c r="J47" s="120">
        <v>150</v>
      </c>
      <c r="K47" s="120">
        <v>146.99999711029935</v>
      </c>
      <c r="L47" s="75"/>
      <c r="M47" s="46" t="str">
        <f t="shared" si="23"/>
        <v>RHG</v>
      </c>
      <c r="N47" s="114">
        <f t="shared" si="15"/>
        <v>5</v>
      </c>
      <c r="O47" s="76">
        <f t="shared" si="2"/>
        <v>5</v>
      </c>
      <c r="P47" s="110">
        <f t="shared" ca="1" si="3"/>
        <v>-32650.640237344956</v>
      </c>
      <c r="Q47" s="111">
        <f t="shared" ca="1" si="4"/>
        <v>16.258989214871722</v>
      </c>
      <c r="R47" s="112">
        <f t="shared" ca="1" si="5"/>
        <v>0.71441679580463735</v>
      </c>
      <c r="S47" s="113" t="str">
        <f t="shared" ca="1" si="6"/>
        <v>Linear</v>
      </c>
      <c r="T47" s="84"/>
      <c r="U47" s="76"/>
      <c r="V47" s="78"/>
      <c r="W47" s="79"/>
      <c r="X47" s="46" t="str">
        <f t="shared" si="24"/>
        <v>RHG</v>
      </c>
      <c r="Y47" s="45">
        <f t="shared" ca="1" si="25"/>
        <v>176.25898748104737</v>
      </c>
      <c r="Z47" s="45">
        <f t="shared" ca="1" si="25"/>
        <v>192.5179766959227</v>
      </c>
      <c r="AA47" s="45">
        <f t="shared" ca="1" si="25"/>
        <v>208.77696591079075</v>
      </c>
      <c r="AB47" s="45">
        <f t="shared" ca="1" si="25"/>
        <v>225.03595512566608</v>
      </c>
      <c r="AC47" s="45">
        <f t="shared" ca="1" si="25"/>
        <v>241.29494434053413</v>
      </c>
      <c r="AD47" s="45">
        <f t="shared" ca="1" si="25"/>
        <v>257.55393355540946</v>
      </c>
      <c r="AE47" s="45">
        <f t="shared" ca="1" si="25"/>
        <v>273.81292277027751</v>
      </c>
      <c r="AF47" s="108">
        <f t="shared" ca="1" si="25"/>
        <v>290.07191198515284</v>
      </c>
      <c r="AG47" s="40"/>
      <c r="AH47" s="116" t="str">
        <f t="shared" si="9"/>
        <v>RHG</v>
      </c>
      <c r="AI47" s="115">
        <f t="shared" si="10"/>
        <v>132.70505103594076</v>
      </c>
      <c r="AJ47" s="115">
        <f t="shared" si="11"/>
        <v>142</v>
      </c>
      <c r="AK47" s="115">
        <f t="shared" si="12"/>
        <v>148.49999855514966</v>
      </c>
      <c r="AL47" s="115">
        <f t="shared" ca="1" si="13"/>
        <v>161.62949229567334</v>
      </c>
      <c r="AM47" s="115">
        <f t="shared" ca="1" si="16"/>
        <v>184.38848208848503</v>
      </c>
      <c r="AN47" s="115">
        <f t="shared" ca="1" si="17"/>
        <v>200.64747130335672</v>
      </c>
      <c r="AO47" s="115">
        <f t="shared" ca="1" si="18"/>
        <v>216.90646051822841</v>
      </c>
      <c r="AP47" s="115">
        <f t="shared" ca="1" si="19"/>
        <v>233.1654497331001</v>
      </c>
      <c r="AQ47" s="115">
        <f t="shared" ca="1" si="20"/>
        <v>249.42443894797179</v>
      </c>
      <c r="AR47" s="115">
        <f t="shared" ca="1" si="21"/>
        <v>265.68342816284348</v>
      </c>
      <c r="AS47" s="115">
        <f t="shared" ca="1" si="22"/>
        <v>281.94241737771517</v>
      </c>
      <c r="AU47" s="90"/>
      <c r="AV47" s="90"/>
      <c r="AW47" s="90"/>
      <c r="AX47" s="90"/>
      <c r="AY47" s="90"/>
      <c r="AZ47" s="4"/>
      <c r="BA47" s="4"/>
      <c r="BB47" s="4"/>
      <c r="BC47" s="4"/>
      <c r="BD47" s="4"/>
    </row>
    <row r="48" spans="2:56" x14ac:dyDescent="0.25">
      <c r="B48" s="39" t="s">
        <v>71</v>
      </c>
      <c r="C48" s="120">
        <v>0</v>
      </c>
      <c r="D48" s="120">
        <v>0</v>
      </c>
      <c r="E48" s="120">
        <v>0</v>
      </c>
      <c r="F48" s="120">
        <v>0</v>
      </c>
      <c r="G48" s="120">
        <v>21</v>
      </c>
      <c r="H48" s="120">
        <v>31.097047055178059</v>
      </c>
      <c r="I48" s="120">
        <v>47</v>
      </c>
      <c r="J48" s="120">
        <v>34</v>
      </c>
      <c r="K48" s="120">
        <v>31.987181857398163</v>
      </c>
      <c r="L48" s="40"/>
      <c r="M48" s="46" t="str">
        <f t="shared" si="23"/>
        <v>RHH</v>
      </c>
      <c r="N48" s="114">
        <f t="shared" si="15"/>
        <v>5</v>
      </c>
      <c r="O48" s="76">
        <f t="shared" si="2"/>
        <v>5</v>
      </c>
      <c r="P48" s="110">
        <f t="shared" ca="1" si="3"/>
        <v>-4982.2501927965277</v>
      </c>
      <c r="Q48" s="111">
        <f t="shared" ca="1" si="4"/>
        <v>2.4877316659618267</v>
      </c>
      <c r="R48" s="112">
        <f t="shared" ca="1" si="5"/>
        <v>0.17905069916011604</v>
      </c>
      <c r="S48" s="113" t="str">
        <f t="shared" ca="1" si="6"/>
        <v>Average</v>
      </c>
      <c r="T48" s="84"/>
      <c r="U48" s="76"/>
      <c r="V48" s="43"/>
      <c r="W48" s="44"/>
      <c r="X48" s="46" t="str">
        <f t="shared" si="24"/>
        <v>RHH</v>
      </c>
      <c r="Y48" s="45">
        <f t="shared" ca="1" si="25"/>
        <v>36.021057228144052</v>
      </c>
      <c r="Z48" s="45">
        <f t="shared" ca="1" si="25"/>
        <v>36.021057228144052</v>
      </c>
      <c r="AA48" s="45">
        <f t="shared" ca="1" si="25"/>
        <v>36.021057228144052</v>
      </c>
      <c r="AB48" s="45">
        <f t="shared" ca="1" si="25"/>
        <v>36.021057228144052</v>
      </c>
      <c r="AC48" s="45">
        <f t="shared" ca="1" si="25"/>
        <v>36.021057228144052</v>
      </c>
      <c r="AD48" s="45">
        <f t="shared" ca="1" si="25"/>
        <v>36.021057228144052</v>
      </c>
      <c r="AE48" s="45">
        <f t="shared" ca="1" si="25"/>
        <v>36.021057228144052</v>
      </c>
      <c r="AF48" s="108">
        <f t="shared" ca="1" si="25"/>
        <v>36.021057228144052</v>
      </c>
      <c r="AG48" s="40"/>
      <c r="AH48" s="116" t="str">
        <f t="shared" si="9"/>
        <v>RHH</v>
      </c>
      <c r="AI48" s="115">
        <f t="shared" si="10"/>
        <v>39.048523527589026</v>
      </c>
      <c r="AJ48" s="115">
        <f t="shared" si="11"/>
        <v>40.5</v>
      </c>
      <c r="AK48" s="115">
        <f t="shared" si="12"/>
        <v>32.993590928699078</v>
      </c>
      <c r="AL48" s="115">
        <f t="shared" ca="1" si="13"/>
        <v>34.004119542771107</v>
      </c>
      <c r="AM48" s="115">
        <f t="shared" ca="1" si="16"/>
        <v>36.021057228144052</v>
      </c>
      <c r="AN48" s="115">
        <f t="shared" ca="1" si="17"/>
        <v>36.021057228144052</v>
      </c>
      <c r="AO48" s="115">
        <f t="shared" ca="1" si="18"/>
        <v>36.021057228144052</v>
      </c>
      <c r="AP48" s="115">
        <f t="shared" ca="1" si="19"/>
        <v>36.021057228144052</v>
      </c>
      <c r="AQ48" s="115">
        <f t="shared" ca="1" si="20"/>
        <v>36.021057228144052</v>
      </c>
      <c r="AR48" s="115">
        <f t="shared" ca="1" si="21"/>
        <v>36.021057228144052</v>
      </c>
      <c r="AS48" s="115">
        <f t="shared" ca="1" si="22"/>
        <v>36.021057228144052</v>
      </c>
      <c r="AU48" s="90"/>
      <c r="AV48" s="90"/>
      <c r="AW48" s="90"/>
      <c r="AX48" s="90"/>
      <c r="AY48" s="90"/>
    </row>
    <row r="49" spans="2:56" s="73" customFormat="1" x14ac:dyDescent="0.25">
      <c r="B49" s="74" t="s">
        <v>72</v>
      </c>
      <c r="C49" s="121">
        <v>15</v>
      </c>
      <c r="D49" s="121">
        <v>14</v>
      </c>
      <c r="E49" s="121">
        <v>23</v>
      </c>
      <c r="F49" s="121">
        <v>5</v>
      </c>
      <c r="G49" s="120">
        <v>14</v>
      </c>
      <c r="H49" s="120">
        <v>12.037566602004409</v>
      </c>
      <c r="I49" s="120">
        <v>57</v>
      </c>
      <c r="J49" s="120">
        <v>15</v>
      </c>
      <c r="K49" s="120">
        <v>19.991988660873851</v>
      </c>
      <c r="L49" s="75"/>
      <c r="M49" s="46" t="str">
        <f t="shared" si="23"/>
        <v>RHK</v>
      </c>
      <c r="N49" s="114">
        <f t="shared" si="15"/>
        <v>9</v>
      </c>
      <c r="O49" s="76">
        <f t="shared" si="2"/>
        <v>5</v>
      </c>
      <c r="P49" s="110">
        <f t="shared" ca="1" si="3"/>
        <v>-2989.5904900476726</v>
      </c>
      <c r="Q49" s="111">
        <f t="shared" ca="1" si="4"/>
        <v>1.4946410719743295</v>
      </c>
      <c r="R49" s="112">
        <f t="shared" ca="1" si="5"/>
        <v>1.5639677834229614E-2</v>
      </c>
      <c r="S49" s="113" t="str">
        <f t="shared" ca="1" si="6"/>
        <v>Average</v>
      </c>
      <c r="T49" s="84"/>
      <c r="U49" s="76"/>
      <c r="V49" s="78"/>
      <c r="W49" s="79"/>
      <c r="X49" s="46" t="str">
        <f t="shared" si="24"/>
        <v>RHK</v>
      </c>
      <c r="Y49" s="45">
        <f t="shared" ca="1" si="25"/>
        <v>26.007388815719565</v>
      </c>
      <c r="Z49" s="45">
        <f t="shared" ca="1" si="25"/>
        <v>26.007388815719565</v>
      </c>
      <c r="AA49" s="45">
        <f t="shared" ca="1" si="25"/>
        <v>26.007388815719565</v>
      </c>
      <c r="AB49" s="45">
        <f t="shared" ca="1" si="25"/>
        <v>26.007388815719565</v>
      </c>
      <c r="AC49" s="45">
        <f t="shared" ca="1" si="25"/>
        <v>26.007388815719565</v>
      </c>
      <c r="AD49" s="45">
        <f t="shared" ca="1" si="25"/>
        <v>26.007388815719565</v>
      </c>
      <c r="AE49" s="45">
        <f t="shared" ca="1" si="25"/>
        <v>26.007388815719565</v>
      </c>
      <c r="AF49" s="108">
        <f t="shared" ca="1" si="25"/>
        <v>26.007388815719565</v>
      </c>
      <c r="AG49" s="40"/>
      <c r="AH49" s="116" t="str">
        <f t="shared" si="9"/>
        <v>RHK</v>
      </c>
      <c r="AI49" s="115">
        <f t="shared" si="10"/>
        <v>34.518783301002202</v>
      </c>
      <c r="AJ49" s="115">
        <f t="shared" si="11"/>
        <v>36</v>
      </c>
      <c r="AK49" s="115">
        <f t="shared" si="12"/>
        <v>17.495994330436925</v>
      </c>
      <c r="AL49" s="115">
        <f t="shared" ca="1" si="13"/>
        <v>22.999688738296708</v>
      </c>
      <c r="AM49" s="115">
        <f t="shared" ca="1" si="16"/>
        <v>26.007388815719565</v>
      </c>
      <c r="AN49" s="115">
        <f t="shared" ca="1" si="17"/>
        <v>26.007388815719565</v>
      </c>
      <c r="AO49" s="115">
        <f t="shared" ca="1" si="18"/>
        <v>26.007388815719565</v>
      </c>
      <c r="AP49" s="115">
        <f t="shared" ca="1" si="19"/>
        <v>26.007388815719565</v>
      </c>
      <c r="AQ49" s="115">
        <f t="shared" ca="1" si="20"/>
        <v>26.007388815719565</v>
      </c>
      <c r="AR49" s="115">
        <f t="shared" ca="1" si="21"/>
        <v>26.007388815719565</v>
      </c>
      <c r="AS49" s="115">
        <f t="shared" ca="1" si="22"/>
        <v>26.007388815719565</v>
      </c>
      <c r="AU49" s="90"/>
      <c r="AV49" s="90"/>
      <c r="AW49" s="90"/>
      <c r="AX49" s="90"/>
      <c r="AY49" s="90"/>
      <c r="AZ49" s="4"/>
      <c r="BA49" s="4"/>
      <c r="BB49" s="4"/>
      <c r="BC49" s="4"/>
      <c r="BD49" s="4"/>
    </row>
    <row r="50" spans="2:56" s="73" customFormat="1" x14ac:dyDescent="0.25">
      <c r="B50" s="74" t="s">
        <v>73</v>
      </c>
      <c r="C50" s="121">
        <v>0</v>
      </c>
      <c r="D50" s="121">
        <v>0</v>
      </c>
      <c r="E50" s="121">
        <v>0</v>
      </c>
      <c r="F50" s="121">
        <v>0</v>
      </c>
      <c r="G50" s="120">
        <v>1703</v>
      </c>
      <c r="H50" s="120">
        <v>1475.2982453793379</v>
      </c>
      <c r="I50" s="120">
        <v>978</v>
      </c>
      <c r="J50" s="120">
        <v>1008</v>
      </c>
      <c r="K50" s="120">
        <v>870.65110618105632</v>
      </c>
      <c r="L50" s="75"/>
      <c r="M50" s="46" t="str">
        <f t="shared" si="23"/>
        <v>RHL</v>
      </c>
      <c r="N50" s="114">
        <f t="shared" si="15"/>
        <v>5</v>
      </c>
      <c r="O50" s="76">
        <f t="shared" si="2"/>
        <v>5</v>
      </c>
      <c r="P50" s="110">
        <f t="shared" ca="1" si="3"/>
        <v>431017.39012658474</v>
      </c>
      <c r="Q50" s="111">
        <f t="shared" ca="1" si="4"/>
        <v>-213.19960330172253</v>
      </c>
      <c r="R50" s="112">
        <f t="shared" ca="1" si="5"/>
        <v>0.86881608953239053</v>
      </c>
      <c r="S50" s="113" t="str">
        <f t="shared" ca="1" si="6"/>
        <v>Linear</v>
      </c>
      <c r="T50" s="77" t="s">
        <v>9</v>
      </c>
      <c r="U50" s="76">
        <v>3</v>
      </c>
      <c r="V50" s="82" t="s">
        <v>145</v>
      </c>
      <c r="W50" s="79"/>
      <c r="X50" s="46" t="str">
        <f t="shared" si="24"/>
        <v>RHL</v>
      </c>
      <c r="Y50" s="45">
        <f t="shared" ca="1" si="25"/>
        <v>952.21703539368536</v>
      </c>
      <c r="Z50" s="45">
        <f t="shared" ca="1" si="25"/>
        <v>952.21703539368536</v>
      </c>
      <c r="AA50" s="45">
        <f t="shared" ca="1" si="25"/>
        <v>952.21703539368536</v>
      </c>
      <c r="AB50" s="45">
        <f t="shared" ca="1" si="25"/>
        <v>952.21703539368536</v>
      </c>
      <c r="AC50" s="45">
        <f t="shared" ca="1" si="25"/>
        <v>952.21703539368536</v>
      </c>
      <c r="AD50" s="45">
        <f t="shared" ca="1" si="25"/>
        <v>952.21703539368536</v>
      </c>
      <c r="AE50" s="45">
        <f t="shared" ca="1" si="25"/>
        <v>952.21703539368536</v>
      </c>
      <c r="AF50" s="108">
        <f t="shared" ca="1" si="25"/>
        <v>952.21703539368536</v>
      </c>
      <c r="AG50" s="40"/>
      <c r="AH50" s="116" t="str">
        <f t="shared" si="9"/>
        <v>RHL</v>
      </c>
      <c r="AI50" s="115">
        <f t="shared" si="10"/>
        <v>1226.649122689669</v>
      </c>
      <c r="AJ50" s="115">
        <f t="shared" si="11"/>
        <v>993</v>
      </c>
      <c r="AK50" s="115">
        <f t="shared" si="12"/>
        <v>939.32555309052816</v>
      </c>
      <c r="AL50" s="115">
        <f t="shared" ca="1" si="13"/>
        <v>911.43407078737084</v>
      </c>
      <c r="AM50" s="115">
        <f t="shared" ca="1" si="16"/>
        <v>952.21703539368536</v>
      </c>
      <c r="AN50" s="115">
        <f t="shared" ca="1" si="17"/>
        <v>952.21703539368536</v>
      </c>
      <c r="AO50" s="115">
        <f t="shared" ca="1" si="18"/>
        <v>952.21703539368536</v>
      </c>
      <c r="AP50" s="115">
        <f t="shared" ca="1" si="19"/>
        <v>952.21703539368536</v>
      </c>
      <c r="AQ50" s="115">
        <f t="shared" ca="1" si="20"/>
        <v>952.21703539368536</v>
      </c>
      <c r="AR50" s="115">
        <f t="shared" ca="1" si="21"/>
        <v>952.21703539368536</v>
      </c>
      <c r="AS50" s="115">
        <f t="shared" ca="1" si="22"/>
        <v>952.21703539368536</v>
      </c>
      <c r="AU50" s="90"/>
      <c r="AV50" s="90"/>
      <c r="AW50" s="90"/>
      <c r="AX50" s="90"/>
      <c r="AY50" s="90"/>
      <c r="AZ50" s="4"/>
      <c r="BA50" s="4"/>
      <c r="BB50" s="4"/>
      <c r="BC50" s="4"/>
      <c r="BD50" s="4"/>
    </row>
    <row r="51" spans="2:56" s="73" customFormat="1" x14ac:dyDescent="0.25">
      <c r="B51" s="74" t="s">
        <v>74</v>
      </c>
      <c r="C51" s="121">
        <v>1</v>
      </c>
      <c r="D51" s="121">
        <v>0</v>
      </c>
      <c r="E51" s="121">
        <v>0</v>
      </c>
      <c r="F51" s="121">
        <v>0</v>
      </c>
      <c r="G51" s="120">
        <v>0</v>
      </c>
      <c r="H51" s="120">
        <v>1.0031305501670342</v>
      </c>
      <c r="I51" s="120">
        <v>1</v>
      </c>
      <c r="J51" s="120">
        <v>0</v>
      </c>
      <c r="K51" s="120">
        <v>0</v>
      </c>
      <c r="L51" s="75"/>
      <c r="M51" s="46" t="str">
        <f t="shared" si="23"/>
        <v>RHM</v>
      </c>
      <c r="N51" s="114">
        <f t="shared" si="15"/>
        <v>0</v>
      </c>
      <c r="O51" s="76">
        <f t="shared" si="2"/>
        <v>0</v>
      </c>
      <c r="P51" s="110">
        <f t="shared" ca="1" si="3"/>
        <v>0</v>
      </c>
      <c r="Q51" s="111">
        <f t="shared" ca="1" si="4"/>
        <v>0</v>
      </c>
      <c r="R51" s="112">
        <f t="shared" ca="1" si="5"/>
        <v>0</v>
      </c>
      <c r="S51" s="113" t="str">
        <f t="shared" ca="1" si="6"/>
        <v>Average</v>
      </c>
      <c r="T51" s="84"/>
      <c r="U51" s="76"/>
      <c r="V51" s="78"/>
      <c r="W51" s="79"/>
      <c r="X51" s="46" t="str">
        <f t="shared" si="24"/>
        <v>RHM</v>
      </c>
      <c r="Y51" s="45">
        <f t="shared" ca="1" si="25"/>
        <v>0.50078263754175856</v>
      </c>
      <c r="Z51" s="45">
        <f t="shared" ca="1" si="25"/>
        <v>0.50078263754175856</v>
      </c>
      <c r="AA51" s="45">
        <f t="shared" ca="1" si="25"/>
        <v>0.50078263754175856</v>
      </c>
      <c r="AB51" s="45">
        <f t="shared" ca="1" si="25"/>
        <v>0.50078263754175856</v>
      </c>
      <c r="AC51" s="45">
        <f t="shared" ca="1" si="25"/>
        <v>0.50078263754175856</v>
      </c>
      <c r="AD51" s="45">
        <f t="shared" ca="1" si="25"/>
        <v>0.50078263754175856</v>
      </c>
      <c r="AE51" s="45">
        <f t="shared" ca="1" si="25"/>
        <v>0.50078263754175856</v>
      </c>
      <c r="AF51" s="108">
        <f t="shared" ca="1" si="25"/>
        <v>0.50078263754175856</v>
      </c>
      <c r="AG51" s="40"/>
      <c r="AH51" s="116" t="str">
        <f t="shared" si="9"/>
        <v>RHM</v>
      </c>
      <c r="AI51" s="115">
        <f t="shared" si="10"/>
        <v>1.0015652750835171</v>
      </c>
      <c r="AJ51" s="115">
        <f t="shared" si="11"/>
        <v>0.5</v>
      </c>
      <c r="AK51" s="115">
        <f t="shared" si="12"/>
        <v>0</v>
      </c>
      <c r="AL51" s="115">
        <f t="shared" ca="1" si="13"/>
        <v>0.25039131877087928</v>
      </c>
      <c r="AM51" s="115">
        <f t="shared" ca="1" si="16"/>
        <v>0.50078263754175856</v>
      </c>
      <c r="AN51" s="115">
        <f t="shared" ca="1" si="17"/>
        <v>0.50078263754175856</v>
      </c>
      <c r="AO51" s="115">
        <f t="shared" ca="1" si="18"/>
        <v>0.50078263754175856</v>
      </c>
      <c r="AP51" s="115">
        <f t="shared" ca="1" si="19"/>
        <v>0.50078263754175856</v>
      </c>
      <c r="AQ51" s="115">
        <f t="shared" ca="1" si="20"/>
        <v>0.50078263754175856</v>
      </c>
      <c r="AR51" s="115">
        <f t="shared" ca="1" si="21"/>
        <v>0.50078263754175856</v>
      </c>
      <c r="AS51" s="115">
        <f t="shared" ca="1" si="22"/>
        <v>0.50078263754175856</v>
      </c>
      <c r="AU51" s="90"/>
      <c r="AV51" s="90"/>
      <c r="AW51" s="90"/>
      <c r="AX51" s="90"/>
      <c r="AY51" s="90"/>
      <c r="AZ51" s="4"/>
      <c r="BA51" s="4"/>
      <c r="BB51" s="4"/>
      <c r="BC51" s="4"/>
      <c r="BD51" s="4"/>
    </row>
    <row r="52" spans="2:56" s="73" customFormat="1" x14ac:dyDescent="0.25">
      <c r="B52" s="74" t="s">
        <v>75</v>
      </c>
      <c r="C52" s="121">
        <v>0</v>
      </c>
      <c r="D52" s="121">
        <v>4</v>
      </c>
      <c r="E52" s="121">
        <v>4</v>
      </c>
      <c r="F52" s="121">
        <v>1</v>
      </c>
      <c r="G52" s="120">
        <v>3</v>
      </c>
      <c r="H52" s="120">
        <v>0</v>
      </c>
      <c r="I52" s="120">
        <v>0</v>
      </c>
      <c r="J52" s="120">
        <v>0</v>
      </c>
      <c r="K52" s="120">
        <v>0</v>
      </c>
      <c r="L52" s="75"/>
      <c r="M52" s="46" t="str">
        <f t="shared" si="23"/>
        <v>RHN</v>
      </c>
      <c r="N52" s="114">
        <f t="shared" si="15"/>
        <v>0</v>
      </c>
      <c r="O52" s="76">
        <f t="shared" si="2"/>
        <v>0</v>
      </c>
      <c r="P52" s="110">
        <f t="shared" ca="1" si="3"/>
        <v>0</v>
      </c>
      <c r="Q52" s="111">
        <f t="shared" ca="1" si="4"/>
        <v>0</v>
      </c>
      <c r="R52" s="112">
        <f t="shared" ca="1" si="5"/>
        <v>0</v>
      </c>
      <c r="S52" s="113" t="str">
        <f t="shared" ca="1" si="6"/>
        <v>Average</v>
      </c>
      <c r="T52" s="84"/>
      <c r="U52" s="76"/>
      <c r="V52" s="78"/>
      <c r="W52" s="79"/>
      <c r="X52" s="46" t="str">
        <f t="shared" si="24"/>
        <v>RHN</v>
      </c>
      <c r="Y52" s="45">
        <f t="shared" ca="1" si="25"/>
        <v>0</v>
      </c>
      <c r="Z52" s="45">
        <f t="shared" ca="1" si="25"/>
        <v>0</v>
      </c>
      <c r="AA52" s="45">
        <f t="shared" ca="1" si="25"/>
        <v>0</v>
      </c>
      <c r="AB52" s="45">
        <f t="shared" ca="1" si="25"/>
        <v>0</v>
      </c>
      <c r="AC52" s="45">
        <f t="shared" ca="1" si="25"/>
        <v>0</v>
      </c>
      <c r="AD52" s="45">
        <f t="shared" ca="1" si="25"/>
        <v>0</v>
      </c>
      <c r="AE52" s="45">
        <f t="shared" ca="1" si="25"/>
        <v>0</v>
      </c>
      <c r="AF52" s="108">
        <f t="shared" ca="1" si="25"/>
        <v>0</v>
      </c>
      <c r="AG52" s="40"/>
      <c r="AH52" s="116" t="str">
        <f t="shared" si="9"/>
        <v>RHN</v>
      </c>
      <c r="AI52" s="115">
        <f t="shared" si="10"/>
        <v>0</v>
      </c>
      <c r="AJ52" s="115">
        <f t="shared" si="11"/>
        <v>0</v>
      </c>
      <c r="AK52" s="115">
        <f t="shared" si="12"/>
        <v>0</v>
      </c>
      <c r="AL52" s="115">
        <f t="shared" ca="1" si="13"/>
        <v>0</v>
      </c>
      <c r="AM52" s="115">
        <f t="shared" ca="1" si="16"/>
        <v>0</v>
      </c>
      <c r="AN52" s="115">
        <f t="shared" ca="1" si="17"/>
        <v>0</v>
      </c>
      <c r="AO52" s="115">
        <f t="shared" ca="1" si="18"/>
        <v>0</v>
      </c>
      <c r="AP52" s="115">
        <f t="shared" ca="1" si="19"/>
        <v>0</v>
      </c>
      <c r="AQ52" s="115">
        <f t="shared" ca="1" si="20"/>
        <v>0</v>
      </c>
      <c r="AR52" s="115">
        <f t="shared" ca="1" si="21"/>
        <v>0</v>
      </c>
      <c r="AS52" s="115">
        <f t="shared" ca="1" si="22"/>
        <v>0</v>
      </c>
      <c r="AU52" s="90"/>
      <c r="AV52" s="90"/>
      <c r="AW52" s="90"/>
      <c r="AX52" s="90"/>
      <c r="AY52" s="90"/>
      <c r="AZ52" s="4"/>
      <c r="BA52" s="4"/>
      <c r="BB52" s="4"/>
      <c r="BC52" s="4"/>
      <c r="BD52" s="4"/>
    </row>
    <row r="53" spans="2:56" x14ac:dyDescent="0.25">
      <c r="B53" s="39" t="s">
        <v>76</v>
      </c>
      <c r="C53" s="120">
        <v>0</v>
      </c>
      <c r="D53" s="120">
        <v>0</v>
      </c>
      <c r="E53" s="120">
        <v>0</v>
      </c>
      <c r="F53" s="120">
        <v>0</v>
      </c>
      <c r="G53" s="120">
        <v>0</v>
      </c>
      <c r="H53" s="120">
        <v>0</v>
      </c>
      <c r="I53" s="120">
        <v>0</v>
      </c>
      <c r="J53" s="120">
        <v>2</v>
      </c>
      <c r="K53" s="120">
        <v>6.9971960313058483</v>
      </c>
      <c r="L53" s="40"/>
      <c r="M53" s="46" t="str">
        <f t="shared" si="23"/>
        <v>RHQ</v>
      </c>
      <c r="N53" s="114">
        <f t="shared" si="15"/>
        <v>0</v>
      </c>
      <c r="O53" s="76">
        <f t="shared" si="2"/>
        <v>0</v>
      </c>
      <c r="P53" s="110">
        <f t="shared" ca="1" si="3"/>
        <v>0</v>
      </c>
      <c r="Q53" s="111">
        <f t="shared" ca="1" si="4"/>
        <v>0</v>
      </c>
      <c r="R53" s="112">
        <f t="shared" ca="1" si="5"/>
        <v>0</v>
      </c>
      <c r="S53" s="113" t="str">
        <f t="shared" ca="1" si="6"/>
        <v>Average</v>
      </c>
      <c r="T53" s="77" t="s">
        <v>9</v>
      </c>
      <c r="U53" s="76">
        <v>1</v>
      </c>
      <c r="V53" s="81" t="s">
        <v>143</v>
      </c>
      <c r="W53" s="44"/>
      <c r="X53" s="46" t="str">
        <f t="shared" si="24"/>
        <v>RHQ</v>
      </c>
      <c r="Y53" s="45">
        <f t="shared" ca="1" si="25"/>
        <v>6.9971960313058483</v>
      </c>
      <c r="Z53" s="45">
        <f t="shared" ca="1" si="25"/>
        <v>6.9971960313058483</v>
      </c>
      <c r="AA53" s="45">
        <f t="shared" ca="1" si="25"/>
        <v>6.9971960313058483</v>
      </c>
      <c r="AB53" s="45">
        <f t="shared" ca="1" si="25"/>
        <v>6.9971960313058483</v>
      </c>
      <c r="AC53" s="45">
        <f t="shared" ca="1" si="25"/>
        <v>6.9971960313058483</v>
      </c>
      <c r="AD53" s="45">
        <f t="shared" ca="1" si="25"/>
        <v>6.9971960313058483</v>
      </c>
      <c r="AE53" s="45">
        <f t="shared" ca="1" si="25"/>
        <v>6.9971960313058483</v>
      </c>
      <c r="AF53" s="108">
        <f t="shared" ca="1" si="25"/>
        <v>6.9971960313058483</v>
      </c>
      <c r="AG53" s="40"/>
      <c r="AH53" s="116" t="str">
        <f t="shared" si="9"/>
        <v>RHQ</v>
      </c>
      <c r="AI53" s="115">
        <f t="shared" si="10"/>
        <v>0</v>
      </c>
      <c r="AJ53" s="115">
        <f t="shared" si="11"/>
        <v>1</v>
      </c>
      <c r="AK53" s="115">
        <f t="shared" si="12"/>
        <v>4.4985980156529237</v>
      </c>
      <c r="AL53" s="115">
        <f t="shared" ca="1" si="13"/>
        <v>6.9971960313058483</v>
      </c>
      <c r="AM53" s="115">
        <f t="shared" ca="1" si="16"/>
        <v>6.9971960313058483</v>
      </c>
      <c r="AN53" s="115">
        <f t="shared" ca="1" si="17"/>
        <v>6.9971960313058483</v>
      </c>
      <c r="AO53" s="115">
        <f t="shared" ca="1" si="18"/>
        <v>6.9971960313058483</v>
      </c>
      <c r="AP53" s="115">
        <f t="shared" ca="1" si="19"/>
        <v>6.9971960313058483</v>
      </c>
      <c r="AQ53" s="115">
        <f t="shared" ca="1" si="20"/>
        <v>6.9971960313058483</v>
      </c>
      <c r="AR53" s="115">
        <f t="shared" ca="1" si="21"/>
        <v>6.9971960313058483</v>
      </c>
      <c r="AS53" s="115">
        <f t="shared" ca="1" si="22"/>
        <v>6.9971960313058483</v>
      </c>
      <c r="AU53" s="90"/>
      <c r="AV53" s="90"/>
      <c r="AW53" s="90"/>
      <c r="AX53" s="90"/>
      <c r="AY53" s="90"/>
    </row>
    <row r="54" spans="2:56" s="73" customFormat="1" x14ac:dyDescent="0.25">
      <c r="B54" s="74" t="s">
        <v>77</v>
      </c>
      <c r="C54" s="121">
        <v>0</v>
      </c>
      <c r="D54" s="121">
        <v>0</v>
      </c>
      <c r="E54" s="121">
        <v>0</v>
      </c>
      <c r="F54" s="121">
        <v>0</v>
      </c>
      <c r="G54" s="120">
        <v>0</v>
      </c>
      <c r="H54" s="120">
        <v>0</v>
      </c>
      <c r="I54" s="120">
        <v>0</v>
      </c>
      <c r="J54" s="120">
        <v>3</v>
      </c>
      <c r="K54" s="120">
        <v>17.992789794786468</v>
      </c>
      <c r="L54" s="75"/>
      <c r="M54" s="46" t="str">
        <f t="shared" si="23"/>
        <v>RHR</v>
      </c>
      <c r="N54" s="114">
        <f t="shared" si="15"/>
        <v>0</v>
      </c>
      <c r="O54" s="76">
        <f t="shared" si="2"/>
        <v>0</v>
      </c>
      <c r="P54" s="110">
        <f t="shared" ca="1" si="3"/>
        <v>0</v>
      </c>
      <c r="Q54" s="111">
        <f t="shared" ca="1" si="4"/>
        <v>0</v>
      </c>
      <c r="R54" s="112">
        <f t="shared" ca="1" si="5"/>
        <v>0</v>
      </c>
      <c r="S54" s="113" t="str">
        <f t="shared" ca="1" si="6"/>
        <v>Average</v>
      </c>
      <c r="T54" s="77" t="s">
        <v>9</v>
      </c>
      <c r="U54" s="76">
        <v>2</v>
      </c>
      <c r="V54" s="81" t="s">
        <v>143</v>
      </c>
      <c r="W54" s="79"/>
      <c r="X54" s="46" t="str">
        <f t="shared" si="24"/>
        <v>RHR</v>
      </c>
      <c r="Y54" s="45">
        <f t="shared" ca="1" si="25"/>
        <v>10.496394897393234</v>
      </c>
      <c r="Z54" s="45">
        <f t="shared" ca="1" si="25"/>
        <v>10.496394897393234</v>
      </c>
      <c r="AA54" s="45">
        <f t="shared" ca="1" si="25"/>
        <v>10.496394897393234</v>
      </c>
      <c r="AB54" s="45">
        <f t="shared" ca="1" si="25"/>
        <v>10.496394897393234</v>
      </c>
      <c r="AC54" s="45">
        <f t="shared" ca="1" si="25"/>
        <v>10.496394897393234</v>
      </c>
      <c r="AD54" s="45">
        <f t="shared" ca="1" si="25"/>
        <v>10.496394897393234</v>
      </c>
      <c r="AE54" s="45">
        <f t="shared" ca="1" si="25"/>
        <v>10.496394897393234</v>
      </c>
      <c r="AF54" s="108">
        <f t="shared" ca="1" si="25"/>
        <v>10.496394897393234</v>
      </c>
      <c r="AG54" s="40"/>
      <c r="AH54" s="116" t="str">
        <f t="shared" si="9"/>
        <v>RHR</v>
      </c>
      <c r="AI54" s="115">
        <f t="shared" si="10"/>
        <v>0</v>
      </c>
      <c r="AJ54" s="115">
        <f t="shared" si="11"/>
        <v>1.5</v>
      </c>
      <c r="AK54" s="115">
        <f t="shared" si="12"/>
        <v>10.496394897393234</v>
      </c>
      <c r="AL54" s="115">
        <f t="shared" ca="1" si="13"/>
        <v>14.244592346089851</v>
      </c>
      <c r="AM54" s="115">
        <f t="shared" ca="1" si="16"/>
        <v>10.496394897393234</v>
      </c>
      <c r="AN54" s="115">
        <f t="shared" ca="1" si="17"/>
        <v>10.496394897393234</v>
      </c>
      <c r="AO54" s="115">
        <f t="shared" ca="1" si="18"/>
        <v>10.496394897393234</v>
      </c>
      <c r="AP54" s="115">
        <f t="shared" ca="1" si="19"/>
        <v>10.496394897393234</v>
      </c>
      <c r="AQ54" s="115">
        <f t="shared" ca="1" si="20"/>
        <v>10.496394897393234</v>
      </c>
      <c r="AR54" s="115">
        <f t="shared" ca="1" si="21"/>
        <v>10.496394897393234</v>
      </c>
      <c r="AS54" s="115">
        <f t="shared" ca="1" si="22"/>
        <v>10.496394897393234</v>
      </c>
      <c r="AU54" s="90"/>
      <c r="AV54" s="90"/>
      <c r="AW54" s="90"/>
      <c r="AX54" s="90"/>
      <c r="AY54" s="90"/>
      <c r="AZ54" s="4"/>
      <c r="BA54" s="4"/>
      <c r="BB54" s="4"/>
      <c r="BC54" s="4"/>
      <c r="BD54" s="4"/>
    </row>
    <row r="55" spans="2:56" x14ac:dyDescent="0.25">
      <c r="B55" s="39" t="s">
        <v>78</v>
      </c>
      <c r="C55" s="120">
        <v>0</v>
      </c>
      <c r="D55" s="120">
        <v>0</v>
      </c>
      <c r="E55" s="120">
        <v>0</v>
      </c>
      <c r="F55" s="120">
        <v>0</v>
      </c>
      <c r="G55" s="120">
        <v>0</v>
      </c>
      <c r="H55" s="120">
        <v>0</v>
      </c>
      <c r="I55" s="120">
        <v>0</v>
      </c>
      <c r="J55" s="120">
        <v>1</v>
      </c>
      <c r="K55" s="120">
        <v>1.9991988660873852</v>
      </c>
      <c r="L55" s="40"/>
      <c r="M55" s="46" t="str">
        <f t="shared" si="23"/>
        <v>RHT</v>
      </c>
      <c r="N55" s="114">
        <f t="shared" si="15"/>
        <v>0</v>
      </c>
      <c r="O55" s="76">
        <f t="shared" si="2"/>
        <v>0</v>
      </c>
      <c r="P55" s="110">
        <f t="shared" ca="1" si="3"/>
        <v>0</v>
      </c>
      <c r="Q55" s="111">
        <f t="shared" ca="1" si="4"/>
        <v>0</v>
      </c>
      <c r="R55" s="112">
        <f t="shared" ca="1" si="5"/>
        <v>0</v>
      </c>
      <c r="S55" s="113" t="str">
        <f t="shared" ca="1" si="6"/>
        <v>Average</v>
      </c>
      <c r="T55" s="77" t="s">
        <v>9</v>
      </c>
      <c r="U55" s="76">
        <v>1</v>
      </c>
      <c r="V55" s="81" t="s">
        <v>143</v>
      </c>
      <c r="W55" s="44"/>
      <c r="X55" s="46" t="str">
        <f t="shared" si="24"/>
        <v>RHT</v>
      </c>
      <c r="Y55" s="45">
        <f t="shared" ref="Y55:AF64" ca="1" si="26">IFERROR(MAX(0,IF(IF(LEN($T55)&gt;0,$T55,$S55)=$I$6,$Q55*Y$34+$P55,AVERAGE(OFFSET($K55,0,0,1,IF($U55,-$U55,-$H$7))))),0)</f>
        <v>1.9991988660873852</v>
      </c>
      <c r="Z55" s="45">
        <f t="shared" ca="1" si="26"/>
        <v>1.9991988660873852</v>
      </c>
      <c r="AA55" s="45">
        <f t="shared" ca="1" si="26"/>
        <v>1.9991988660873852</v>
      </c>
      <c r="AB55" s="45">
        <f t="shared" ca="1" si="26"/>
        <v>1.9991988660873852</v>
      </c>
      <c r="AC55" s="45">
        <f t="shared" ca="1" si="26"/>
        <v>1.9991988660873852</v>
      </c>
      <c r="AD55" s="45">
        <f t="shared" ca="1" si="26"/>
        <v>1.9991988660873852</v>
      </c>
      <c r="AE55" s="45">
        <f t="shared" ca="1" si="26"/>
        <v>1.9991988660873852</v>
      </c>
      <c r="AF55" s="108">
        <f t="shared" ca="1" si="26"/>
        <v>1.9991988660873852</v>
      </c>
      <c r="AG55" s="40"/>
      <c r="AH55" s="116" t="str">
        <f t="shared" si="9"/>
        <v>RHT</v>
      </c>
      <c r="AI55" s="115">
        <f t="shared" si="10"/>
        <v>0</v>
      </c>
      <c r="AJ55" s="115">
        <f t="shared" si="11"/>
        <v>0.5</v>
      </c>
      <c r="AK55" s="115">
        <f t="shared" si="12"/>
        <v>1.4995994330436926</v>
      </c>
      <c r="AL55" s="115">
        <f t="shared" ca="1" si="13"/>
        <v>1.9991988660873852</v>
      </c>
      <c r="AM55" s="115">
        <f t="shared" ca="1" si="16"/>
        <v>1.9991988660873852</v>
      </c>
      <c r="AN55" s="115">
        <f t="shared" ca="1" si="17"/>
        <v>1.9991988660873852</v>
      </c>
      <c r="AO55" s="115">
        <f t="shared" ca="1" si="18"/>
        <v>1.9991988660873852</v>
      </c>
      <c r="AP55" s="115">
        <f t="shared" ca="1" si="19"/>
        <v>1.9991988660873852</v>
      </c>
      <c r="AQ55" s="115">
        <f t="shared" ca="1" si="20"/>
        <v>1.9991988660873852</v>
      </c>
      <c r="AR55" s="115">
        <f t="shared" ca="1" si="21"/>
        <v>1.9991988660873852</v>
      </c>
      <c r="AS55" s="115">
        <f t="shared" ca="1" si="22"/>
        <v>1.9991988660873852</v>
      </c>
      <c r="AU55" s="90"/>
      <c r="AV55" s="90"/>
      <c r="AW55" s="90"/>
      <c r="AX55" s="90"/>
      <c r="AY55" s="90"/>
    </row>
    <row r="56" spans="2:56" s="73" customFormat="1" x14ac:dyDescent="0.25">
      <c r="B56" s="74" t="s">
        <v>79</v>
      </c>
      <c r="C56" s="121">
        <v>0</v>
      </c>
      <c r="D56" s="121">
        <v>0</v>
      </c>
      <c r="E56" s="121">
        <v>0</v>
      </c>
      <c r="F56" s="121">
        <v>0</v>
      </c>
      <c r="G56" s="120">
        <v>0</v>
      </c>
      <c r="H56" s="120">
        <v>575.79693579587763</v>
      </c>
      <c r="I56" s="120">
        <v>538</v>
      </c>
      <c r="J56" s="120">
        <v>602</v>
      </c>
      <c r="K56" s="120">
        <v>579.76767116534177</v>
      </c>
      <c r="L56" s="75"/>
      <c r="M56" s="46" t="str">
        <f t="shared" si="23"/>
        <v>RHU</v>
      </c>
      <c r="N56" s="114">
        <f t="shared" si="15"/>
        <v>4</v>
      </c>
      <c r="O56" s="76">
        <f t="shared" si="2"/>
        <v>4</v>
      </c>
      <c r="P56" s="110">
        <f t="shared" ca="1" si="3"/>
        <v>-14733.805210017024</v>
      </c>
      <c r="Q56" s="111">
        <f t="shared" ca="1" si="4"/>
        <v>7.5912206108392413</v>
      </c>
      <c r="R56" s="112">
        <f t="shared" ca="1" si="5"/>
        <v>0.13613998734348626</v>
      </c>
      <c r="S56" s="113" t="str">
        <f t="shared" ca="1" si="6"/>
        <v>Average</v>
      </c>
      <c r="T56" s="84"/>
      <c r="U56" s="76"/>
      <c r="V56" s="78"/>
      <c r="W56" s="79"/>
      <c r="X56" s="46" t="str">
        <f t="shared" si="24"/>
        <v>RHU</v>
      </c>
      <c r="Y56" s="45">
        <f t="shared" ca="1" si="26"/>
        <v>573.89115174030485</v>
      </c>
      <c r="Z56" s="45">
        <f t="shared" ca="1" si="26"/>
        <v>573.89115174030485</v>
      </c>
      <c r="AA56" s="45">
        <f t="shared" ca="1" si="26"/>
        <v>573.89115174030485</v>
      </c>
      <c r="AB56" s="45">
        <f t="shared" ca="1" si="26"/>
        <v>573.89115174030485</v>
      </c>
      <c r="AC56" s="45">
        <f t="shared" ca="1" si="26"/>
        <v>573.89115174030485</v>
      </c>
      <c r="AD56" s="45">
        <f t="shared" ca="1" si="26"/>
        <v>573.89115174030485</v>
      </c>
      <c r="AE56" s="45">
        <f t="shared" ca="1" si="26"/>
        <v>573.89115174030485</v>
      </c>
      <c r="AF56" s="108">
        <f t="shared" ca="1" si="26"/>
        <v>573.89115174030485</v>
      </c>
      <c r="AG56" s="40"/>
      <c r="AH56" s="116" t="str">
        <f t="shared" si="9"/>
        <v>RHU</v>
      </c>
      <c r="AI56" s="115">
        <f t="shared" si="10"/>
        <v>556.89846789793887</v>
      </c>
      <c r="AJ56" s="115">
        <f t="shared" si="11"/>
        <v>570</v>
      </c>
      <c r="AK56" s="115">
        <f t="shared" si="12"/>
        <v>590.88383558267083</v>
      </c>
      <c r="AL56" s="115">
        <f t="shared" ca="1" si="13"/>
        <v>576.82941145282325</v>
      </c>
      <c r="AM56" s="115">
        <f t="shared" ca="1" si="16"/>
        <v>573.89115174030485</v>
      </c>
      <c r="AN56" s="115">
        <f t="shared" ca="1" si="17"/>
        <v>573.89115174030485</v>
      </c>
      <c r="AO56" s="115">
        <f t="shared" ca="1" si="18"/>
        <v>573.89115174030485</v>
      </c>
      <c r="AP56" s="115">
        <f t="shared" ca="1" si="19"/>
        <v>573.89115174030485</v>
      </c>
      <c r="AQ56" s="115">
        <f t="shared" ca="1" si="20"/>
        <v>573.89115174030485</v>
      </c>
      <c r="AR56" s="115">
        <f t="shared" ca="1" si="21"/>
        <v>573.89115174030485</v>
      </c>
      <c r="AS56" s="115">
        <f t="shared" ca="1" si="22"/>
        <v>573.89115174030485</v>
      </c>
      <c r="AU56" s="90"/>
      <c r="AV56" s="90"/>
      <c r="AW56" s="90"/>
      <c r="AX56" s="90"/>
      <c r="AY56" s="90"/>
      <c r="AZ56" s="4"/>
      <c r="BA56" s="4"/>
      <c r="BB56" s="4"/>
      <c r="BC56" s="4"/>
      <c r="BD56" s="4"/>
    </row>
    <row r="57" spans="2:56" s="73" customFormat="1" x14ac:dyDescent="0.25">
      <c r="B57" s="74" t="s">
        <v>80</v>
      </c>
      <c r="C57" s="121">
        <v>0</v>
      </c>
      <c r="D57" s="121">
        <v>0</v>
      </c>
      <c r="E57" s="121">
        <v>0</v>
      </c>
      <c r="F57" s="121">
        <v>0</v>
      </c>
      <c r="G57" s="120">
        <v>0</v>
      </c>
      <c r="H57" s="120">
        <v>0</v>
      </c>
      <c r="I57" s="120">
        <v>0</v>
      </c>
      <c r="J57" s="120">
        <v>2</v>
      </c>
      <c r="K57" s="120">
        <v>26.989184692179702</v>
      </c>
      <c r="L57" s="75"/>
      <c r="M57" s="46" t="str">
        <f t="shared" si="23"/>
        <v>RHV</v>
      </c>
      <c r="N57" s="114">
        <f t="shared" si="15"/>
        <v>0</v>
      </c>
      <c r="O57" s="76">
        <f t="shared" si="2"/>
        <v>0</v>
      </c>
      <c r="P57" s="110">
        <f t="shared" ca="1" si="3"/>
        <v>0</v>
      </c>
      <c r="Q57" s="111">
        <f t="shared" ca="1" si="4"/>
        <v>0</v>
      </c>
      <c r="R57" s="112">
        <f t="shared" ca="1" si="5"/>
        <v>0</v>
      </c>
      <c r="S57" s="113" t="str">
        <f t="shared" ca="1" si="6"/>
        <v>Average</v>
      </c>
      <c r="T57" s="77" t="s">
        <v>9</v>
      </c>
      <c r="U57" s="76">
        <v>2</v>
      </c>
      <c r="V57" s="81" t="s">
        <v>143</v>
      </c>
      <c r="W57" s="79"/>
      <c r="X57" s="46" t="str">
        <f t="shared" si="24"/>
        <v>RHV</v>
      </c>
      <c r="Y57" s="45">
        <f t="shared" ca="1" si="26"/>
        <v>14.494592346089851</v>
      </c>
      <c r="Z57" s="45">
        <f t="shared" ca="1" si="26"/>
        <v>14.494592346089851</v>
      </c>
      <c r="AA57" s="45">
        <f t="shared" ca="1" si="26"/>
        <v>14.494592346089851</v>
      </c>
      <c r="AB57" s="45">
        <f t="shared" ca="1" si="26"/>
        <v>14.494592346089851</v>
      </c>
      <c r="AC57" s="45">
        <f t="shared" ca="1" si="26"/>
        <v>14.494592346089851</v>
      </c>
      <c r="AD57" s="45">
        <f t="shared" ca="1" si="26"/>
        <v>14.494592346089851</v>
      </c>
      <c r="AE57" s="45">
        <f t="shared" ca="1" si="26"/>
        <v>14.494592346089851</v>
      </c>
      <c r="AF57" s="108">
        <f t="shared" ca="1" si="26"/>
        <v>14.494592346089851</v>
      </c>
      <c r="AG57" s="40"/>
      <c r="AH57" s="116" t="str">
        <f t="shared" si="9"/>
        <v>RHV</v>
      </c>
      <c r="AI57" s="115">
        <f t="shared" si="10"/>
        <v>0</v>
      </c>
      <c r="AJ57" s="115">
        <f t="shared" si="11"/>
        <v>1</v>
      </c>
      <c r="AK57" s="115">
        <f t="shared" si="12"/>
        <v>14.494592346089851</v>
      </c>
      <c r="AL57" s="115">
        <f t="shared" ca="1" si="13"/>
        <v>20.741888519134775</v>
      </c>
      <c r="AM57" s="115">
        <f t="shared" ca="1" si="16"/>
        <v>14.494592346089851</v>
      </c>
      <c r="AN57" s="115">
        <f t="shared" ca="1" si="17"/>
        <v>14.494592346089851</v>
      </c>
      <c r="AO57" s="115">
        <f t="shared" ca="1" si="18"/>
        <v>14.494592346089851</v>
      </c>
      <c r="AP57" s="115">
        <f t="shared" ca="1" si="19"/>
        <v>14.494592346089851</v>
      </c>
      <c r="AQ57" s="115">
        <f t="shared" ca="1" si="20"/>
        <v>14.494592346089851</v>
      </c>
      <c r="AR57" s="115">
        <f t="shared" ca="1" si="21"/>
        <v>14.494592346089851</v>
      </c>
      <c r="AS57" s="115">
        <f t="shared" ca="1" si="22"/>
        <v>14.494592346089851</v>
      </c>
      <c r="AU57" s="90"/>
      <c r="AV57" s="90"/>
      <c r="AW57" s="90"/>
      <c r="AX57" s="90"/>
      <c r="AY57" s="90"/>
      <c r="AZ57" s="4"/>
      <c r="BA57" s="4"/>
      <c r="BB57" s="4"/>
      <c r="BC57" s="4"/>
      <c r="BD57" s="4"/>
    </row>
    <row r="58" spans="2:56" x14ac:dyDescent="0.25">
      <c r="B58" s="39" t="s">
        <v>81</v>
      </c>
      <c r="C58" s="120">
        <v>0</v>
      </c>
      <c r="D58" s="120">
        <v>0</v>
      </c>
      <c r="E58" s="120">
        <v>0</v>
      </c>
      <c r="F58" s="120">
        <v>0</v>
      </c>
      <c r="G58" s="120">
        <v>0</v>
      </c>
      <c r="H58" s="120">
        <v>0</v>
      </c>
      <c r="I58" s="120">
        <v>0</v>
      </c>
      <c r="J58" s="120">
        <v>0</v>
      </c>
      <c r="K58" s="120">
        <v>0.99959943304369259</v>
      </c>
      <c r="L58" s="40"/>
      <c r="M58" s="46" t="str">
        <f t="shared" si="23"/>
        <v>RHW</v>
      </c>
      <c r="N58" s="114">
        <f t="shared" si="15"/>
        <v>0</v>
      </c>
      <c r="O58" s="76">
        <f t="shared" si="2"/>
        <v>0</v>
      </c>
      <c r="P58" s="110">
        <f t="shared" ca="1" si="3"/>
        <v>0</v>
      </c>
      <c r="Q58" s="111">
        <f t="shared" ca="1" si="4"/>
        <v>0</v>
      </c>
      <c r="R58" s="112">
        <f t="shared" ca="1" si="5"/>
        <v>0</v>
      </c>
      <c r="S58" s="113" t="str">
        <f t="shared" ca="1" si="6"/>
        <v>Average</v>
      </c>
      <c r="T58" s="77" t="s">
        <v>9</v>
      </c>
      <c r="U58" s="76">
        <v>1</v>
      </c>
      <c r="V58" s="81" t="s">
        <v>143</v>
      </c>
      <c r="W58" s="44"/>
      <c r="X58" s="46" t="str">
        <f t="shared" si="24"/>
        <v>RHW</v>
      </c>
      <c r="Y58" s="45">
        <f t="shared" ca="1" si="26"/>
        <v>0.99959943304369259</v>
      </c>
      <c r="Z58" s="45">
        <f t="shared" ca="1" si="26"/>
        <v>0.99959943304369259</v>
      </c>
      <c r="AA58" s="45">
        <f t="shared" ca="1" si="26"/>
        <v>0.99959943304369259</v>
      </c>
      <c r="AB58" s="45">
        <f t="shared" ca="1" si="26"/>
        <v>0.99959943304369259</v>
      </c>
      <c r="AC58" s="45">
        <f t="shared" ca="1" si="26"/>
        <v>0.99959943304369259</v>
      </c>
      <c r="AD58" s="45">
        <f t="shared" ca="1" si="26"/>
        <v>0.99959943304369259</v>
      </c>
      <c r="AE58" s="45">
        <f t="shared" ca="1" si="26"/>
        <v>0.99959943304369259</v>
      </c>
      <c r="AF58" s="108">
        <f t="shared" ca="1" si="26"/>
        <v>0.99959943304369259</v>
      </c>
      <c r="AG58" s="40"/>
      <c r="AH58" s="116" t="str">
        <f t="shared" si="9"/>
        <v>RHW</v>
      </c>
      <c r="AI58" s="115">
        <f t="shared" si="10"/>
        <v>0</v>
      </c>
      <c r="AJ58" s="115">
        <f t="shared" si="11"/>
        <v>0</v>
      </c>
      <c r="AK58" s="115">
        <f t="shared" si="12"/>
        <v>0.49979971652184629</v>
      </c>
      <c r="AL58" s="115">
        <f t="shared" ca="1" si="13"/>
        <v>0.99959943304369259</v>
      </c>
      <c r="AM58" s="115">
        <f t="shared" ca="1" si="16"/>
        <v>0.99959943304369259</v>
      </c>
      <c r="AN58" s="115">
        <f t="shared" ca="1" si="17"/>
        <v>0.99959943304369259</v>
      </c>
      <c r="AO58" s="115">
        <f t="shared" ca="1" si="18"/>
        <v>0.99959943304369259</v>
      </c>
      <c r="AP58" s="115">
        <f t="shared" ca="1" si="19"/>
        <v>0.99959943304369259</v>
      </c>
      <c r="AQ58" s="115">
        <f t="shared" ca="1" si="20"/>
        <v>0.99959943304369259</v>
      </c>
      <c r="AR58" s="115">
        <f t="shared" ca="1" si="21"/>
        <v>0.99959943304369259</v>
      </c>
      <c r="AS58" s="115">
        <f t="shared" ca="1" si="22"/>
        <v>0.99959943304369259</v>
      </c>
      <c r="AU58" s="90"/>
      <c r="AV58" s="90"/>
      <c r="AW58" s="90"/>
      <c r="AX58" s="90"/>
      <c r="AY58" s="90"/>
    </row>
    <row r="59" spans="2:56" s="73" customFormat="1" x14ac:dyDescent="0.25">
      <c r="B59" s="74" t="s">
        <v>82</v>
      </c>
      <c r="C59" s="121">
        <v>960</v>
      </c>
      <c r="D59" s="121">
        <v>1028</v>
      </c>
      <c r="E59" s="121">
        <v>3398</v>
      </c>
      <c r="F59" s="121">
        <v>3196</v>
      </c>
      <c r="G59" s="120">
        <v>2171</v>
      </c>
      <c r="H59" s="120">
        <v>1596.9838358659183</v>
      </c>
      <c r="I59" s="120">
        <v>1726</v>
      </c>
      <c r="J59" s="120">
        <v>1200</v>
      </c>
      <c r="K59" s="120">
        <v>1579.3671042090336</v>
      </c>
      <c r="L59" s="75"/>
      <c r="M59" s="46" t="str">
        <f t="shared" si="23"/>
        <v>RMF</v>
      </c>
      <c r="N59" s="114">
        <f t="shared" si="15"/>
        <v>9</v>
      </c>
      <c r="O59" s="76">
        <f t="shared" si="2"/>
        <v>5</v>
      </c>
      <c r="P59" s="110">
        <f t="shared" ca="1" si="3"/>
        <v>320232.99508150178</v>
      </c>
      <c r="Q59" s="111">
        <f t="shared" ca="1" si="4"/>
        <v>-158.02496274478511</v>
      </c>
      <c r="R59" s="112">
        <f t="shared" ca="1" si="5"/>
        <v>0.51234091243696334</v>
      </c>
      <c r="S59" s="113" t="str">
        <f t="shared" ca="1" si="6"/>
        <v>Linear</v>
      </c>
      <c r="T59" s="77" t="s">
        <v>9</v>
      </c>
      <c r="U59" s="76">
        <v>3</v>
      </c>
      <c r="V59" s="81" t="s">
        <v>146</v>
      </c>
      <c r="W59" s="79"/>
      <c r="X59" s="46" t="str">
        <f t="shared" si="24"/>
        <v>RMF</v>
      </c>
      <c r="Y59" s="45">
        <f t="shared" ca="1" si="26"/>
        <v>1501.7890347363445</v>
      </c>
      <c r="Z59" s="45">
        <f t="shared" ca="1" si="26"/>
        <v>1501.7890347363445</v>
      </c>
      <c r="AA59" s="45">
        <f t="shared" ca="1" si="26"/>
        <v>1501.7890347363445</v>
      </c>
      <c r="AB59" s="45">
        <f t="shared" ca="1" si="26"/>
        <v>1501.7890347363445</v>
      </c>
      <c r="AC59" s="45">
        <f t="shared" ca="1" si="26"/>
        <v>1501.7890347363445</v>
      </c>
      <c r="AD59" s="45">
        <f t="shared" ca="1" si="26"/>
        <v>1501.7890347363445</v>
      </c>
      <c r="AE59" s="45">
        <f t="shared" ca="1" si="26"/>
        <v>1501.7890347363445</v>
      </c>
      <c r="AF59" s="108">
        <f t="shared" ca="1" si="26"/>
        <v>1501.7890347363445</v>
      </c>
      <c r="AG59" s="40"/>
      <c r="AH59" s="116" t="str">
        <f t="shared" si="9"/>
        <v>RMF</v>
      </c>
      <c r="AI59" s="115">
        <f t="shared" si="10"/>
        <v>1661.491917932959</v>
      </c>
      <c r="AJ59" s="115">
        <f t="shared" si="11"/>
        <v>1463</v>
      </c>
      <c r="AK59" s="115">
        <f t="shared" si="12"/>
        <v>1389.6835521045168</v>
      </c>
      <c r="AL59" s="115">
        <f t="shared" ca="1" si="13"/>
        <v>1540.5780694726891</v>
      </c>
      <c r="AM59" s="115">
        <f t="shared" ca="1" si="16"/>
        <v>1501.7890347363445</v>
      </c>
      <c r="AN59" s="115">
        <f t="shared" ca="1" si="17"/>
        <v>1501.7890347363445</v>
      </c>
      <c r="AO59" s="115">
        <f t="shared" ca="1" si="18"/>
        <v>1501.7890347363445</v>
      </c>
      <c r="AP59" s="115">
        <f t="shared" ca="1" si="19"/>
        <v>1501.7890347363445</v>
      </c>
      <c r="AQ59" s="115">
        <f t="shared" ca="1" si="20"/>
        <v>1501.7890347363445</v>
      </c>
      <c r="AR59" s="115">
        <f t="shared" ca="1" si="21"/>
        <v>1501.7890347363445</v>
      </c>
      <c r="AS59" s="115">
        <f t="shared" ca="1" si="22"/>
        <v>1501.7890347363445</v>
      </c>
      <c r="AU59" s="90"/>
      <c r="AV59" s="90"/>
      <c r="AW59" s="90"/>
      <c r="AX59" s="90"/>
      <c r="AY59" s="90"/>
      <c r="AZ59" s="4"/>
      <c r="BA59" s="4"/>
      <c r="BB59" s="4"/>
      <c r="BC59" s="4"/>
      <c r="BD59" s="4"/>
    </row>
    <row r="60" spans="2:56" s="73" customFormat="1" x14ac:dyDescent="0.25">
      <c r="B60" s="74" t="s">
        <v>83</v>
      </c>
      <c r="C60" s="121">
        <v>2439</v>
      </c>
      <c r="D60" s="121">
        <v>3780</v>
      </c>
      <c r="E60" s="121">
        <v>800</v>
      </c>
      <c r="F60" s="121">
        <v>478</v>
      </c>
      <c r="G60" s="120">
        <v>751</v>
      </c>
      <c r="H60" s="120">
        <v>651.03172705840518</v>
      </c>
      <c r="I60" s="120">
        <v>267</v>
      </c>
      <c r="J60" s="120">
        <v>189</v>
      </c>
      <c r="K60" s="120">
        <v>461.81493806618596</v>
      </c>
      <c r="L60" s="75"/>
      <c r="M60" s="46" t="str">
        <f t="shared" si="23"/>
        <v>RMJ</v>
      </c>
      <c r="N60" s="114">
        <f t="shared" si="15"/>
        <v>9</v>
      </c>
      <c r="O60" s="76">
        <f t="shared" si="2"/>
        <v>5</v>
      </c>
      <c r="P60" s="110">
        <f t="shared" ca="1" si="3"/>
        <v>210208.98247971319</v>
      </c>
      <c r="Q60" s="111">
        <f t="shared" ca="1" si="4"/>
        <v>-104.04018509260331</v>
      </c>
      <c r="R60" s="112">
        <f t="shared" ca="1" si="5"/>
        <v>0.46699269935259469</v>
      </c>
      <c r="S60" s="113" t="str">
        <f t="shared" ca="1" si="6"/>
        <v>Linear</v>
      </c>
      <c r="T60" s="84"/>
      <c r="U60" s="76"/>
      <c r="V60" s="78"/>
      <c r="W60" s="79"/>
      <c r="X60" s="46" t="str">
        <f t="shared" si="24"/>
        <v>RMJ</v>
      </c>
      <c r="Y60" s="45">
        <f t="shared" ca="1" si="26"/>
        <v>151.84877774710185</v>
      </c>
      <c r="Z60" s="45">
        <f t="shared" ca="1" si="26"/>
        <v>47.808592654502718</v>
      </c>
      <c r="AA60" s="45">
        <f t="shared" ca="1" si="26"/>
        <v>0</v>
      </c>
      <c r="AB60" s="45">
        <f t="shared" ca="1" si="26"/>
        <v>0</v>
      </c>
      <c r="AC60" s="45">
        <f t="shared" ca="1" si="26"/>
        <v>0</v>
      </c>
      <c r="AD60" s="45">
        <f t="shared" ca="1" si="26"/>
        <v>0</v>
      </c>
      <c r="AE60" s="45">
        <f t="shared" ca="1" si="26"/>
        <v>0</v>
      </c>
      <c r="AF60" s="108">
        <f t="shared" ca="1" si="26"/>
        <v>0</v>
      </c>
      <c r="AG60" s="40"/>
      <c r="AH60" s="116" t="str">
        <f t="shared" si="9"/>
        <v>RMJ</v>
      </c>
      <c r="AI60" s="115">
        <f t="shared" si="10"/>
        <v>459.01586352920259</v>
      </c>
      <c r="AJ60" s="115">
        <f t="shared" si="11"/>
        <v>228</v>
      </c>
      <c r="AK60" s="115">
        <f t="shared" si="12"/>
        <v>325.40746903309298</v>
      </c>
      <c r="AL60" s="115">
        <f t="shared" ca="1" si="13"/>
        <v>306.8318579066439</v>
      </c>
      <c r="AM60" s="115">
        <f t="shared" ca="1" si="16"/>
        <v>99.828685200802283</v>
      </c>
      <c r="AN60" s="115">
        <f t="shared" ca="1" si="17"/>
        <v>23.904296327251359</v>
      </c>
      <c r="AO60" s="115">
        <f t="shared" ca="1" si="18"/>
        <v>0</v>
      </c>
      <c r="AP60" s="115">
        <f t="shared" ca="1" si="19"/>
        <v>0</v>
      </c>
      <c r="AQ60" s="115">
        <f t="shared" ca="1" si="20"/>
        <v>0</v>
      </c>
      <c r="AR60" s="115">
        <f t="shared" ca="1" si="21"/>
        <v>0</v>
      </c>
      <c r="AS60" s="115">
        <f t="shared" ca="1" si="22"/>
        <v>0</v>
      </c>
      <c r="AU60" s="90"/>
      <c r="AV60" s="90"/>
      <c r="AW60" s="90"/>
      <c r="AX60" s="90"/>
      <c r="AY60" s="90"/>
      <c r="AZ60" s="4"/>
      <c r="BA60" s="4"/>
      <c r="BB60" s="4"/>
      <c r="BC60" s="4"/>
      <c r="BD60" s="4"/>
    </row>
    <row r="61" spans="2:56" s="73" customFormat="1" x14ac:dyDescent="0.25">
      <c r="B61" s="74" t="s">
        <v>84</v>
      </c>
      <c r="C61" s="121">
        <v>705</v>
      </c>
      <c r="D61" s="121">
        <v>1190</v>
      </c>
      <c r="E61" s="121">
        <v>505</v>
      </c>
      <c r="F61" s="121">
        <v>82</v>
      </c>
      <c r="G61" s="120">
        <v>80</v>
      </c>
      <c r="H61" s="120">
        <v>76.237921812694594</v>
      </c>
      <c r="I61" s="120">
        <v>90</v>
      </c>
      <c r="J61" s="120">
        <v>87</v>
      </c>
      <c r="K61" s="120">
        <v>16.993190361742773</v>
      </c>
      <c r="L61" s="75"/>
      <c r="M61" s="46" t="str">
        <f t="shared" si="23"/>
        <v>RMK</v>
      </c>
      <c r="N61" s="114">
        <f t="shared" si="15"/>
        <v>9</v>
      </c>
      <c r="O61" s="76">
        <f t="shared" si="2"/>
        <v>5</v>
      </c>
      <c r="P61" s="110">
        <f t="shared" ca="1" si="3"/>
        <v>23304.756906019433</v>
      </c>
      <c r="Q61" s="111">
        <f t="shared" ca="1" si="4"/>
        <v>-11.525154108920905</v>
      </c>
      <c r="R61" s="112">
        <f t="shared" ca="1" si="5"/>
        <v>0.36515379016904986</v>
      </c>
      <c r="S61" s="113" t="str">
        <f t="shared" ca="1" si="6"/>
        <v>Linear</v>
      </c>
      <c r="T61" s="84"/>
      <c r="U61" s="76"/>
      <c r="V61" s="78"/>
      <c r="W61" s="79"/>
      <c r="X61" s="46" t="str">
        <f t="shared" si="24"/>
        <v>RMK</v>
      </c>
      <c r="Y61" s="45">
        <f t="shared" ca="1" si="26"/>
        <v>35.470760108124523</v>
      </c>
      <c r="Z61" s="45">
        <f t="shared" ca="1" si="26"/>
        <v>23.945605999204417</v>
      </c>
      <c r="AA61" s="45">
        <f t="shared" ca="1" si="26"/>
        <v>12.420451890284312</v>
      </c>
      <c r="AB61" s="45">
        <f t="shared" ca="1" si="26"/>
        <v>0.89529778136420646</v>
      </c>
      <c r="AC61" s="45">
        <f t="shared" ca="1" si="26"/>
        <v>0</v>
      </c>
      <c r="AD61" s="45">
        <f t="shared" ca="1" si="26"/>
        <v>0</v>
      </c>
      <c r="AE61" s="45">
        <f t="shared" ca="1" si="26"/>
        <v>0</v>
      </c>
      <c r="AF61" s="108">
        <f t="shared" ca="1" si="26"/>
        <v>0</v>
      </c>
      <c r="AG61" s="40"/>
      <c r="AH61" s="116" t="str">
        <f t="shared" si="9"/>
        <v>RMK</v>
      </c>
      <c r="AI61" s="115">
        <f t="shared" si="10"/>
        <v>83.118960906347297</v>
      </c>
      <c r="AJ61" s="115">
        <f t="shared" si="11"/>
        <v>88.5</v>
      </c>
      <c r="AK61" s="115">
        <f t="shared" si="12"/>
        <v>51.996595180871388</v>
      </c>
      <c r="AL61" s="115">
        <f t="shared" ca="1" si="13"/>
        <v>26.23197523493365</v>
      </c>
      <c r="AM61" s="115">
        <f t="shared" ca="1" si="16"/>
        <v>29.70818305366447</v>
      </c>
      <c r="AN61" s="115">
        <f t="shared" ca="1" si="17"/>
        <v>18.183028944744365</v>
      </c>
      <c r="AO61" s="115">
        <f t="shared" ca="1" si="18"/>
        <v>6.6578748358242592</v>
      </c>
      <c r="AP61" s="115">
        <f t="shared" ca="1" si="19"/>
        <v>0.44764889068210323</v>
      </c>
      <c r="AQ61" s="115">
        <f t="shared" ca="1" si="20"/>
        <v>0</v>
      </c>
      <c r="AR61" s="115">
        <f t="shared" ca="1" si="21"/>
        <v>0</v>
      </c>
      <c r="AS61" s="115">
        <f t="shared" ca="1" si="22"/>
        <v>0</v>
      </c>
      <c r="AU61" s="90"/>
      <c r="AV61" s="90"/>
      <c r="AW61" s="90"/>
      <c r="AX61" s="90"/>
      <c r="AY61" s="90"/>
      <c r="AZ61" s="4"/>
      <c r="BA61" s="4"/>
      <c r="BB61" s="4"/>
      <c r="BC61" s="4"/>
      <c r="BD61" s="4"/>
    </row>
    <row r="62" spans="2:56" s="73" customFormat="1" x14ac:dyDescent="0.25">
      <c r="B62" s="74" t="s">
        <v>85</v>
      </c>
      <c r="C62" s="121">
        <v>3050</v>
      </c>
      <c r="D62" s="121">
        <v>3682</v>
      </c>
      <c r="E62" s="121">
        <v>4962</v>
      </c>
      <c r="F62" s="121">
        <v>5260</v>
      </c>
      <c r="G62" s="120">
        <v>4262</v>
      </c>
      <c r="H62" s="120">
        <v>1552.8460916585689</v>
      </c>
      <c r="I62" s="120">
        <v>1044</v>
      </c>
      <c r="J62" s="120">
        <v>914</v>
      </c>
      <c r="K62" s="120">
        <v>799.67954643495409</v>
      </c>
      <c r="L62" s="75"/>
      <c r="M62" s="46" t="str">
        <f t="shared" si="23"/>
        <v>RML</v>
      </c>
      <c r="N62" s="114">
        <f t="shared" si="15"/>
        <v>9</v>
      </c>
      <c r="O62" s="76">
        <f t="shared" si="2"/>
        <v>5</v>
      </c>
      <c r="P62" s="110">
        <f t="shared" ca="1" si="3"/>
        <v>1526513.4840834129</v>
      </c>
      <c r="Q62" s="111">
        <f t="shared" ca="1" si="4"/>
        <v>-756.34869987886611</v>
      </c>
      <c r="R62" s="112">
        <f t="shared" ca="1" si="5"/>
        <v>0.67754689139153423</v>
      </c>
      <c r="S62" s="113" t="str">
        <f t="shared" ca="1" si="6"/>
        <v>Linear</v>
      </c>
      <c r="T62" s="92" t="s">
        <v>9</v>
      </c>
      <c r="U62" s="41">
        <v>4</v>
      </c>
      <c r="V62" s="81" t="s">
        <v>146</v>
      </c>
      <c r="W62" s="79"/>
      <c r="X62" s="46" t="str">
        <f t="shared" si="24"/>
        <v>RML</v>
      </c>
      <c r="Y62" s="45">
        <f ca="1">IFERROR(MAX(0,IF(IF(LEN($T62)&gt;0,$T62,$S62)=$I$6,$Q62*Y$34+$P62,AVERAGE(OFFSET($K62,0,0,1,IF($U62,-$U62,-$H$7))))),0)</f>
        <v>1077.6314095233809</v>
      </c>
      <c r="Z62" s="45">
        <f t="shared" ca="1" si="26"/>
        <v>1077.6314095233809</v>
      </c>
      <c r="AA62" s="45">
        <f t="shared" ca="1" si="26"/>
        <v>1077.6314095233809</v>
      </c>
      <c r="AB62" s="45">
        <f t="shared" ca="1" si="26"/>
        <v>1077.6314095233809</v>
      </c>
      <c r="AC62" s="45">
        <f t="shared" ca="1" si="26"/>
        <v>1077.6314095233809</v>
      </c>
      <c r="AD62" s="45">
        <f t="shared" ca="1" si="26"/>
        <v>1077.6314095233809</v>
      </c>
      <c r="AE62" s="45">
        <f t="shared" ca="1" si="26"/>
        <v>1077.6314095233809</v>
      </c>
      <c r="AF62" s="108">
        <f t="shared" ca="1" si="26"/>
        <v>1077.6314095233809</v>
      </c>
      <c r="AG62" s="40"/>
      <c r="AH62" s="116" t="str">
        <f t="shared" si="9"/>
        <v>RML</v>
      </c>
      <c r="AI62" s="115">
        <f t="shared" si="10"/>
        <v>1298.4230458292845</v>
      </c>
      <c r="AJ62" s="115">
        <f t="shared" si="11"/>
        <v>979</v>
      </c>
      <c r="AK62" s="115">
        <f t="shared" si="12"/>
        <v>856.83977321747705</v>
      </c>
      <c r="AL62" s="115">
        <f t="shared" ca="1" si="13"/>
        <v>938.65547797916747</v>
      </c>
      <c r="AM62" s="115">
        <f t="shared" ca="1" si="16"/>
        <v>1077.6314095233809</v>
      </c>
      <c r="AN62" s="115">
        <f t="shared" ca="1" si="17"/>
        <v>1077.6314095233809</v>
      </c>
      <c r="AO62" s="115">
        <f t="shared" ca="1" si="18"/>
        <v>1077.6314095233809</v>
      </c>
      <c r="AP62" s="115">
        <f t="shared" ca="1" si="19"/>
        <v>1077.6314095233809</v>
      </c>
      <c r="AQ62" s="115">
        <f t="shared" ca="1" si="20"/>
        <v>1077.6314095233809</v>
      </c>
      <c r="AR62" s="115">
        <f t="shared" ca="1" si="21"/>
        <v>1077.6314095233809</v>
      </c>
      <c r="AS62" s="115">
        <f t="shared" ca="1" si="22"/>
        <v>1077.6314095233809</v>
      </c>
      <c r="AU62" s="90"/>
      <c r="AV62" s="90"/>
      <c r="AW62" s="90"/>
      <c r="AX62" s="90"/>
      <c r="AY62" s="90"/>
      <c r="AZ62" s="4"/>
      <c r="BA62" s="4"/>
      <c r="BB62" s="4"/>
      <c r="BC62" s="4"/>
      <c r="BD62" s="4"/>
    </row>
    <row r="63" spans="2:56" s="73" customFormat="1" x14ac:dyDescent="0.25">
      <c r="B63" s="74" t="s">
        <v>86</v>
      </c>
      <c r="C63" s="121">
        <v>8641</v>
      </c>
      <c r="D63" s="121">
        <v>8964</v>
      </c>
      <c r="E63" s="121">
        <v>28613</v>
      </c>
      <c r="F63" s="121">
        <v>25487</v>
      </c>
      <c r="G63" s="120">
        <v>17466</v>
      </c>
      <c r="H63" s="120">
        <v>9877.8265274947844</v>
      </c>
      <c r="I63" s="120">
        <v>3598</v>
      </c>
      <c r="J63" s="120">
        <v>2723</v>
      </c>
      <c r="K63" s="120">
        <v>2887.8427620632278</v>
      </c>
      <c r="L63" s="75"/>
      <c r="M63" s="46" t="str">
        <f t="shared" si="23"/>
        <v>RMP</v>
      </c>
      <c r="N63" s="114">
        <f t="shared" si="15"/>
        <v>9</v>
      </c>
      <c r="O63" s="76">
        <f t="shared" si="2"/>
        <v>5</v>
      </c>
      <c r="P63" s="110">
        <f t="shared" ca="1" si="3"/>
        <v>7327636.5601369673</v>
      </c>
      <c r="Q63" s="111">
        <f t="shared" ca="1" si="4"/>
        <v>-3631.114100336833</v>
      </c>
      <c r="R63" s="112">
        <f t="shared" ca="1" si="5"/>
        <v>0.80340894187737411</v>
      </c>
      <c r="S63" s="113" t="str">
        <f t="shared" ca="1" si="6"/>
        <v>Linear</v>
      </c>
      <c r="T63" s="77" t="s">
        <v>9</v>
      </c>
      <c r="U63" s="76">
        <v>3</v>
      </c>
      <c r="V63" s="81" t="s">
        <v>146</v>
      </c>
      <c r="W63" s="79"/>
      <c r="X63" s="46" t="str">
        <f t="shared" si="24"/>
        <v>RMP</v>
      </c>
      <c r="Y63" s="45">
        <f t="shared" ca="1" si="26"/>
        <v>3069.6142540210762</v>
      </c>
      <c r="Z63" s="45">
        <f t="shared" ca="1" si="26"/>
        <v>3069.6142540210762</v>
      </c>
      <c r="AA63" s="45">
        <f t="shared" ca="1" si="26"/>
        <v>3069.6142540210762</v>
      </c>
      <c r="AB63" s="45">
        <f t="shared" ca="1" si="26"/>
        <v>3069.6142540210762</v>
      </c>
      <c r="AC63" s="45">
        <f t="shared" ca="1" si="26"/>
        <v>3069.6142540210762</v>
      </c>
      <c r="AD63" s="45">
        <f t="shared" ca="1" si="26"/>
        <v>3069.6142540210762</v>
      </c>
      <c r="AE63" s="45">
        <f t="shared" ca="1" si="26"/>
        <v>3069.6142540210762</v>
      </c>
      <c r="AF63" s="108">
        <f t="shared" ca="1" si="26"/>
        <v>3069.6142540210762</v>
      </c>
      <c r="AG63" s="40"/>
      <c r="AH63" s="116" t="str">
        <f t="shared" si="9"/>
        <v>RMP</v>
      </c>
      <c r="AI63" s="115">
        <f t="shared" si="10"/>
        <v>6737.9132637473922</v>
      </c>
      <c r="AJ63" s="115">
        <f t="shared" si="11"/>
        <v>3160.5</v>
      </c>
      <c r="AK63" s="115">
        <f t="shared" si="12"/>
        <v>2805.4213810316141</v>
      </c>
      <c r="AL63" s="115">
        <f t="shared" ca="1" si="13"/>
        <v>2978.728508042152</v>
      </c>
      <c r="AM63" s="115">
        <f t="shared" ca="1" si="16"/>
        <v>3069.6142540210762</v>
      </c>
      <c r="AN63" s="115">
        <f t="shared" ca="1" si="17"/>
        <v>3069.6142540210762</v>
      </c>
      <c r="AO63" s="115">
        <f t="shared" ca="1" si="18"/>
        <v>3069.6142540210762</v>
      </c>
      <c r="AP63" s="115">
        <f t="shared" ca="1" si="19"/>
        <v>3069.6142540210762</v>
      </c>
      <c r="AQ63" s="115">
        <f t="shared" ca="1" si="20"/>
        <v>3069.6142540210762</v>
      </c>
      <c r="AR63" s="115">
        <f t="shared" ca="1" si="21"/>
        <v>3069.6142540210762</v>
      </c>
      <c r="AS63" s="115">
        <f t="shared" ca="1" si="22"/>
        <v>3069.6142540210762</v>
      </c>
      <c r="AU63" s="90"/>
      <c r="AV63" s="90"/>
      <c r="AW63" s="90"/>
      <c r="AX63" s="90"/>
      <c r="AY63" s="90"/>
      <c r="AZ63" s="4"/>
      <c r="BA63" s="4"/>
      <c r="BB63" s="4"/>
      <c r="BC63" s="4"/>
      <c r="BD63" s="4"/>
    </row>
    <row r="64" spans="2:56" s="73" customFormat="1" x14ac:dyDescent="0.25">
      <c r="B64" s="74" t="s">
        <v>87</v>
      </c>
      <c r="C64" s="121">
        <v>16</v>
      </c>
      <c r="D64" s="121">
        <v>10</v>
      </c>
      <c r="E64" s="121">
        <v>1</v>
      </c>
      <c r="F64" s="121">
        <v>14</v>
      </c>
      <c r="G64" s="120">
        <v>4</v>
      </c>
      <c r="H64" s="120">
        <v>5.0156527508351711</v>
      </c>
      <c r="I64" s="120">
        <v>4</v>
      </c>
      <c r="J64" s="120">
        <v>4</v>
      </c>
      <c r="K64" s="120">
        <v>0</v>
      </c>
      <c r="L64" s="75"/>
      <c r="M64" s="46" t="str">
        <f t="shared" si="23"/>
        <v>RMU</v>
      </c>
      <c r="N64" s="114">
        <f t="shared" si="15"/>
        <v>0</v>
      </c>
      <c r="O64" s="76">
        <f t="shared" si="2"/>
        <v>0</v>
      </c>
      <c r="P64" s="110">
        <f t="shared" ca="1" si="3"/>
        <v>0</v>
      </c>
      <c r="Q64" s="111">
        <f t="shared" ca="1" si="4"/>
        <v>0</v>
      </c>
      <c r="R64" s="112">
        <f t="shared" ca="1" si="5"/>
        <v>0</v>
      </c>
      <c r="S64" s="113" t="str">
        <f t="shared" ca="1" si="6"/>
        <v>Average</v>
      </c>
      <c r="T64" s="84"/>
      <c r="U64" s="76"/>
      <c r="V64" s="78"/>
      <c r="W64" s="79"/>
      <c r="X64" s="46" t="str">
        <f t="shared" si="24"/>
        <v>RMU</v>
      </c>
      <c r="Y64" s="45">
        <f t="shared" ca="1" si="26"/>
        <v>3.2539131877087928</v>
      </c>
      <c r="Z64" s="45">
        <f t="shared" ca="1" si="26"/>
        <v>3.2539131877087928</v>
      </c>
      <c r="AA64" s="45">
        <f t="shared" ca="1" si="26"/>
        <v>3.2539131877087928</v>
      </c>
      <c r="AB64" s="45">
        <f t="shared" ca="1" si="26"/>
        <v>3.2539131877087928</v>
      </c>
      <c r="AC64" s="45">
        <f t="shared" ca="1" si="26"/>
        <v>3.2539131877087928</v>
      </c>
      <c r="AD64" s="45">
        <f t="shared" ca="1" si="26"/>
        <v>3.2539131877087928</v>
      </c>
      <c r="AE64" s="45">
        <f t="shared" ca="1" si="26"/>
        <v>3.2539131877087928</v>
      </c>
      <c r="AF64" s="108">
        <f t="shared" ca="1" si="26"/>
        <v>3.2539131877087928</v>
      </c>
      <c r="AG64" s="40"/>
      <c r="AH64" s="116" t="str">
        <f t="shared" si="9"/>
        <v>RMU</v>
      </c>
      <c r="AI64" s="115">
        <f t="shared" si="10"/>
        <v>4.5078263754175856</v>
      </c>
      <c r="AJ64" s="115">
        <f t="shared" si="11"/>
        <v>4</v>
      </c>
      <c r="AK64" s="115">
        <f t="shared" si="12"/>
        <v>2</v>
      </c>
      <c r="AL64" s="115">
        <f t="shared" ca="1" si="13"/>
        <v>1.6269565938543964</v>
      </c>
      <c r="AM64" s="115">
        <f t="shared" ca="1" si="16"/>
        <v>3.2539131877087928</v>
      </c>
      <c r="AN64" s="115">
        <f t="shared" ca="1" si="17"/>
        <v>3.2539131877087928</v>
      </c>
      <c r="AO64" s="115">
        <f t="shared" ca="1" si="18"/>
        <v>3.2539131877087928</v>
      </c>
      <c r="AP64" s="115">
        <f t="shared" ca="1" si="19"/>
        <v>3.2539131877087928</v>
      </c>
      <c r="AQ64" s="115">
        <f t="shared" ca="1" si="20"/>
        <v>3.2539131877087928</v>
      </c>
      <c r="AR64" s="115">
        <f t="shared" ca="1" si="21"/>
        <v>3.2539131877087928</v>
      </c>
      <c r="AS64" s="115">
        <f t="shared" ca="1" si="22"/>
        <v>3.2539131877087928</v>
      </c>
      <c r="AU64" s="90"/>
      <c r="AV64" s="90"/>
      <c r="AW64" s="90"/>
      <c r="AX64" s="90"/>
      <c r="AY64" s="90"/>
      <c r="AZ64" s="4"/>
      <c r="BA64" s="4"/>
      <c r="BB64" s="4"/>
      <c r="BC64" s="4"/>
      <c r="BD64" s="4"/>
    </row>
    <row r="65" spans="2:56" s="73" customFormat="1" x14ac:dyDescent="0.25">
      <c r="B65" s="74" t="s">
        <v>88</v>
      </c>
      <c r="C65" s="121">
        <v>0</v>
      </c>
      <c r="D65" s="121">
        <v>21732</v>
      </c>
      <c r="E65" s="121">
        <v>14209</v>
      </c>
      <c r="F65" s="121">
        <v>14209</v>
      </c>
      <c r="G65" s="120">
        <v>0</v>
      </c>
      <c r="H65" s="120">
        <v>4494.0248647483131</v>
      </c>
      <c r="I65" s="120">
        <v>27831</v>
      </c>
      <c r="J65" s="120">
        <v>20643</v>
      </c>
      <c r="K65" s="120">
        <v>11.995193196524312</v>
      </c>
      <c r="L65" s="75"/>
      <c r="M65" s="46" t="str">
        <f t="shared" si="23"/>
        <v>ROA</v>
      </c>
      <c r="N65" s="114">
        <f t="shared" si="15"/>
        <v>7</v>
      </c>
      <c r="O65" s="76">
        <f t="shared" si="2"/>
        <v>5</v>
      </c>
      <c r="P65" s="110">
        <f t="shared" ca="1" si="3"/>
        <v>-3249873.8451519888</v>
      </c>
      <c r="Q65" s="111">
        <f t="shared" ca="1" si="4"/>
        <v>1617.2965521644733</v>
      </c>
      <c r="R65" s="112">
        <f t="shared" ca="1" si="5"/>
        <v>3.9660001718209485E-2</v>
      </c>
      <c r="S65" s="113" t="str">
        <f t="shared" ca="1" si="6"/>
        <v>Average</v>
      </c>
      <c r="T65" s="77" t="s">
        <v>9</v>
      </c>
      <c r="U65" s="76">
        <v>1</v>
      </c>
      <c r="V65" s="81" t="s">
        <v>146</v>
      </c>
      <c r="W65" s="79"/>
      <c r="X65" s="46" t="str">
        <f t="shared" si="24"/>
        <v>ROA</v>
      </c>
      <c r="Y65" s="45">
        <f t="shared" ref="Y65:AF74" ca="1" si="27">IFERROR(MAX(0,IF(IF(LEN($T65)&gt;0,$T65,$S65)=$I$6,$Q65*Y$34+$P65,AVERAGE(OFFSET($K65,0,0,1,IF($U65,-$U65,-$H$7))))),0)</f>
        <v>11.995193196524312</v>
      </c>
      <c r="Z65" s="45">
        <f t="shared" ca="1" si="27"/>
        <v>11.995193196524312</v>
      </c>
      <c r="AA65" s="45">
        <f t="shared" ca="1" si="27"/>
        <v>11.995193196524312</v>
      </c>
      <c r="AB65" s="45">
        <f t="shared" ca="1" si="27"/>
        <v>11.995193196524312</v>
      </c>
      <c r="AC65" s="45">
        <f t="shared" ca="1" si="27"/>
        <v>11.995193196524312</v>
      </c>
      <c r="AD65" s="45">
        <f t="shared" ca="1" si="27"/>
        <v>11.995193196524312</v>
      </c>
      <c r="AE65" s="45">
        <f t="shared" ca="1" si="27"/>
        <v>11.995193196524312</v>
      </c>
      <c r="AF65" s="108">
        <f t="shared" ca="1" si="27"/>
        <v>11.995193196524312</v>
      </c>
      <c r="AG65" s="40"/>
      <c r="AH65" s="116" t="str">
        <f t="shared" si="9"/>
        <v>ROA</v>
      </c>
      <c r="AI65" s="115">
        <f t="shared" si="10"/>
        <v>16162.512432374157</v>
      </c>
      <c r="AJ65" s="115">
        <f t="shared" si="11"/>
        <v>24237</v>
      </c>
      <c r="AK65" s="115">
        <f t="shared" si="12"/>
        <v>10327.497596598263</v>
      </c>
      <c r="AL65" s="115">
        <f t="shared" ca="1" si="13"/>
        <v>11.995193196524312</v>
      </c>
      <c r="AM65" s="115">
        <f t="shared" ca="1" si="16"/>
        <v>11.995193196524312</v>
      </c>
      <c r="AN65" s="115">
        <f t="shared" ca="1" si="17"/>
        <v>11.995193196524312</v>
      </c>
      <c r="AO65" s="115">
        <f t="shared" ca="1" si="18"/>
        <v>11.995193196524312</v>
      </c>
      <c r="AP65" s="115">
        <f t="shared" ca="1" si="19"/>
        <v>11.995193196524312</v>
      </c>
      <c r="AQ65" s="115">
        <f t="shared" ca="1" si="20"/>
        <v>11.995193196524312</v>
      </c>
      <c r="AR65" s="115">
        <f t="shared" ca="1" si="21"/>
        <v>11.995193196524312</v>
      </c>
      <c r="AS65" s="115">
        <f t="shared" ca="1" si="22"/>
        <v>11.995193196524312</v>
      </c>
      <c r="AU65" s="90"/>
      <c r="AV65" s="90"/>
      <c r="AW65" s="90"/>
      <c r="AX65" s="90"/>
      <c r="AY65" s="90"/>
      <c r="AZ65" s="4"/>
      <c r="BA65" s="4"/>
      <c r="BB65" s="4"/>
      <c r="BC65" s="4"/>
      <c r="BD65" s="4"/>
    </row>
    <row r="66" spans="2:56" s="73" customFormat="1" x14ac:dyDescent="0.25">
      <c r="B66" s="74" t="s">
        <v>89</v>
      </c>
      <c r="C66" s="121">
        <v>10</v>
      </c>
      <c r="D66" s="121">
        <v>15</v>
      </c>
      <c r="E66" s="121">
        <v>4</v>
      </c>
      <c r="F66" s="121">
        <v>5</v>
      </c>
      <c r="G66" s="120">
        <v>4</v>
      </c>
      <c r="H66" s="120">
        <v>11.034436051837375</v>
      </c>
      <c r="I66" s="120">
        <v>2</v>
      </c>
      <c r="J66" s="120">
        <v>19</v>
      </c>
      <c r="K66" s="120">
        <v>27.988784125223393</v>
      </c>
      <c r="L66" s="75"/>
      <c r="M66" s="46" t="str">
        <f t="shared" si="23"/>
        <v>ROF</v>
      </c>
      <c r="N66" s="114">
        <f t="shared" si="15"/>
        <v>9</v>
      </c>
      <c r="O66" s="76">
        <f t="shared" si="2"/>
        <v>5</v>
      </c>
      <c r="P66" s="110">
        <f t="shared" ca="1" si="3"/>
        <v>-11265.330807204246</v>
      </c>
      <c r="Q66" s="111">
        <f t="shared" ca="1" si="4"/>
        <v>5.5943132198609415</v>
      </c>
      <c r="R66" s="112">
        <f t="shared" ca="1" si="5"/>
        <v>0.67111100550798686</v>
      </c>
      <c r="S66" s="113" t="str">
        <f t="shared" ca="1" si="6"/>
        <v>Linear</v>
      </c>
      <c r="T66" s="84"/>
      <c r="U66" s="76"/>
      <c r="V66" s="78"/>
      <c r="W66" s="79"/>
      <c r="X66" s="46" t="str">
        <f t="shared" si="24"/>
        <v>ROF</v>
      </c>
      <c r="Y66" s="45">
        <f t="shared" ca="1" si="27"/>
        <v>29.587583694996283</v>
      </c>
      <c r="Z66" s="45">
        <f t="shared" ca="1" si="27"/>
        <v>35.181896914857134</v>
      </c>
      <c r="AA66" s="45">
        <f t="shared" ca="1" si="27"/>
        <v>40.776210134717985</v>
      </c>
      <c r="AB66" s="45">
        <f t="shared" ca="1" si="27"/>
        <v>46.370523354578836</v>
      </c>
      <c r="AC66" s="45">
        <f t="shared" ca="1" si="27"/>
        <v>51.964836574439687</v>
      </c>
      <c r="AD66" s="45">
        <f t="shared" ca="1" si="27"/>
        <v>57.559149794300538</v>
      </c>
      <c r="AE66" s="45">
        <f t="shared" ca="1" si="27"/>
        <v>63.153463014161389</v>
      </c>
      <c r="AF66" s="108">
        <f t="shared" ca="1" si="27"/>
        <v>68.74777623402224</v>
      </c>
      <c r="AG66" s="40"/>
      <c r="AH66" s="116" t="str">
        <f t="shared" si="9"/>
        <v>ROF</v>
      </c>
      <c r="AI66" s="115">
        <f t="shared" si="10"/>
        <v>6.5172180259186874</v>
      </c>
      <c r="AJ66" s="115">
        <f t="shared" si="11"/>
        <v>10.5</v>
      </c>
      <c r="AK66" s="115">
        <f t="shared" si="12"/>
        <v>23.494392062611695</v>
      </c>
      <c r="AL66" s="115">
        <f t="shared" ca="1" si="13"/>
        <v>28.788183910109836</v>
      </c>
      <c r="AM66" s="115">
        <f t="shared" ca="1" si="16"/>
        <v>32.384740304926709</v>
      </c>
      <c r="AN66" s="115">
        <f t="shared" ca="1" si="17"/>
        <v>37.97905352478756</v>
      </c>
      <c r="AO66" s="115">
        <f t="shared" ca="1" si="18"/>
        <v>43.573366744648411</v>
      </c>
      <c r="AP66" s="115">
        <f t="shared" ca="1" si="19"/>
        <v>49.167679964509261</v>
      </c>
      <c r="AQ66" s="115">
        <f t="shared" ca="1" si="20"/>
        <v>54.761993184370112</v>
      </c>
      <c r="AR66" s="115">
        <f t="shared" ca="1" si="21"/>
        <v>60.356306404230963</v>
      </c>
      <c r="AS66" s="115">
        <f t="shared" ca="1" si="22"/>
        <v>65.950619624091814</v>
      </c>
      <c r="AU66" s="90"/>
      <c r="AV66" s="90"/>
      <c r="AW66" s="90"/>
      <c r="AX66" s="90"/>
      <c r="AY66" s="90"/>
      <c r="AZ66" s="4"/>
      <c r="BA66" s="4"/>
      <c r="BB66" s="4"/>
      <c r="BC66" s="4"/>
      <c r="BD66" s="4"/>
    </row>
    <row r="67" spans="2:56" x14ac:dyDescent="0.25">
      <c r="B67" s="39" t="s">
        <v>90</v>
      </c>
      <c r="C67" s="120">
        <v>3758</v>
      </c>
      <c r="D67" s="120">
        <v>5489</v>
      </c>
      <c r="E67" s="120">
        <v>2399</v>
      </c>
      <c r="F67" s="120">
        <v>5181</v>
      </c>
      <c r="G67" s="120">
        <v>17906</v>
      </c>
      <c r="H67" s="120">
        <v>4156.9729998921894</v>
      </c>
      <c r="I67" s="120">
        <v>6225</v>
      </c>
      <c r="J67" s="120">
        <v>2931</v>
      </c>
      <c r="K67" s="120">
        <v>5102.9551056880509</v>
      </c>
      <c r="L67" s="40"/>
      <c r="M67" s="46" t="str">
        <f t="shared" si="23"/>
        <v>ROH</v>
      </c>
      <c r="N67" s="114">
        <f t="shared" si="15"/>
        <v>9</v>
      </c>
      <c r="O67" s="76">
        <f t="shared" si="2"/>
        <v>5</v>
      </c>
      <c r="P67" s="110">
        <f t="shared" ref="P67:P92" ca="1" si="28">IFERROR(INTERCEPT(OFFSET($K67,0,0,1,-$O67),OFFSET($K$34,0,0,1,-$O67)),0)</f>
        <v>5416608.2437859597</v>
      </c>
      <c r="Q67" s="111">
        <f t="shared" ref="Q67:Q92" ca="1" si="29">IFERROR(SLOPE(OFFSET($K67,0,0,1,-$O67),OFFSET($K$34,0,0,1,-$O67)),0)</f>
        <v>-2683.2062788516087</v>
      </c>
      <c r="R67" s="112">
        <f t="shared" ref="R67:R92" ca="1" si="30">IFERROR(CORREL(OFFSET($K67,0,0,1,-$O67),OFFSET($K$34,0,0,1,-$O67)),0)^2</f>
        <v>0.4883389430277581</v>
      </c>
      <c r="S67" s="113" t="str">
        <f t="shared" ref="S67:S92" ca="1" si="31">IF($R67&gt;=$H$8,$I$6,$I$7)</f>
        <v>Linear</v>
      </c>
      <c r="T67" s="92" t="s">
        <v>9</v>
      </c>
      <c r="U67" s="41">
        <v>4</v>
      </c>
      <c r="V67" s="81" t="s">
        <v>146</v>
      </c>
      <c r="W67" s="44"/>
      <c r="X67" s="46" t="str">
        <f t="shared" si="24"/>
        <v>ROH</v>
      </c>
      <c r="Y67" s="45">
        <f t="shared" ca="1" si="27"/>
        <v>4603.9820263950605</v>
      </c>
      <c r="Z67" s="45">
        <f t="shared" ca="1" si="27"/>
        <v>4603.9820263950605</v>
      </c>
      <c r="AA67" s="45">
        <f t="shared" ca="1" si="27"/>
        <v>4603.9820263950605</v>
      </c>
      <c r="AB67" s="45">
        <f t="shared" ca="1" si="27"/>
        <v>4603.9820263950605</v>
      </c>
      <c r="AC67" s="45">
        <f t="shared" ca="1" si="27"/>
        <v>4603.9820263950605</v>
      </c>
      <c r="AD67" s="45">
        <f t="shared" ca="1" si="27"/>
        <v>4603.9820263950605</v>
      </c>
      <c r="AE67" s="45">
        <f t="shared" ca="1" si="27"/>
        <v>4603.9820263950605</v>
      </c>
      <c r="AF67" s="108">
        <f t="shared" ca="1" si="27"/>
        <v>4603.9820263950605</v>
      </c>
      <c r="AG67" s="40"/>
      <c r="AH67" s="116" t="str">
        <f t="shared" si="9"/>
        <v>ROH</v>
      </c>
      <c r="AI67" s="115">
        <f t="shared" ref="AI67:AI92" si="32">AVERAGE(H67:I67)</f>
        <v>5190.9864999460951</v>
      </c>
      <c r="AJ67" s="115">
        <f t="shared" ref="AJ67:AJ92" si="33">AVERAGE(I67:J67)</f>
        <v>4578</v>
      </c>
      <c r="AK67" s="115">
        <f t="shared" ref="AK67:AK92" si="34">AVERAGE(J67:K67)</f>
        <v>4016.9775528440255</v>
      </c>
      <c r="AL67" s="115">
        <f t="shared" ref="AL67:AL92" ca="1" si="35">AVERAGE(K67,Y67)</f>
        <v>4853.4685660415562</v>
      </c>
      <c r="AM67" s="115">
        <f t="shared" ca="1" si="16"/>
        <v>4603.9820263950605</v>
      </c>
      <c r="AN67" s="115">
        <f t="shared" ca="1" si="17"/>
        <v>4603.9820263950605</v>
      </c>
      <c r="AO67" s="115">
        <f t="shared" ca="1" si="18"/>
        <v>4603.9820263950605</v>
      </c>
      <c r="AP67" s="115">
        <f t="shared" ca="1" si="19"/>
        <v>4603.9820263950605</v>
      </c>
      <c r="AQ67" s="115">
        <f t="shared" ca="1" si="20"/>
        <v>4603.9820263950605</v>
      </c>
      <c r="AR67" s="115">
        <f t="shared" ca="1" si="21"/>
        <v>4603.9820263950605</v>
      </c>
      <c r="AS67" s="115">
        <f t="shared" ca="1" si="22"/>
        <v>4603.9820263950605</v>
      </c>
      <c r="AU67" s="90"/>
      <c r="AV67" s="90"/>
      <c r="AW67" s="90"/>
      <c r="AX67" s="90"/>
      <c r="AY67" s="90"/>
    </row>
    <row r="68" spans="2:56" s="73" customFormat="1" x14ac:dyDescent="0.25">
      <c r="B68" s="74" t="s">
        <v>91</v>
      </c>
      <c r="C68" s="121">
        <v>0</v>
      </c>
      <c r="D68" s="121">
        <v>0</v>
      </c>
      <c r="E68" s="121">
        <v>0</v>
      </c>
      <c r="F68" s="121">
        <v>0</v>
      </c>
      <c r="G68" s="120">
        <v>0</v>
      </c>
      <c r="H68" s="120">
        <v>0</v>
      </c>
      <c r="I68" s="120">
        <v>5</v>
      </c>
      <c r="J68" s="120">
        <v>32</v>
      </c>
      <c r="K68" s="120">
        <v>27.988784125223393</v>
      </c>
      <c r="L68" s="75"/>
      <c r="M68" s="46" t="str">
        <f t="shared" si="23"/>
        <v>ROI</v>
      </c>
      <c r="N68" s="114">
        <f t="shared" si="15"/>
        <v>3</v>
      </c>
      <c r="O68" s="76">
        <f t="shared" si="2"/>
        <v>3</v>
      </c>
      <c r="P68" s="110">
        <f t="shared" ca="1" si="28"/>
        <v>-23162.525862246053</v>
      </c>
      <c r="Q68" s="111">
        <f t="shared" ca="1" si="29"/>
        <v>11.494392062611697</v>
      </c>
      <c r="R68" s="112">
        <f t="shared" ca="1" si="30"/>
        <v>0.62244224775237877</v>
      </c>
      <c r="S68" s="113" t="str">
        <f t="shared" ca="1" si="31"/>
        <v>Linear</v>
      </c>
      <c r="T68" s="77" t="s">
        <v>9</v>
      </c>
      <c r="U68" s="76">
        <v>3</v>
      </c>
      <c r="V68" s="82" t="s">
        <v>143</v>
      </c>
      <c r="W68" s="79"/>
      <c r="X68" s="46" t="str">
        <f t="shared" si="24"/>
        <v>ROI</v>
      </c>
      <c r="Y68" s="45">
        <f t="shared" ca="1" si="27"/>
        <v>21.662928041741129</v>
      </c>
      <c r="Z68" s="45">
        <f t="shared" ca="1" si="27"/>
        <v>21.662928041741129</v>
      </c>
      <c r="AA68" s="45">
        <f t="shared" ca="1" si="27"/>
        <v>21.662928041741129</v>
      </c>
      <c r="AB68" s="45">
        <f t="shared" ca="1" si="27"/>
        <v>21.662928041741129</v>
      </c>
      <c r="AC68" s="45">
        <f t="shared" ca="1" si="27"/>
        <v>21.662928041741129</v>
      </c>
      <c r="AD68" s="45">
        <f t="shared" ca="1" si="27"/>
        <v>21.662928041741129</v>
      </c>
      <c r="AE68" s="45">
        <f t="shared" ca="1" si="27"/>
        <v>21.662928041741129</v>
      </c>
      <c r="AF68" s="108">
        <f t="shared" ca="1" si="27"/>
        <v>21.662928041741129</v>
      </c>
      <c r="AG68" s="40"/>
      <c r="AH68" s="116" t="str">
        <f t="shared" si="9"/>
        <v>ROI</v>
      </c>
      <c r="AI68" s="115">
        <f t="shared" si="32"/>
        <v>2.5</v>
      </c>
      <c r="AJ68" s="115">
        <f t="shared" si="33"/>
        <v>18.5</v>
      </c>
      <c r="AK68" s="115">
        <f t="shared" si="34"/>
        <v>29.994392062611695</v>
      </c>
      <c r="AL68" s="115">
        <f t="shared" ca="1" si="35"/>
        <v>24.825856083482261</v>
      </c>
      <c r="AM68" s="115">
        <f t="shared" ca="1" si="16"/>
        <v>21.662928041741129</v>
      </c>
      <c r="AN68" s="115">
        <f t="shared" ca="1" si="17"/>
        <v>21.662928041741129</v>
      </c>
      <c r="AO68" s="115">
        <f t="shared" ca="1" si="18"/>
        <v>21.662928041741129</v>
      </c>
      <c r="AP68" s="115">
        <f t="shared" ca="1" si="19"/>
        <v>21.662928041741129</v>
      </c>
      <c r="AQ68" s="115">
        <f t="shared" ca="1" si="20"/>
        <v>21.662928041741129</v>
      </c>
      <c r="AR68" s="115">
        <f t="shared" ca="1" si="21"/>
        <v>21.662928041741129</v>
      </c>
      <c r="AS68" s="115">
        <f t="shared" ca="1" si="22"/>
        <v>21.662928041741129</v>
      </c>
      <c r="AU68" s="90"/>
      <c r="AV68" s="90"/>
      <c r="AW68" s="90"/>
      <c r="AX68" s="90"/>
      <c r="AY68" s="90"/>
      <c r="AZ68" s="4"/>
      <c r="BA68" s="4"/>
      <c r="BB68" s="4"/>
      <c r="BC68" s="4"/>
      <c r="BD68" s="4"/>
    </row>
    <row r="69" spans="2:56" s="73" customFormat="1" x14ac:dyDescent="0.25">
      <c r="B69" s="74" t="s">
        <v>92</v>
      </c>
      <c r="C69" s="121">
        <v>0</v>
      </c>
      <c r="D69" s="121">
        <v>0</v>
      </c>
      <c r="E69" s="121">
        <v>0</v>
      </c>
      <c r="F69" s="121">
        <v>0</v>
      </c>
      <c r="G69" s="120">
        <v>0</v>
      </c>
      <c r="H69" s="120">
        <v>0</v>
      </c>
      <c r="I69" s="120">
        <v>0</v>
      </c>
      <c r="J69" s="120">
        <v>0</v>
      </c>
      <c r="K69" s="120">
        <v>988.60383928021201</v>
      </c>
      <c r="L69" s="75"/>
      <c r="M69" s="46" t="str">
        <f t="shared" si="23"/>
        <v>ROJ</v>
      </c>
      <c r="N69" s="114">
        <f t="shared" si="15"/>
        <v>0</v>
      </c>
      <c r="O69" s="76">
        <f t="shared" si="2"/>
        <v>0</v>
      </c>
      <c r="P69" s="110">
        <f t="shared" ca="1" si="28"/>
        <v>0</v>
      </c>
      <c r="Q69" s="111">
        <f t="shared" ca="1" si="29"/>
        <v>0</v>
      </c>
      <c r="R69" s="112">
        <f t="shared" ca="1" si="30"/>
        <v>0</v>
      </c>
      <c r="S69" s="113" t="str">
        <f t="shared" ca="1" si="31"/>
        <v>Average</v>
      </c>
      <c r="T69" s="77" t="s">
        <v>9</v>
      </c>
      <c r="U69" s="76">
        <v>1</v>
      </c>
      <c r="V69" s="82" t="s">
        <v>143</v>
      </c>
      <c r="W69" s="79"/>
      <c r="X69" s="46" t="str">
        <f t="shared" si="24"/>
        <v>ROJ</v>
      </c>
      <c r="Y69" s="45">
        <f t="shared" ca="1" si="27"/>
        <v>988.60383928021201</v>
      </c>
      <c r="Z69" s="45">
        <f t="shared" ca="1" si="27"/>
        <v>988.60383928021201</v>
      </c>
      <c r="AA69" s="45">
        <f t="shared" ca="1" si="27"/>
        <v>988.60383928021201</v>
      </c>
      <c r="AB69" s="45">
        <f t="shared" ca="1" si="27"/>
        <v>988.60383928021201</v>
      </c>
      <c r="AC69" s="45">
        <f t="shared" ca="1" si="27"/>
        <v>988.60383928021201</v>
      </c>
      <c r="AD69" s="45">
        <f t="shared" ca="1" si="27"/>
        <v>988.60383928021201</v>
      </c>
      <c r="AE69" s="45">
        <f t="shared" ca="1" si="27"/>
        <v>988.60383928021201</v>
      </c>
      <c r="AF69" s="108">
        <f t="shared" ca="1" si="27"/>
        <v>988.60383928021201</v>
      </c>
      <c r="AG69" s="40"/>
      <c r="AH69" s="116" t="str">
        <f t="shared" si="9"/>
        <v>ROJ</v>
      </c>
      <c r="AI69" s="115">
        <f t="shared" si="32"/>
        <v>0</v>
      </c>
      <c r="AJ69" s="115">
        <f t="shared" si="33"/>
        <v>0</v>
      </c>
      <c r="AK69" s="115">
        <f t="shared" si="34"/>
        <v>494.30191964010601</v>
      </c>
      <c r="AL69" s="115">
        <f t="shared" ca="1" si="35"/>
        <v>988.60383928021201</v>
      </c>
      <c r="AM69" s="115">
        <f t="shared" ca="1" si="16"/>
        <v>988.60383928021201</v>
      </c>
      <c r="AN69" s="115">
        <f t="shared" ca="1" si="17"/>
        <v>988.60383928021201</v>
      </c>
      <c r="AO69" s="115">
        <f t="shared" ca="1" si="18"/>
        <v>988.60383928021201</v>
      </c>
      <c r="AP69" s="115">
        <f t="shared" ca="1" si="19"/>
        <v>988.60383928021201</v>
      </c>
      <c r="AQ69" s="115">
        <f t="shared" ca="1" si="20"/>
        <v>988.60383928021201</v>
      </c>
      <c r="AR69" s="115">
        <f t="shared" ca="1" si="21"/>
        <v>988.60383928021201</v>
      </c>
      <c r="AS69" s="115">
        <f t="shared" ca="1" si="22"/>
        <v>988.60383928021201</v>
      </c>
      <c r="AU69" s="90"/>
      <c r="AV69" s="90"/>
      <c r="AW69" s="90"/>
      <c r="AX69" s="90"/>
      <c r="AY69" s="90"/>
      <c r="AZ69" s="4"/>
      <c r="BA69" s="4"/>
      <c r="BB69" s="4"/>
      <c r="BC69" s="4"/>
      <c r="BD69" s="4"/>
    </row>
    <row r="70" spans="2:56" s="73" customFormat="1" x14ac:dyDescent="0.25">
      <c r="B70" s="74" t="s">
        <v>93</v>
      </c>
      <c r="C70" s="121">
        <v>1117</v>
      </c>
      <c r="D70" s="121">
        <v>1238</v>
      </c>
      <c r="E70" s="121">
        <v>1690</v>
      </c>
      <c r="F70" s="121">
        <v>6138</v>
      </c>
      <c r="G70" s="120">
        <v>2722</v>
      </c>
      <c r="H70" s="120">
        <v>3301.3026405997093</v>
      </c>
      <c r="I70" s="120">
        <v>2760</v>
      </c>
      <c r="J70" s="120">
        <v>3307</v>
      </c>
      <c r="K70" s="120">
        <v>1858.2553460282245</v>
      </c>
      <c r="L70" s="75"/>
      <c r="M70" s="46" t="str">
        <f t="shared" si="23"/>
        <v>ROL</v>
      </c>
      <c r="N70" s="114">
        <f t="shared" si="15"/>
        <v>9</v>
      </c>
      <c r="O70" s="76">
        <f t="shared" si="2"/>
        <v>5</v>
      </c>
      <c r="P70" s="110">
        <f t="shared" ca="1" si="28"/>
        <v>349902.96842364682</v>
      </c>
      <c r="Q70" s="111">
        <f t="shared" ca="1" si="29"/>
        <v>-172.17919485432603</v>
      </c>
      <c r="R70" s="112">
        <f t="shared" ca="1" si="30"/>
        <v>0.21139378078939702</v>
      </c>
      <c r="S70" s="113" t="str">
        <f t="shared" ca="1" si="31"/>
        <v>Average</v>
      </c>
      <c r="T70" s="84"/>
      <c r="U70" s="76"/>
      <c r="V70" s="78"/>
      <c r="W70" s="79"/>
      <c r="X70" s="46" t="str">
        <f t="shared" si="24"/>
        <v>ROL</v>
      </c>
      <c r="Y70" s="45">
        <f t="shared" ca="1" si="27"/>
        <v>2806.6394966569837</v>
      </c>
      <c r="Z70" s="45">
        <f t="shared" ca="1" si="27"/>
        <v>2806.6394966569837</v>
      </c>
      <c r="AA70" s="45">
        <f t="shared" ca="1" si="27"/>
        <v>2806.6394966569837</v>
      </c>
      <c r="AB70" s="45">
        <f t="shared" ca="1" si="27"/>
        <v>2806.6394966569837</v>
      </c>
      <c r="AC70" s="45">
        <f t="shared" ca="1" si="27"/>
        <v>2806.6394966569837</v>
      </c>
      <c r="AD70" s="45">
        <f t="shared" ca="1" si="27"/>
        <v>2806.6394966569837</v>
      </c>
      <c r="AE70" s="45">
        <f t="shared" ca="1" si="27"/>
        <v>2806.6394966569837</v>
      </c>
      <c r="AF70" s="108">
        <f t="shared" ca="1" si="27"/>
        <v>2806.6394966569837</v>
      </c>
      <c r="AG70" s="40"/>
      <c r="AH70" s="116" t="str">
        <f t="shared" si="9"/>
        <v>ROL</v>
      </c>
      <c r="AI70" s="115">
        <f t="shared" si="32"/>
        <v>3030.6513202998549</v>
      </c>
      <c r="AJ70" s="115">
        <f t="shared" si="33"/>
        <v>3033.5</v>
      </c>
      <c r="AK70" s="115">
        <f t="shared" si="34"/>
        <v>2582.6276730141121</v>
      </c>
      <c r="AL70" s="115">
        <f t="shared" ca="1" si="35"/>
        <v>2332.4474213426042</v>
      </c>
      <c r="AM70" s="115">
        <f t="shared" ca="1" si="16"/>
        <v>2806.6394966569837</v>
      </c>
      <c r="AN70" s="115">
        <f t="shared" ca="1" si="17"/>
        <v>2806.6394966569837</v>
      </c>
      <c r="AO70" s="115">
        <f t="shared" ca="1" si="18"/>
        <v>2806.6394966569837</v>
      </c>
      <c r="AP70" s="115">
        <f t="shared" ca="1" si="19"/>
        <v>2806.6394966569837</v>
      </c>
      <c r="AQ70" s="115">
        <f t="shared" ca="1" si="20"/>
        <v>2806.6394966569837</v>
      </c>
      <c r="AR70" s="115">
        <f t="shared" ca="1" si="21"/>
        <v>2806.6394966569837</v>
      </c>
      <c r="AS70" s="115">
        <f t="shared" ca="1" si="22"/>
        <v>2806.6394966569837</v>
      </c>
      <c r="AU70" s="90"/>
      <c r="AV70" s="90"/>
      <c r="AW70" s="90"/>
      <c r="AX70" s="90"/>
      <c r="AY70" s="90"/>
      <c r="AZ70" s="4"/>
      <c r="BA70" s="4"/>
      <c r="BB70" s="4"/>
      <c r="BC70" s="4"/>
      <c r="BD70" s="4"/>
    </row>
    <row r="71" spans="2:56" s="73" customFormat="1" x14ac:dyDescent="0.25">
      <c r="B71" s="74" t="s">
        <v>94</v>
      </c>
      <c r="C71" s="121">
        <v>0</v>
      </c>
      <c r="D71" s="121">
        <v>0</v>
      </c>
      <c r="E71" s="121">
        <v>0</v>
      </c>
      <c r="F71" s="121">
        <v>0</v>
      </c>
      <c r="G71" s="120">
        <v>0</v>
      </c>
      <c r="H71" s="120">
        <v>0</v>
      </c>
      <c r="I71" s="120">
        <v>0</v>
      </c>
      <c r="J71" s="120">
        <v>0</v>
      </c>
      <c r="K71" s="120">
        <v>6.9971960313058474</v>
      </c>
      <c r="L71" s="75"/>
      <c r="M71" s="46" t="str">
        <f t="shared" si="23"/>
        <v>ROM</v>
      </c>
      <c r="N71" s="114">
        <f t="shared" si="15"/>
        <v>0</v>
      </c>
      <c r="O71" s="76">
        <f t="shared" si="2"/>
        <v>0</v>
      </c>
      <c r="P71" s="110">
        <f t="shared" ca="1" si="28"/>
        <v>0</v>
      </c>
      <c r="Q71" s="111">
        <f t="shared" ca="1" si="29"/>
        <v>0</v>
      </c>
      <c r="R71" s="112">
        <f t="shared" ca="1" si="30"/>
        <v>0</v>
      </c>
      <c r="S71" s="113" t="str">
        <f t="shared" ca="1" si="31"/>
        <v>Average</v>
      </c>
      <c r="T71" s="84"/>
      <c r="U71" s="76"/>
      <c r="V71" s="78"/>
      <c r="W71" s="79"/>
      <c r="X71" s="46" t="str">
        <f t="shared" si="24"/>
        <v>ROM</v>
      </c>
      <c r="Y71" s="45">
        <f t="shared" ca="1" si="27"/>
        <v>1.7492990078264619</v>
      </c>
      <c r="Z71" s="45">
        <f t="shared" ca="1" si="27"/>
        <v>1.7492990078264619</v>
      </c>
      <c r="AA71" s="45">
        <f t="shared" ca="1" si="27"/>
        <v>1.7492990078264619</v>
      </c>
      <c r="AB71" s="45">
        <f t="shared" ca="1" si="27"/>
        <v>1.7492990078264619</v>
      </c>
      <c r="AC71" s="45">
        <f t="shared" ca="1" si="27"/>
        <v>1.7492990078264619</v>
      </c>
      <c r="AD71" s="45">
        <f t="shared" ca="1" si="27"/>
        <v>1.7492990078264619</v>
      </c>
      <c r="AE71" s="45">
        <f t="shared" ca="1" si="27"/>
        <v>1.7492990078264619</v>
      </c>
      <c r="AF71" s="108">
        <f t="shared" ca="1" si="27"/>
        <v>1.7492990078264619</v>
      </c>
      <c r="AG71" s="40"/>
      <c r="AH71" s="116" t="str">
        <f t="shared" si="9"/>
        <v>ROM</v>
      </c>
      <c r="AI71" s="115">
        <f t="shared" si="32"/>
        <v>0</v>
      </c>
      <c r="AJ71" s="115">
        <f t="shared" si="33"/>
        <v>0</v>
      </c>
      <c r="AK71" s="115">
        <f t="shared" si="34"/>
        <v>3.4985980156529237</v>
      </c>
      <c r="AL71" s="115">
        <f t="shared" ca="1" si="35"/>
        <v>4.3732475195661547</v>
      </c>
      <c r="AM71" s="115">
        <f t="shared" ca="1" si="16"/>
        <v>1.7492990078264619</v>
      </c>
      <c r="AN71" s="115">
        <f t="shared" ca="1" si="17"/>
        <v>1.7492990078264619</v>
      </c>
      <c r="AO71" s="115">
        <f t="shared" ca="1" si="18"/>
        <v>1.7492990078264619</v>
      </c>
      <c r="AP71" s="115">
        <f t="shared" ca="1" si="19"/>
        <v>1.7492990078264619</v>
      </c>
      <c r="AQ71" s="115">
        <f t="shared" ca="1" si="20"/>
        <v>1.7492990078264619</v>
      </c>
      <c r="AR71" s="115">
        <f t="shared" ca="1" si="21"/>
        <v>1.7492990078264619</v>
      </c>
      <c r="AS71" s="115">
        <f t="shared" ca="1" si="22"/>
        <v>1.7492990078264619</v>
      </c>
      <c r="AU71" s="90"/>
      <c r="AV71" s="90"/>
      <c r="AW71" s="90"/>
      <c r="AX71" s="90"/>
      <c r="AY71" s="90"/>
      <c r="AZ71" s="4"/>
      <c r="BA71" s="4"/>
      <c r="BB71" s="4"/>
      <c r="BC71" s="4"/>
      <c r="BD71" s="4"/>
    </row>
    <row r="72" spans="2:56" s="73" customFormat="1" x14ac:dyDescent="0.25">
      <c r="B72" s="74" t="s">
        <v>96</v>
      </c>
      <c r="C72" s="121">
        <v>0</v>
      </c>
      <c r="D72" s="121">
        <v>0</v>
      </c>
      <c r="E72" s="121">
        <v>0</v>
      </c>
      <c r="F72" s="121">
        <v>0</v>
      </c>
      <c r="G72" s="120">
        <v>0</v>
      </c>
      <c r="H72" s="120">
        <v>0</v>
      </c>
      <c r="I72" s="120">
        <v>0</v>
      </c>
      <c r="J72" s="120">
        <v>0</v>
      </c>
      <c r="K72" s="120">
        <v>35</v>
      </c>
      <c r="L72" s="75"/>
      <c r="M72" s="46" t="str">
        <f t="shared" si="23"/>
        <v>RRP</v>
      </c>
      <c r="N72" s="114">
        <f t="shared" si="15"/>
        <v>0</v>
      </c>
      <c r="O72" s="76">
        <f t="shared" si="2"/>
        <v>0</v>
      </c>
      <c r="P72" s="110">
        <f t="shared" ca="1" si="28"/>
        <v>0</v>
      </c>
      <c r="Q72" s="111">
        <f t="shared" ca="1" si="29"/>
        <v>0</v>
      </c>
      <c r="R72" s="112">
        <f t="shared" ca="1" si="30"/>
        <v>0</v>
      </c>
      <c r="S72" s="113" t="str">
        <f t="shared" ca="1" si="31"/>
        <v>Average</v>
      </c>
      <c r="T72" s="77" t="s">
        <v>9</v>
      </c>
      <c r="U72" s="76">
        <v>1</v>
      </c>
      <c r="V72" s="82" t="s">
        <v>143</v>
      </c>
      <c r="W72" s="79"/>
      <c r="X72" s="46" t="str">
        <f t="shared" si="24"/>
        <v>RRP</v>
      </c>
      <c r="Y72" s="45">
        <f t="shared" ca="1" si="27"/>
        <v>35</v>
      </c>
      <c r="Z72" s="45">
        <f t="shared" ca="1" si="27"/>
        <v>35</v>
      </c>
      <c r="AA72" s="45">
        <f t="shared" ca="1" si="27"/>
        <v>35</v>
      </c>
      <c r="AB72" s="45">
        <f t="shared" ca="1" si="27"/>
        <v>35</v>
      </c>
      <c r="AC72" s="45">
        <f t="shared" ca="1" si="27"/>
        <v>35</v>
      </c>
      <c r="AD72" s="45">
        <f t="shared" ca="1" si="27"/>
        <v>35</v>
      </c>
      <c r="AE72" s="45">
        <f t="shared" ca="1" si="27"/>
        <v>35</v>
      </c>
      <c r="AF72" s="108">
        <f t="shared" ca="1" si="27"/>
        <v>35</v>
      </c>
      <c r="AG72" s="40"/>
      <c r="AH72" s="116" t="str">
        <f t="shared" si="9"/>
        <v>RRP</v>
      </c>
      <c r="AI72" s="115">
        <f t="shared" si="32"/>
        <v>0</v>
      </c>
      <c r="AJ72" s="115">
        <f t="shared" si="33"/>
        <v>0</v>
      </c>
      <c r="AK72" s="115">
        <f t="shared" si="34"/>
        <v>17.5</v>
      </c>
      <c r="AL72" s="115">
        <f t="shared" ca="1" si="35"/>
        <v>35</v>
      </c>
      <c r="AM72" s="115">
        <f t="shared" ca="1" si="16"/>
        <v>35</v>
      </c>
      <c r="AN72" s="115">
        <f t="shared" ca="1" si="17"/>
        <v>35</v>
      </c>
      <c r="AO72" s="115">
        <f t="shared" ca="1" si="18"/>
        <v>35</v>
      </c>
      <c r="AP72" s="115">
        <f t="shared" ca="1" si="19"/>
        <v>35</v>
      </c>
      <c r="AQ72" s="115">
        <f t="shared" ca="1" si="20"/>
        <v>35</v>
      </c>
      <c r="AR72" s="115">
        <f t="shared" ca="1" si="21"/>
        <v>35</v>
      </c>
      <c r="AS72" s="115">
        <f t="shared" ca="1" si="22"/>
        <v>35</v>
      </c>
      <c r="AU72" s="90"/>
      <c r="AV72" s="90"/>
      <c r="AW72" s="90"/>
      <c r="AX72" s="90"/>
      <c r="AY72" s="90"/>
      <c r="AZ72" s="4"/>
      <c r="BA72" s="4"/>
      <c r="BB72" s="4"/>
      <c r="BC72" s="4"/>
      <c r="BD72" s="4"/>
    </row>
    <row r="73" spans="2:56" s="73" customFormat="1" x14ac:dyDescent="0.25">
      <c r="B73" s="39" t="s">
        <v>98</v>
      </c>
      <c r="C73" s="120">
        <v>0</v>
      </c>
      <c r="D73" s="120">
        <v>0</v>
      </c>
      <c r="E73" s="120">
        <v>0</v>
      </c>
      <c r="F73" s="120">
        <v>0</v>
      </c>
      <c r="G73" s="120">
        <v>0</v>
      </c>
      <c r="H73" s="120">
        <v>0</v>
      </c>
      <c r="I73" s="120">
        <v>0</v>
      </c>
      <c r="J73" s="120">
        <v>0</v>
      </c>
      <c r="K73" s="120">
        <v>6</v>
      </c>
      <c r="L73" s="40"/>
      <c r="M73" s="46" t="str">
        <f t="shared" si="23"/>
        <v>RSB</v>
      </c>
      <c r="N73" s="114">
        <f t="shared" si="15"/>
        <v>0</v>
      </c>
      <c r="O73" s="76">
        <f t="shared" si="2"/>
        <v>0</v>
      </c>
      <c r="P73" s="110">
        <f t="shared" ca="1" si="28"/>
        <v>0</v>
      </c>
      <c r="Q73" s="111">
        <f t="shared" ca="1" si="29"/>
        <v>0</v>
      </c>
      <c r="R73" s="112">
        <f t="shared" ca="1" si="30"/>
        <v>0</v>
      </c>
      <c r="S73" s="113" t="str">
        <f t="shared" ca="1" si="31"/>
        <v>Average</v>
      </c>
      <c r="T73" s="77" t="s">
        <v>9</v>
      </c>
      <c r="U73" s="76">
        <v>1</v>
      </c>
      <c r="V73" s="82" t="s">
        <v>143</v>
      </c>
      <c r="W73" s="44"/>
      <c r="X73" s="46" t="str">
        <f t="shared" si="24"/>
        <v>RSB</v>
      </c>
      <c r="Y73" s="45">
        <f t="shared" ca="1" si="27"/>
        <v>6</v>
      </c>
      <c r="Z73" s="45">
        <f t="shared" ca="1" si="27"/>
        <v>6</v>
      </c>
      <c r="AA73" s="45">
        <f t="shared" ca="1" si="27"/>
        <v>6</v>
      </c>
      <c r="AB73" s="45">
        <f t="shared" ca="1" si="27"/>
        <v>6</v>
      </c>
      <c r="AC73" s="45">
        <f t="shared" ca="1" si="27"/>
        <v>6</v>
      </c>
      <c r="AD73" s="45">
        <f t="shared" ca="1" si="27"/>
        <v>6</v>
      </c>
      <c r="AE73" s="45">
        <f t="shared" ca="1" si="27"/>
        <v>6</v>
      </c>
      <c r="AF73" s="108">
        <f t="shared" ca="1" si="27"/>
        <v>6</v>
      </c>
      <c r="AG73" s="40"/>
      <c r="AH73" s="116" t="str">
        <f t="shared" si="9"/>
        <v>RSB</v>
      </c>
      <c r="AI73" s="115">
        <f t="shared" si="32"/>
        <v>0</v>
      </c>
      <c r="AJ73" s="115">
        <f t="shared" si="33"/>
        <v>0</v>
      </c>
      <c r="AK73" s="115">
        <f t="shared" si="34"/>
        <v>3</v>
      </c>
      <c r="AL73" s="115">
        <f t="shared" ca="1" si="35"/>
        <v>6</v>
      </c>
      <c r="AM73" s="115">
        <f t="shared" ca="1" si="16"/>
        <v>6</v>
      </c>
      <c r="AN73" s="115">
        <f t="shared" ca="1" si="17"/>
        <v>6</v>
      </c>
      <c r="AO73" s="115">
        <f t="shared" ca="1" si="18"/>
        <v>6</v>
      </c>
      <c r="AP73" s="115">
        <f t="shared" ca="1" si="19"/>
        <v>6</v>
      </c>
      <c r="AQ73" s="115">
        <f t="shared" ca="1" si="20"/>
        <v>6</v>
      </c>
      <c r="AR73" s="115">
        <f t="shared" ca="1" si="21"/>
        <v>6</v>
      </c>
      <c r="AS73" s="115">
        <f t="shared" ca="1" si="22"/>
        <v>6</v>
      </c>
      <c r="AU73" s="90"/>
      <c r="AV73" s="90"/>
      <c r="AW73" s="90"/>
      <c r="AX73" s="90"/>
      <c r="AY73" s="90"/>
      <c r="AZ73" s="4"/>
      <c r="BA73" s="4"/>
      <c r="BB73" s="4"/>
      <c r="BC73" s="4"/>
      <c r="BD73" s="4"/>
    </row>
    <row r="74" spans="2:56" s="73" customFormat="1" x14ac:dyDescent="0.25">
      <c r="B74" s="74" t="s">
        <v>99</v>
      </c>
      <c r="C74" s="121">
        <v>0</v>
      </c>
      <c r="D74" s="121">
        <v>0</v>
      </c>
      <c r="E74" s="121">
        <v>0</v>
      </c>
      <c r="F74" s="121">
        <v>0</v>
      </c>
      <c r="G74" s="120">
        <v>0</v>
      </c>
      <c r="H74" s="120">
        <v>0</v>
      </c>
      <c r="I74" s="120">
        <v>0</v>
      </c>
      <c r="J74" s="120">
        <v>0</v>
      </c>
      <c r="K74" s="120">
        <v>12.994792629568003</v>
      </c>
      <c r="L74" s="75"/>
      <c r="M74" s="46" t="str">
        <f t="shared" si="23"/>
        <v>RSD</v>
      </c>
      <c r="N74" s="114">
        <f t="shared" si="15"/>
        <v>0</v>
      </c>
      <c r="O74" s="76">
        <f t="shared" si="2"/>
        <v>0</v>
      </c>
      <c r="P74" s="110">
        <f t="shared" ca="1" si="28"/>
        <v>0</v>
      </c>
      <c r="Q74" s="111">
        <f t="shared" ca="1" si="29"/>
        <v>0</v>
      </c>
      <c r="R74" s="112">
        <f t="shared" ca="1" si="30"/>
        <v>0</v>
      </c>
      <c r="S74" s="113" t="str">
        <f t="shared" ca="1" si="31"/>
        <v>Average</v>
      </c>
      <c r="T74" s="77" t="s">
        <v>9</v>
      </c>
      <c r="U74" s="76">
        <v>1</v>
      </c>
      <c r="V74" s="82" t="s">
        <v>143</v>
      </c>
      <c r="W74" s="79"/>
      <c r="X74" s="46" t="str">
        <f t="shared" si="24"/>
        <v>RSD</v>
      </c>
      <c r="Y74" s="45">
        <f t="shared" ca="1" si="27"/>
        <v>12.994792629568003</v>
      </c>
      <c r="Z74" s="45">
        <f t="shared" ca="1" si="27"/>
        <v>12.994792629568003</v>
      </c>
      <c r="AA74" s="45">
        <f t="shared" ca="1" si="27"/>
        <v>12.994792629568003</v>
      </c>
      <c r="AB74" s="45">
        <f t="shared" ca="1" si="27"/>
        <v>12.994792629568003</v>
      </c>
      <c r="AC74" s="45">
        <f t="shared" ca="1" si="27"/>
        <v>12.994792629568003</v>
      </c>
      <c r="AD74" s="45">
        <f t="shared" ca="1" si="27"/>
        <v>12.994792629568003</v>
      </c>
      <c r="AE74" s="45">
        <f t="shared" ca="1" si="27"/>
        <v>12.994792629568003</v>
      </c>
      <c r="AF74" s="108">
        <f t="shared" ca="1" si="27"/>
        <v>12.994792629568003</v>
      </c>
      <c r="AG74" s="40"/>
      <c r="AH74" s="116" t="str">
        <f t="shared" si="9"/>
        <v>RSD</v>
      </c>
      <c r="AI74" s="115">
        <f t="shared" si="32"/>
        <v>0</v>
      </c>
      <c r="AJ74" s="115">
        <f t="shared" si="33"/>
        <v>0</v>
      </c>
      <c r="AK74" s="115">
        <f t="shared" si="34"/>
        <v>6.4973963147840017</v>
      </c>
      <c r="AL74" s="115">
        <f t="shared" ca="1" si="35"/>
        <v>12.994792629568003</v>
      </c>
      <c r="AM74" s="115">
        <f t="shared" ca="1" si="16"/>
        <v>12.994792629568003</v>
      </c>
      <c r="AN74" s="115">
        <f t="shared" ca="1" si="17"/>
        <v>12.994792629568003</v>
      </c>
      <c r="AO74" s="115">
        <f t="shared" ca="1" si="18"/>
        <v>12.994792629568003</v>
      </c>
      <c r="AP74" s="115">
        <f t="shared" ca="1" si="19"/>
        <v>12.994792629568003</v>
      </c>
      <c r="AQ74" s="115">
        <f t="shared" ca="1" si="20"/>
        <v>12.994792629568003</v>
      </c>
      <c r="AR74" s="115">
        <f t="shared" ca="1" si="21"/>
        <v>12.994792629568003</v>
      </c>
      <c r="AS74" s="115">
        <f t="shared" ca="1" si="22"/>
        <v>12.994792629568003</v>
      </c>
      <c r="AU74" s="90"/>
      <c r="AV74" s="90"/>
      <c r="AW74" s="90"/>
      <c r="AX74" s="90"/>
      <c r="AY74" s="90"/>
      <c r="AZ74" s="4"/>
      <c r="BA74" s="4"/>
      <c r="BB74" s="4"/>
      <c r="BC74" s="4"/>
      <c r="BD74" s="4"/>
    </row>
    <row r="75" spans="2:56" x14ac:dyDescent="0.25">
      <c r="B75" s="74" t="s">
        <v>100</v>
      </c>
      <c r="C75" s="121">
        <v>0</v>
      </c>
      <c r="D75" s="121">
        <v>0</v>
      </c>
      <c r="E75" s="121">
        <v>0</v>
      </c>
      <c r="F75" s="121">
        <v>0</v>
      </c>
      <c r="G75" s="120">
        <v>0</v>
      </c>
      <c r="H75" s="120">
        <v>0</v>
      </c>
      <c r="I75" s="120">
        <v>0</v>
      </c>
      <c r="J75" s="120">
        <v>0</v>
      </c>
      <c r="K75" s="120">
        <v>1.9991988660873852</v>
      </c>
      <c r="L75" s="75"/>
      <c r="M75" s="46" t="str">
        <f t="shared" si="23"/>
        <v>RSF</v>
      </c>
      <c r="N75" s="114">
        <f t="shared" si="15"/>
        <v>0</v>
      </c>
      <c r="O75" s="76">
        <f t="shared" si="2"/>
        <v>0</v>
      </c>
      <c r="P75" s="110">
        <f t="shared" ca="1" si="28"/>
        <v>0</v>
      </c>
      <c r="Q75" s="111">
        <f t="shared" ca="1" si="29"/>
        <v>0</v>
      </c>
      <c r="R75" s="112">
        <f t="shared" ca="1" si="30"/>
        <v>0</v>
      </c>
      <c r="S75" s="113" t="str">
        <f t="shared" ca="1" si="31"/>
        <v>Average</v>
      </c>
      <c r="T75" s="77" t="s">
        <v>9</v>
      </c>
      <c r="U75" s="76">
        <v>1</v>
      </c>
      <c r="V75" s="82" t="s">
        <v>143</v>
      </c>
      <c r="W75" s="79"/>
      <c r="X75" s="46" t="str">
        <f t="shared" si="24"/>
        <v>RSF</v>
      </c>
      <c r="Y75" s="45">
        <f t="shared" ref="Y75:AF84" ca="1" si="36">IFERROR(MAX(0,IF(IF(LEN($T75)&gt;0,$T75,$S75)=$I$6,$Q75*Y$34+$P75,AVERAGE(OFFSET($K75,0,0,1,IF($U75,-$U75,-$H$7))))),0)</f>
        <v>1.9991988660873852</v>
      </c>
      <c r="Z75" s="45">
        <f t="shared" ca="1" si="36"/>
        <v>1.9991988660873852</v>
      </c>
      <c r="AA75" s="45">
        <f t="shared" ca="1" si="36"/>
        <v>1.9991988660873852</v>
      </c>
      <c r="AB75" s="45">
        <f t="shared" ca="1" si="36"/>
        <v>1.9991988660873852</v>
      </c>
      <c r="AC75" s="45">
        <f t="shared" ca="1" si="36"/>
        <v>1.9991988660873852</v>
      </c>
      <c r="AD75" s="45">
        <f t="shared" ca="1" si="36"/>
        <v>1.9991988660873852</v>
      </c>
      <c r="AE75" s="45">
        <f t="shared" ca="1" si="36"/>
        <v>1.9991988660873852</v>
      </c>
      <c r="AF75" s="108">
        <f t="shared" ca="1" si="36"/>
        <v>1.9991988660873852</v>
      </c>
      <c r="AG75" s="40"/>
      <c r="AH75" s="116" t="str">
        <f t="shared" si="9"/>
        <v>RSF</v>
      </c>
      <c r="AI75" s="115">
        <f t="shared" si="32"/>
        <v>0</v>
      </c>
      <c r="AJ75" s="115">
        <f t="shared" si="33"/>
        <v>0</v>
      </c>
      <c r="AK75" s="115">
        <f t="shared" si="34"/>
        <v>0.99959943304369259</v>
      </c>
      <c r="AL75" s="115">
        <f t="shared" ca="1" si="35"/>
        <v>1.9991988660873852</v>
      </c>
      <c r="AM75" s="115">
        <f t="shared" ca="1" si="16"/>
        <v>1.9991988660873852</v>
      </c>
      <c r="AN75" s="115">
        <f t="shared" ca="1" si="17"/>
        <v>1.9991988660873852</v>
      </c>
      <c r="AO75" s="115">
        <f t="shared" ca="1" si="18"/>
        <v>1.9991988660873852</v>
      </c>
      <c r="AP75" s="115">
        <f t="shared" ca="1" si="19"/>
        <v>1.9991988660873852</v>
      </c>
      <c r="AQ75" s="115">
        <f t="shared" ca="1" si="20"/>
        <v>1.9991988660873852</v>
      </c>
      <c r="AR75" s="115">
        <f t="shared" ca="1" si="21"/>
        <v>1.9991988660873852</v>
      </c>
      <c r="AS75" s="115">
        <f t="shared" ca="1" si="22"/>
        <v>1.9991988660873852</v>
      </c>
      <c r="AU75" s="90"/>
      <c r="AV75" s="90"/>
      <c r="AW75" s="90"/>
      <c r="AX75" s="90"/>
      <c r="AY75" s="90"/>
    </row>
    <row r="76" spans="2:56" s="73" customFormat="1" x14ac:dyDescent="0.25">
      <c r="B76" s="74" t="s">
        <v>101</v>
      </c>
      <c r="C76" s="121">
        <v>0</v>
      </c>
      <c r="D76" s="121">
        <v>0</v>
      </c>
      <c r="E76" s="121">
        <v>0</v>
      </c>
      <c r="F76" s="121">
        <v>0</v>
      </c>
      <c r="G76" s="120">
        <v>0</v>
      </c>
      <c r="H76" s="120">
        <v>0</v>
      </c>
      <c r="I76" s="120">
        <v>0</v>
      </c>
      <c r="J76" s="120">
        <v>0</v>
      </c>
      <c r="K76" s="120">
        <v>0</v>
      </c>
      <c r="L76" s="75"/>
      <c r="M76" s="46" t="str">
        <f t="shared" si="23"/>
        <v>RSK</v>
      </c>
      <c r="N76" s="114">
        <f t="shared" si="15"/>
        <v>0</v>
      </c>
      <c r="O76" s="76">
        <f t="shared" si="2"/>
        <v>0</v>
      </c>
      <c r="P76" s="110">
        <f t="shared" ca="1" si="28"/>
        <v>0</v>
      </c>
      <c r="Q76" s="111">
        <f t="shared" ca="1" si="29"/>
        <v>0</v>
      </c>
      <c r="R76" s="112">
        <f t="shared" ca="1" si="30"/>
        <v>0</v>
      </c>
      <c r="S76" s="113" t="str">
        <f t="shared" ca="1" si="31"/>
        <v>Average</v>
      </c>
      <c r="T76" s="84"/>
      <c r="U76" s="76"/>
      <c r="V76" s="78"/>
      <c r="W76" s="79"/>
      <c r="X76" s="46" t="str">
        <f t="shared" si="24"/>
        <v>RSK</v>
      </c>
      <c r="Y76" s="45">
        <f t="shared" ca="1" si="36"/>
        <v>0</v>
      </c>
      <c r="Z76" s="45">
        <f t="shared" ca="1" si="36"/>
        <v>0</v>
      </c>
      <c r="AA76" s="45">
        <f t="shared" ca="1" si="36"/>
        <v>0</v>
      </c>
      <c r="AB76" s="45">
        <f t="shared" ca="1" si="36"/>
        <v>0</v>
      </c>
      <c r="AC76" s="45">
        <f t="shared" ca="1" si="36"/>
        <v>0</v>
      </c>
      <c r="AD76" s="45">
        <f t="shared" ca="1" si="36"/>
        <v>0</v>
      </c>
      <c r="AE76" s="45">
        <f t="shared" ca="1" si="36"/>
        <v>0</v>
      </c>
      <c r="AF76" s="108">
        <f t="shared" ca="1" si="36"/>
        <v>0</v>
      </c>
      <c r="AG76" s="40"/>
      <c r="AH76" s="116" t="str">
        <f t="shared" si="9"/>
        <v>RSK</v>
      </c>
      <c r="AI76" s="115">
        <f t="shared" si="32"/>
        <v>0</v>
      </c>
      <c r="AJ76" s="115">
        <f t="shared" si="33"/>
        <v>0</v>
      </c>
      <c r="AK76" s="115">
        <f t="shared" si="34"/>
        <v>0</v>
      </c>
      <c r="AL76" s="115">
        <f t="shared" ca="1" si="35"/>
        <v>0</v>
      </c>
      <c r="AM76" s="115">
        <f t="shared" ca="1" si="16"/>
        <v>0</v>
      </c>
      <c r="AN76" s="115">
        <f t="shared" ca="1" si="17"/>
        <v>0</v>
      </c>
      <c r="AO76" s="115">
        <f t="shared" ca="1" si="18"/>
        <v>0</v>
      </c>
      <c r="AP76" s="115">
        <f t="shared" ca="1" si="19"/>
        <v>0</v>
      </c>
      <c r="AQ76" s="115">
        <f t="shared" ca="1" si="20"/>
        <v>0</v>
      </c>
      <c r="AR76" s="115">
        <f t="shared" ca="1" si="21"/>
        <v>0</v>
      </c>
      <c r="AS76" s="115">
        <f t="shared" ca="1" si="22"/>
        <v>0</v>
      </c>
      <c r="AU76" s="90"/>
      <c r="AV76" s="90"/>
      <c r="AW76" s="90"/>
      <c r="AX76" s="90"/>
      <c r="AY76" s="90"/>
      <c r="AZ76" s="4"/>
      <c r="BA76" s="4"/>
      <c r="BB76" s="4"/>
      <c r="BC76" s="4"/>
      <c r="BD76" s="4"/>
    </row>
    <row r="77" spans="2:56" s="73" customFormat="1" x14ac:dyDescent="0.25">
      <c r="B77" s="74" t="s">
        <v>102</v>
      </c>
      <c r="C77" s="121">
        <v>0</v>
      </c>
      <c r="D77" s="121">
        <v>0</v>
      </c>
      <c r="E77" s="121">
        <v>0</v>
      </c>
      <c r="F77" s="121">
        <v>0</v>
      </c>
      <c r="G77" s="120">
        <v>0</v>
      </c>
      <c r="H77" s="120">
        <v>0</v>
      </c>
      <c r="I77" s="120">
        <v>0</v>
      </c>
      <c r="J77" s="120">
        <v>0</v>
      </c>
      <c r="K77" s="120">
        <v>5</v>
      </c>
      <c r="L77" s="75"/>
      <c r="M77" s="46" t="str">
        <f t="shared" si="23"/>
        <v>RSM</v>
      </c>
      <c r="N77" s="114">
        <f t="shared" si="15"/>
        <v>0</v>
      </c>
      <c r="O77" s="76">
        <f t="shared" si="2"/>
        <v>0</v>
      </c>
      <c r="P77" s="110">
        <f t="shared" ca="1" si="28"/>
        <v>0</v>
      </c>
      <c r="Q77" s="111">
        <f t="shared" ca="1" si="29"/>
        <v>0</v>
      </c>
      <c r="R77" s="112">
        <f t="shared" ca="1" si="30"/>
        <v>0</v>
      </c>
      <c r="S77" s="113" t="str">
        <f t="shared" ca="1" si="31"/>
        <v>Average</v>
      </c>
      <c r="T77" s="77" t="s">
        <v>9</v>
      </c>
      <c r="U77" s="76">
        <v>1</v>
      </c>
      <c r="V77" s="82" t="s">
        <v>143</v>
      </c>
      <c r="W77" s="79"/>
      <c r="X77" s="46" t="str">
        <f t="shared" si="24"/>
        <v>RSM</v>
      </c>
      <c r="Y77" s="45">
        <f t="shared" ca="1" si="36"/>
        <v>5</v>
      </c>
      <c r="Z77" s="45">
        <f t="shared" ca="1" si="36"/>
        <v>5</v>
      </c>
      <c r="AA77" s="45">
        <f t="shared" ca="1" si="36"/>
        <v>5</v>
      </c>
      <c r="AB77" s="45">
        <f t="shared" ca="1" si="36"/>
        <v>5</v>
      </c>
      <c r="AC77" s="45">
        <f t="shared" ca="1" si="36"/>
        <v>5</v>
      </c>
      <c r="AD77" s="45">
        <f t="shared" ca="1" si="36"/>
        <v>5</v>
      </c>
      <c r="AE77" s="45">
        <f t="shared" ca="1" si="36"/>
        <v>5</v>
      </c>
      <c r="AF77" s="108">
        <f t="shared" ca="1" si="36"/>
        <v>5</v>
      </c>
      <c r="AG77" s="40"/>
      <c r="AH77" s="116" t="str">
        <f t="shared" si="9"/>
        <v>RSM</v>
      </c>
      <c r="AI77" s="115">
        <f t="shared" si="32"/>
        <v>0</v>
      </c>
      <c r="AJ77" s="115">
        <f t="shared" si="33"/>
        <v>0</v>
      </c>
      <c r="AK77" s="115">
        <f t="shared" si="34"/>
        <v>2.5</v>
      </c>
      <c r="AL77" s="115">
        <f t="shared" ca="1" si="35"/>
        <v>5</v>
      </c>
      <c r="AM77" s="115">
        <f t="shared" ca="1" si="16"/>
        <v>5</v>
      </c>
      <c r="AN77" s="115">
        <f t="shared" ca="1" si="17"/>
        <v>5</v>
      </c>
      <c r="AO77" s="115">
        <f t="shared" ca="1" si="18"/>
        <v>5</v>
      </c>
      <c r="AP77" s="115">
        <f t="shared" ca="1" si="19"/>
        <v>5</v>
      </c>
      <c r="AQ77" s="115">
        <f t="shared" ca="1" si="20"/>
        <v>5</v>
      </c>
      <c r="AR77" s="115">
        <f t="shared" ca="1" si="21"/>
        <v>5</v>
      </c>
      <c r="AS77" s="115">
        <f t="shared" ca="1" si="22"/>
        <v>5</v>
      </c>
      <c r="AU77" s="90"/>
      <c r="AV77" s="90"/>
      <c r="AW77" s="90"/>
      <c r="AX77" s="90"/>
      <c r="AY77" s="90"/>
      <c r="AZ77" s="4"/>
      <c r="BA77" s="4"/>
      <c r="BB77" s="4"/>
      <c r="BC77" s="4"/>
      <c r="BD77" s="4"/>
    </row>
    <row r="78" spans="2:56" s="73" customFormat="1" ht="15" customHeight="1" x14ac:dyDescent="0.25">
      <c r="B78" s="74" t="s">
        <v>103</v>
      </c>
      <c r="C78" s="121">
        <v>0</v>
      </c>
      <c r="D78" s="121">
        <v>0</v>
      </c>
      <c r="E78" s="121">
        <v>0</v>
      </c>
      <c r="F78" s="121">
        <v>0</v>
      </c>
      <c r="G78" s="120">
        <v>0</v>
      </c>
      <c r="H78" s="120">
        <v>0</v>
      </c>
      <c r="I78" s="120">
        <v>0</v>
      </c>
      <c r="J78" s="120">
        <v>0</v>
      </c>
      <c r="K78" s="120">
        <v>4</v>
      </c>
      <c r="L78" s="75"/>
      <c r="M78" s="46" t="str">
        <f t="shared" si="23"/>
        <v>RSS</v>
      </c>
      <c r="N78" s="114">
        <f t="shared" si="15"/>
        <v>0</v>
      </c>
      <c r="O78" s="76">
        <f t="shared" si="2"/>
        <v>0</v>
      </c>
      <c r="P78" s="110">
        <f t="shared" ca="1" si="28"/>
        <v>0</v>
      </c>
      <c r="Q78" s="111">
        <f t="shared" ca="1" si="29"/>
        <v>0</v>
      </c>
      <c r="R78" s="112">
        <f t="shared" ca="1" si="30"/>
        <v>0</v>
      </c>
      <c r="S78" s="113" t="str">
        <f t="shared" ca="1" si="31"/>
        <v>Average</v>
      </c>
      <c r="T78" s="77" t="s">
        <v>9</v>
      </c>
      <c r="U78" s="76">
        <v>1</v>
      </c>
      <c r="V78" s="82" t="s">
        <v>143</v>
      </c>
      <c r="W78" s="79"/>
      <c r="X78" s="46" t="str">
        <f t="shared" si="24"/>
        <v>RSS</v>
      </c>
      <c r="Y78" s="45">
        <f t="shared" ca="1" si="36"/>
        <v>4</v>
      </c>
      <c r="Z78" s="45">
        <f t="shared" ca="1" si="36"/>
        <v>4</v>
      </c>
      <c r="AA78" s="45">
        <f t="shared" ca="1" si="36"/>
        <v>4</v>
      </c>
      <c r="AB78" s="45">
        <f t="shared" ca="1" si="36"/>
        <v>4</v>
      </c>
      <c r="AC78" s="45">
        <f t="shared" ca="1" si="36"/>
        <v>4</v>
      </c>
      <c r="AD78" s="45">
        <f t="shared" ca="1" si="36"/>
        <v>4</v>
      </c>
      <c r="AE78" s="45">
        <f t="shared" ca="1" si="36"/>
        <v>4</v>
      </c>
      <c r="AF78" s="108">
        <f t="shared" ca="1" si="36"/>
        <v>4</v>
      </c>
      <c r="AG78" s="40"/>
      <c r="AH78" s="116" t="str">
        <f t="shared" si="9"/>
        <v>RSS</v>
      </c>
      <c r="AI78" s="115">
        <f t="shared" si="32"/>
        <v>0</v>
      </c>
      <c r="AJ78" s="115">
        <f t="shared" si="33"/>
        <v>0</v>
      </c>
      <c r="AK78" s="115">
        <f t="shared" si="34"/>
        <v>2</v>
      </c>
      <c r="AL78" s="115">
        <f t="shared" ca="1" si="35"/>
        <v>4</v>
      </c>
      <c r="AM78" s="115">
        <f t="shared" ca="1" si="16"/>
        <v>4</v>
      </c>
      <c r="AN78" s="115">
        <f t="shared" ca="1" si="17"/>
        <v>4</v>
      </c>
      <c r="AO78" s="115">
        <f t="shared" ca="1" si="18"/>
        <v>4</v>
      </c>
      <c r="AP78" s="115">
        <f t="shared" ca="1" si="19"/>
        <v>4</v>
      </c>
      <c r="AQ78" s="115">
        <f t="shared" ca="1" si="20"/>
        <v>4</v>
      </c>
      <c r="AR78" s="115">
        <f t="shared" ca="1" si="21"/>
        <v>4</v>
      </c>
      <c r="AS78" s="115">
        <f t="shared" ca="1" si="22"/>
        <v>4</v>
      </c>
      <c r="AU78" s="90"/>
      <c r="AV78" s="90"/>
      <c r="AW78" s="90"/>
      <c r="AX78" s="90"/>
      <c r="AY78" s="90"/>
      <c r="AZ78" s="4"/>
      <c r="BA78" s="4"/>
      <c r="BB78" s="4"/>
      <c r="BC78" s="4"/>
      <c r="BD78" s="4"/>
    </row>
    <row r="79" spans="2:56" s="73" customFormat="1" x14ac:dyDescent="0.25">
      <c r="B79" s="74" t="s">
        <v>104</v>
      </c>
      <c r="C79" s="121">
        <v>2023</v>
      </c>
      <c r="D79" s="121">
        <v>2609</v>
      </c>
      <c r="E79" s="121">
        <v>2336</v>
      </c>
      <c r="F79" s="121">
        <v>1934</v>
      </c>
      <c r="G79" s="120">
        <v>2867</v>
      </c>
      <c r="H79" s="120">
        <v>1433.1515310782222</v>
      </c>
      <c r="I79" s="120">
        <v>1912</v>
      </c>
      <c r="J79" s="120">
        <v>2591</v>
      </c>
      <c r="K79" s="120">
        <v>2219.1107413569976</v>
      </c>
      <c r="L79" s="75"/>
      <c r="M79" s="46" t="str">
        <f t="shared" si="23"/>
        <v>RUA</v>
      </c>
      <c r="N79" s="114">
        <f t="shared" si="15"/>
        <v>9</v>
      </c>
      <c r="O79" s="76">
        <v>5</v>
      </c>
      <c r="P79" s="110">
        <f t="shared" ca="1" si="28"/>
        <v>30011.150204715228</v>
      </c>
      <c r="Q79" s="111">
        <f t="shared" ca="1" si="29"/>
        <v>-13.79300483642271</v>
      </c>
      <c r="R79" s="112">
        <f t="shared" ca="1" si="30"/>
        <v>1.4991448747704043E-3</v>
      </c>
      <c r="S79" s="113" t="str">
        <f t="shared" ca="1" si="31"/>
        <v>Average</v>
      </c>
      <c r="T79" s="84"/>
      <c r="U79" s="76"/>
      <c r="V79" s="78"/>
      <c r="W79" s="79"/>
      <c r="X79" s="46" t="str">
        <f t="shared" si="24"/>
        <v>RUA</v>
      </c>
      <c r="Y79" s="45">
        <f t="shared" ca="1" si="36"/>
        <v>2038.8155681088051</v>
      </c>
      <c r="Z79" s="45">
        <f t="shared" ca="1" si="36"/>
        <v>2038.8155681088051</v>
      </c>
      <c r="AA79" s="45">
        <f t="shared" ca="1" si="36"/>
        <v>2038.8155681088051</v>
      </c>
      <c r="AB79" s="45">
        <f t="shared" ca="1" si="36"/>
        <v>2038.8155681088051</v>
      </c>
      <c r="AC79" s="45">
        <f t="shared" ca="1" si="36"/>
        <v>2038.8155681088051</v>
      </c>
      <c r="AD79" s="45">
        <f t="shared" ca="1" si="36"/>
        <v>2038.8155681088051</v>
      </c>
      <c r="AE79" s="45">
        <f t="shared" ca="1" si="36"/>
        <v>2038.8155681088051</v>
      </c>
      <c r="AF79" s="108">
        <f t="shared" ca="1" si="36"/>
        <v>2038.8155681088051</v>
      </c>
      <c r="AG79" s="40"/>
      <c r="AH79" s="116" t="str">
        <f t="shared" si="9"/>
        <v>RUA</v>
      </c>
      <c r="AI79" s="115">
        <f t="shared" si="32"/>
        <v>1672.5757655391112</v>
      </c>
      <c r="AJ79" s="115">
        <f t="shared" si="33"/>
        <v>2251.5</v>
      </c>
      <c r="AK79" s="115">
        <f t="shared" si="34"/>
        <v>2405.0553706784985</v>
      </c>
      <c r="AL79" s="115">
        <f t="shared" ca="1" si="35"/>
        <v>2128.9631547329013</v>
      </c>
      <c r="AM79" s="115">
        <f t="shared" ca="1" si="16"/>
        <v>2038.8155681088051</v>
      </c>
      <c r="AN79" s="115">
        <f t="shared" ca="1" si="17"/>
        <v>2038.8155681088051</v>
      </c>
      <c r="AO79" s="115">
        <f t="shared" ca="1" si="18"/>
        <v>2038.8155681088051</v>
      </c>
      <c r="AP79" s="115">
        <f t="shared" ca="1" si="19"/>
        <v>2038.8155681088051</v>
      </c>
      <c r="AQ79" s="115">
        <f t="shared" ca="1" si="20"/>
        <v>2038.8155681088051</v>
      </c>
      <c r="AR79" s="115">
        <f t="shared" ca="1" si="21"/>
        <v>2038.8155681088051</v>
      </c>
      <c r="AS79" s="115">
        <f t="shared" ca="1" si="22"/>
        <v>2038.8155681088051</v>
      </c>
      <c r="AU79" s="90"/>
      <c r="AV79" s="90"/>
      <c r="AW79" s="90"/>
      <c r="AX79" s="90"/>
      <c r="AY79" s="90"/>
      <c r="AZ79" s="4"/>
      <c r="BA79" s="4"/>
      <c r="BB79" s="4"/>
      <c r="BC79" s="4"/>
      <c r="BD79" s="4"/>
    </row>
    <row r="80" spans="2:56" s="73" customFormat="1" x14ac:dyDescent="0.25">
      <c r="B80" s="74" t="s">
        <v>105</v>
      </c>
      <c r="C80" s="121">
        <v>434</v>
      </c>
      <c r="D80" s="121">
        <v>986</v>
      </c>
      <c r="E80" s="121">
        <v>1140</v>
      </c>
      <c r="F80" s="121">
        <v>895</v>
      </c>
      <c r="G80" s="121">
        <v>1725</v>
      </c>
      <c r="H80" s="121">
        <v>993.09924466536381</v>
      </c>
      <c r="I80" s="121">
        <v>1904</v>
      </c>
      <c r="J80" s="121">
        <v>1115</v>
      </c>
      <c r="K80" s="121">
        <v>1281.4864731620139</v>
      </c>
      <c r="L80" s="75"/>
      <c r="M80" s="46" t="str">
        <f t="shared" si="23"/>
        <v>RUC</v>
      </c>
      <c r="N80" s="114">
        <f t="shared" si="15"/>
        <v>9</v>
      </c>
      <c r="O80" s="76">
        <f>MIN(N80,$H$6)</f>
        <v>5</v>
      </c>
      <c r="P80" s="110">
        <f t="shared" ca="1" si="28"/>
        <v>155653.17888917882</v>
      </c>
      <c r="Q80" s="111">
        <f t="shared" ca="1" si="29"/>
        <v>-76.512629834133605</v>
      </c>
      <c r="R80" s="112">
        <f t="shared" ca="1" si="30"/>
        <v>9.435980899985745E-2</v>
      </c>
      <c r="S80" s="113" t="str">
        <f t="shared" ca="1" si="31"/>
        <v>Average</v>
      </c>
      <c r="T80" s="84"/>
      <c r="U80" s="76"/>
      <c r="V80" s="78"/>
      <c r="W80" s="79"/>
      <c r="X80" s="46" t="str">
        <f t="shared" si="24"/>
        <v>RUC</v>
      </c>
      <c r="Y80" s="45">
        <f t="shared" ca="1" si="36"/>
        <v>1323.3964294568443</v>
      </c>
      <c r="Z80" s="45">
        <f t="shared" ca="1" si="36"/>
        <v>1323.3964294568443</v>
      </c>
      <c r="AA80" s="45">
        <f t="shared" ca="1" si="36"/>
        <v>1323.3964294568443</v>
      </c>
      <c r="AB80" s="45">
        <f t="shared" ca="1" si="36"/>
        <v>1323.3964294568443</v>
      </c>
      <c r="AC80" s="45">
        <f t="shared" ca="1" si="36"/>
        <v>1323.3964294568443</v>
      </c>
      <c r="AD80" s="45">
        <f t="shared" ca="1" si="36"/>
        <v>1323.3964294568443</v>
      </c>
      <c r="AE80" s="45">
        <f t="shared" ca="1" si="36"/>
        <v>1323.3964294568443</v>
      </c>
      <c r="AF80" s="108">
        <f t="shared" ca="1" si="36"/>
        <v>1323.3964294568443</v>
      </c>
      <c r="AG80" s="40"/>
      <c r="AH80" s="116" t="str">
        <f t="shared" si="9"/>
        <v>RUC</v>
      </c>
      <c r="AI80" s="115">
        <f t="shared" si="32"/>
        <v>1448.5496223326818</v>
      </c>
      <c r="AJ80" s="115">
        <f t="shared" si="33"/>
        <v>1509.5</v>
      </c>
      <c r="AK80" s="115">
        <f t="shared" si="34"/>
        <v>1198.2432365810068</v>
      </c>
      <c r="AL80" s="115">
        <f t="shared" ca="1" si="35"/>
        <v>1302.4414513094291</v>
      </c>
      <c r="AM80" s="115">
        <f t="shared" ca="1" si="16"/>
        <v>1323.3964294568443</v>
      </c>
      <c r="AN80" s="115">
        <f t="shared" ca="1" si="17"/>
        <v>1323.3964294568443</v>
      </c>
      <c r="AO80" s="115">
        <f t="shared" ca="1" si="18"/>
        <v>1323.3964294568443</v>
      </c>
      <c r="AP80" s="115">
        <f t="shared" ca="1" si="19"/>
        <v>1323.3964294568443</v>
      </c>
      <c r="AQ80" s="115">
        <f t="shared" ca="1" si="20"/>
        <v>1323.3964294568443</v>
      </c>
      <c r="AR80" s="115">
        <f t="shared" ca="1" si="21"/>
        <v>1323.3964294568443</v>
      </c>
      <c r="AS80" s="115">
        <f t="shared" ca="1" si="22"/>
        <v>1323.3964294568443</v>
      </c>
      <c r="AU80" s="90"/>
      <c r="AV80" s="90"/>
      <c r="AW80" s="90"/>
      <c r="AX80" s="90"/>
      <c r="AY80" s="90"/>
      <c r="AZ80" s="4"/>
      <c r="BA80" s="4"/>
      <c r="BB80" s="4"/>
      <c r="BC80" s="4"/>
      <c r="BD80" s="4"/>
    </row>
    <row r="81" spans="2:56" s="73" customFormat="1" x14ac:dyDescent="0.25">
      <c r="B81" s="74" t="s">
        <v>106</v>
      </c>
      <c r="C81" s="121">
        <v>37</v>
      </c>
      <c r="D81" s="121">
        <v>7</v>
      </c>
      <c r="E81" s="121">
        <v>7</v>
      </c>
      <c r="F81" s="121">
        <v>22</v>
      </c>
      <c r="G81" s="121">
        <v>2</v>
      </c>
      <c r="H81" s="121">
        <v>7.0219138511692387</v>
      </c>
      <c r="I81" s="121">
        <v>21</v>
      </c>
      <c r="J81" s="121">
        <v>8</v>
      </c>
      <c r="K81" s="121">
        <v>3.9983977321747703</v>
      </c>
      <c r="L81" s="75"/>
      <c r="M81" s="46" t="str">
        <f t="shared" si="23"/>
        <v>RUD</v>
      </c>
      <c r="N81" s="114">
        <f t="shared" si="15"/>
        <v>9</v>
      </c>
      <c r="O81" s="76">
        <f>MIN(N81,$H$6)</f>
        <v>5</v>
      </c>
      <c r="P81" s="110">
        <f t="shared" ca="1" si="28"/>
        <v>-994.53207090048022</v>
      </c>
      <c r="Q81" s="111">
        <f t="shared" ca="1" si="29"/>
        <v>0.49748816131803031</v>
      </c>
      <c r="R81" s="112">
        <f t="shared" ca="1" si="30"/>
        <v>1.1191089985598484E-2</v>
      </c>
      <c r="S81" s="113" t="str">
        <f t="shared" ca="1" si="31"/>
        <v>Average</v>
      </c>
      <c r="T81" s="84"/>
      <c r="U81" s="76"/>
      <c r="V81" s="78"/>
      <c r="W81" s="79"/>
      <c r="X81" s="46" t="str">
        <f t="shared" si="24"/>
        <v>RUD</v>
      </c>
      <c r="Y81" s="45">
        <f t="shared" ca="1" si="36"/>
        <v>10.005077895836003</v>
      </c>
      <c r="Z81" s="45">
        <f t="shared" ca="1" si="36"/>
        <v>10.005077895836003</v>
      </c>
      <c r="AA81" s="45">
        <f t="shared" ca="1" si="36"/>
        <v>10.005077895836003</v>
      </c>
      <c r="AB81" s="45">
        <f t="shared" ca="1" si="36"/>
        <v>10.005077895836003</v>
      </c>
      <c r="AC81" s="45">
        <f t="shared" ca="1" si="36"/>
        <v>10.005077895836003</v>
      </c>
      <c r="AD81" s="45">
        <f t="shared" ca="1" si="36"/>
        <v>10.005077895836003</v>
      </c>
      <c r="AE81" s="45">
        <f t="shared" ca="1" si="36"/>
        <v>10.005077895836003</v>
      </c>
      <c r="AF81" s="108">
        <f t="shared" ca="1" si="36"/>
        <v>10.005077895836003</v>
      </c>
      <c r="AG81" s="40"/>
      <c r="AH81" s="116" t="str">
        <f t="shared" si="9"/>
        <v>RUD</v>
      </c>
      <c r="AI81" s="115">
        <f t="shared" si="32"/>
        <v>14.010956925584619</v>
      </c>
      <c r="AJ81" s="115">
        <f t="shared" si="33"/>
        <v>14.5</v>
      </c>
      <c r="AK81" s="115">
        <f t="shared" si="34"/>
        <v>5.9991988660873847</v>
      </c>
      <c r="AL81" s="115">
        <f t="shared" ca="1" si="35"/>
        <v>7.0017378140053861</v>
      </c>
      <c r="AM81" s="115">
        <f t="shared" ca="1" si="16"/>
        <v>10.005077895836003</v>
      </c>
      <c r="AN81" s="115">
        <f t="shared" ca="1" si="17"/>
        <v>10.005077895836003</v>
      </c>
      <c r="AO81" s="115">
        <f t="shared" ca="1" si="18"/>
        <v>10.005077895836003</v>
      </c>
      <c r="AP81" s="115">
        <f t="shared" ca="1" si="19"/>
        <v>10.005077895836003</v>
      </c>
      <c r="AQ81" s="115">
        <f t="shared" ca="1" si="20"/>
        <v>10.005077895836003</v>
      </c>
      <c r="AR81" s="115">
        <f t="shared" ca="1" si="21"/>
        <v>10.005077895836003</v>
      </c>
      <c r="AS81" s="115">
        <f t="shared" ca="1" si="22"/>
        <v>10.005077895836003</v>
      </c>
      <c r="AU81" s="90"/>
      <c r="AV81" s="90"/>
      <c r="AW81" s="90"/>
      <c r="AX81" s="90"/>
      <c r="AY81" s="90"/>
      <c r="AZ81" s="4"/>
      <c r="BA81" s="4"/>
      <c r="BB81" s="4"/>
      <c r="BC81" s="4"/>
      <c r="BD81" s="4"/>
    </row>
    <row r="82" spans="2:56" s="73" customFormat="1" x14ac:dyDescent="0.25">
      <c r="B82" s="74" t="s">
        <v>107</v>
      </c>
      <c r="C82" s="121">
        <v>83</v>
      </c>
      <c r="D82" s="121">
        <v>110</v>
      </c>
      <c r="E82" s="121">
        <v>214</v>
      </c>
      <c r="F82" s="121">
        <v>10</v>
      </c>
      <c r="G82" s="121">
        <v>1</v>
      </c>
      <c r="H82" s="121">
        <v>9.0281749515033081</v>
      </c>
      <c r="I82" s="121">
        <v>1</v>
      </c>
      <c r="J82" s="121">
        <v>3</v>
      </c>
      <c r="K82" s="121">
        <v>0.99959943304369259</v>
      </c>
      <c r="L82" s="75"/>
      <c r="M82" s="46" t="str">
        <f t="shared" si="23"/>
        <v>RUE</v>
      </c>
      <c r="N82" s="114">
        <f t="shared" si="15"/>
        <v>9</v>
      </c>
      <c r="O82" s="76">
        <f>MIN(N82,$H$6)</f>
        <v>5</v>
      </c>
      <c r="P82" s="110">
        <f t="shared" ca="1" si="28"/>
        <v>1218.4471336967597</v>
      </c>
      <c r="Q82" s="111">
        <f t="shared" ca="1" si="29"/>
        <v>-0.60289760854159236</v>
      </c>
      <c r="R82" s="112">
        <f t="shared" ca="1" si="30"/>
        <v>7.5192999454782292E-2</v>
      </c>
      <c r="S82" s="113" t="str">
        <f t="shared" ca="1" si="31"/>
        <v>Average</v>
      </c>
      <c r="T82" s="84"/>
      <c r="U82" s="76"/>
      <c r="V82" s="78"/>
      <c r="W82" s="79"/>
      <c r="X82" s="46" t="str">
        <f t="shared" si="24"/>
        <v>RUE</v>
      </c>
      <c r="Y82" s="45">
        <f t="shared" ca="1" si="36"/>
        <v>3.5069435961367503</v>
      </c>
      <c r="Z82" s="45">
        <f t="shared" ca="1" si="36"/>
        <v>3.5069435961367503</v>
      </c>
      <c r="AA82" s="45">
        <f t="shared" ca="1" si="36"/>
        <v>3.5069435961367503</v>
      </c>
      <c r="AB82" s="45">
        <f t="shared" ca="1" si="36"/>
        <v>3.5069435961367503</v>
      </c>
      <c r="AC82" s="45">
        <f t="shared" ca="1" si="36"/>
        <v>3.5069435961367503</v>
      </c>
      <c r="AD82" s="45">
        <f t="shared" ca="1" si="36"/>
        <v>3.5069435961367503</v>
      </c>
      <c r="AE82" s="45">
        <f t="shared" ca="1" si="36"/>
        <v>3.5069435961367503</v>
      </c>
      <c r="AF82" s="108">
        <f t="shared" ca="1" si="36"/>
        <v>3.5069435961367503</v>
      </c>
      <c r="AG82" s="40"/>
      <c r="AH82" s="116" t="str">
        <f t="shared" si="9"/>
        <v>RUE</v>
      </c>
      <c r="AI82" s="115">
        <f t="shared" si="32"/>
        <v>5.014087475751654</v>
      </c>
      <c r="AJ82" s="115">
        <f t="shared" si="33"/>
        <v>2</v>
      </c>
      <c r="AK82" s="115">
        <f t="shared" si="34"/>
        <v>1.9997997165218462</v>
      </c>
      <c r="AL82" s="115">
        <f t="shared" ca="1" si="35"/>
        <v>2.2532715145902213</v>
      </c>
      <c r="AM82" s="115">
        <f t="shared" ca="1" si="16"/>
        <v>3.5069435961367503</v>
      </c>
      <c r="AN82" s="115">
        <f t="shared" ca="1" si="17"/>
        <v>3.5069435961367503</v>
      </c>
      <c r="AO82" s="115">
        <f t="shared" ca="1" si="18"/>
        <v>3.5069435961367503</v>
      </c>
      <c r="AP82" s="115">
        <f t="shared" ca="1" si="19"/>
        <v>3.5069435961367503</v>
      </c>
      <c r="AQ82" s="115">
        <f t="shared" ca="1" si="20"/>
        <v>3.5069435961367503</v>
      </c>
      <c r="AR82" s="115">
        <f t="shared" ca="1" si="21"/>
        <v>3.5069435961367503</v>
      </c>
      <c r="AS82" s="115">
        <f t="shared" ca="1" si="22"/>
        <v>3.5069435961367503</v>
      </c>
      <c r="AU82" s="90"/>
      <c r="AV82" s="90"/>
      <c r="AW82" s="90"/>
      <c r="AX82" s="90"/>
      <c r="AY82" s="90"/>
      <c r="AZ82" s="4"/>
      <c r="BA82" s="4"/>
      <c r="BB82" s="4"/>
      <c r="BC82" s="4"/>
      <c r="BD82" s="4"/>
    </row>
    <row r="83" spans="2:56" s="73" customFormat="1" x14ac:dyDescent="0.25">
      <c r="B83" s="74" t="s">
        <v>108</v>
      </c>
      <c r="C83" s="121">
        <v>133</v>
      </c>
      <c r="D83" s="121">
        <v>161</v>
      </c>
      <c r="E83" s="121">
        <v>69</v>
      </c>
      <c r="F83" s="121">
        <v>102</v>
      </c>
      <c r="G83" s="121">
        <v>56</v>
      </c>
      <c r="H83" s="121">
        <v>46.144005307683571</v>
      </c>
      <c r="I83" s="121">
        <v>28</v>
      </c>
      <c r="J83" s="121">
        <v>13</v>
      </c>
      <c r="K83" s="121">
        <v>32.986781290441854</v>
      </c>
      <c r="L83" s="75"/>
      <c r="M83" s="46" t="str">
        <f t="shared" si="23"/>
        <v>RUF</v>
      </c>
      <c r="N83" s="114">
        <f t="shared" si="15"/>
        <v>9</v>
      </c>
      <c r="O83" s="76">
        <f>MIN(N83,$H$6)</f>
        <v>5</v>
      </c>
      <c r="P83" s="110">
        <f t="shared" ca="1" si="28"/>
        <v>15995.987411042477</v>
      </c>
      <c r="Q83" s="111">
        <f t="shared" ca="1" si="29"/>
        <v>-7.9170442726799859</v>
      </c>
      <c r="R83" s="112">
        <f t="shared" ca="1" si="30"/>
        <v>0.56878744782907587</v>
      </c>
      <c r="S83" s="113" t="str">
        <f t="shared" ca="1" si="31"/>
        <v>Linear</v>
      </c>
      <c r="T83" s="77" t="s">
        <v>9</v>
      </c>
      <c r="U83" s="76">
        <v>4</v>
      </c>
      <c r="V83" s="82" t="s">
        <v>144</v>
      </c>
      <c r="W83" s="79"/>
      <c r="X83" s="46" t="str">
        <f t="shared" si="24"/>
        <v>RUF</v>
      </c>
      <c r="Y83" s="45">
        <f t="shared" ca="1" si="36"/>
        <v>30.032696649531356</v>
      </c>
      <c r="Z83" s="45">
        <f t="shared" ca="1" si="36"/>
        <v>30.032696649531356</v>
      </c>
      <c r="AA83" s="45">
        <f t="shared" ca="1" si="36"/>
        <v>30.032696649531356</v>
      </c>
      <c r="AB83" s="45">
        <f t="shared" ca="1" si="36"/>
        <v>30.032696649531356</v>
      </c>
      <c r="AC83" s="45">
        <f t="shared" ca="1" si="36"/>
        <v>30.032696649531356</v>
      </c>
      <c r="AD83" s="45">
        <f t="shared" ca="1" si="36"/>
        <v>30.032696649531356</v>
      </c>
      <c r="AE83" s="45">
        <f t="shared" ca="1" si="36"/>
        <v>30.032696649531356</v>
      </c>
      <c r="AF83" s="108">
        <f t="shared" ca="1" si="36"/>
        <v>30.032696649531356</v>
      </c>
      <c r="AG83" s="40"/>
      <c r="AH83" s="116" t="str">
        <f t="shared" si="9"/>
        <v>RUF</v>
      </c>
      <c r="AI83" s="115">
        <f t="shared" si="32"/>
        <v>37.072002653841786</v>
      </c>
      <c r="AJ83" s="115">
        <f t="shared" si="33"/>
        <v>20.5</v>
      </c>
      <c r="AK83" s="115">
        <f t="shared" si="34"/>
        <v>22.993390645220927</v>
      </c>
      <c r="AL83" s="115">
        <f t="shared" ca="1" si="35"/>
        <v>31.509738969986607</v>
      </c>
      <c r="AM83" s="115">
        <f t="shared" ca="1" si="16"/>
        <v>30.032696649531356</v>
      </c>
      <c r="AN83" s="115">
        <f t="shared" ca="1" si="17"/>
        <v>30.032696649531356</v>
      </c>
      <c r="AO83" s="115">
        <f t="shared" ca="1" si="18"/>
        <v>30.032696649531356</v>
      </c>
      <c r="AP83" s="115">
        <f t="shared" ca="1" si="19"/>
        <v>30.032696649531356</v>
      </c>
      <c r="AQ83" s="115">
        <f t="shared" ca="1" si="20"/>
        <v>30.032696649531356</v>
      </c>
      <c r="AR83" s="115">
        <f t="shared" ca="1" si="21"/>
        <v>30.032696649531356</v>
      </c>
      <c r="AS83" s="115">
        <f t="shared" ca="1" si="22"/>
        <v>30.032696649531356</v>
      </c>
      <c r="AU83" s="90"/>
      <c r="AV83" s="90"/>
      <c r="AW83" s="90"/>
      <c r="AX83" s="90"/>
      <c r="AY83" s="90"/>
      <c r="AZ83" s="4"/>
      <c r="BA83" s="4"/>
      <c r="BB83" s="4"/>
      <c r="BC83" s="4"/>
      <c r="BD83" s="4"/>
    </row>
    <row r="84" spans="2:56" s="73" customFormat="1" x14ac:dyDescent="0.25">
      <c r="B84" s="74" t="s">
        <v>109</v>
      </c>
      <c r="C84" s="121">
        <v>121</v>
      </c>
      <c r="D84" s="121">
        <v>143</v>
      </c>
      <c r="E84" s="121">
        <v>181</v>
      </c>
      <c r="F84" s="121">
        <v>178</v>
      </c>
      <c r="G84" s="121">
        <v>219</v>
      </c>
      <c r="H84" s="121">
        <v>211.66054608524419</v>
      </c>
      <c r="I84" s="121">
        <v>155</v>
      </c>
      <c r="J84" s="121">
        <v>188</v>
      </c>
      <c r="K84" s="121">
        <v>221.91107413569975</v>
      </c>
      <c r="L84" s="75"/>
      <c r="M84" s="46" t="str">
        <f t="shared" si="23"/>
        <v>RUG</v>
      </c>
      <c r="N84" s="114">
        <f t="shared" si="15"/>
        <v>9</v>
      </c>
      <c r="O84" s="76">
        <v>9</v>
      </c>
      <c r="P84" s="110">
        <f t="shared" ca="1" si="28"/>
        <v>-17285.057926412326</v>
      </c>
      <c r="Q84" s="111">
        <f t="shared" ca="1" si="29"/>
        <v>8.6717473771340554</v>
      </c>
      <c r="R84" s="112">
        <f t="shared" ca="1" si="30"/>
        <v>0.45929246736483981</v>
      </c>
      <c r="S84" s="113" t="str">
        <f t="shared" ca="1" si="31"/>
        <v>Linear</v>
      </c>
      <c r="T84" s="84"/>
      <c r="U84" s="76"/>
      <c r="V84" s="78"/>
      <c r="W84" s="79"/>
      <c r="X84" s="46" t="str">
        <f t="shared" si="24"/>
        <v>RUG</v>
      </c>
      <c r="Y84" s="45">
        <f t="shared" ca="1" si="36"/>
        <v>223.2000280213324</v>
      </c>
      <c r="Z84" s="45">
        <f t="shared" ca="1" si="36"/>
        <v>231.87177539846743</v>
      </c>
      <c r="AA84" s="45">
        <f t="shared" ca="1" si="36"/>
        <v>240.54352277559883</v>
      </c>
      <c r="AB84" s="45">
        <f t="shared" ca="1" si="36"/>
        <v>249.21527015273386</v>
      </c>
      <c r="AC84" s="45">
        <f t="shared" ca="1" si="36"/>
        <v>257.8870175298689</v>
      </c>
      <c r="AD84" s="45">
        <f t="shared" ca="1" si="36"/>
        <v>266.5587649070003</v>
      </c>
      <c r="AE84" s="45">
        <f t="shared" ca="1" si="36"/>
        <v>275.23051228413533</v>
      </c>
      <c r="AF84" s="108">
        <f t="shared" ca="1" si="36"/>
        <v>283.90225966127036</v>
      </c>
      <c r="AG84" s="40"/>
      <c r="AH84" s="116" t="str">
        <f t="shared" si="9"/>
        <v>RUG</v>
      </c>
      <c r="AI84" s="115">
        <f t="shared" si="32"/>
        <v>183.33027304262208</v>
      </c>
      <c r="AJ84" s="115">
        <f t="shared" si="33"/>
        <v>171.5</v>
      </c>
      <c r="AK84" s="115">
        <f t="shared" si="34"/>
        <v>204.95553706784989</v>
      </c>
      <c r="AL84" s="115">
        <f t="shared" ca="1" si="35"/>
        <v>222.55555107851609</v>
      </c>
      <c r="AM84" s="115">
        <f t="shared" ca="1" si="16"/>
        <v>227.53590170989992</v>
      </c>
      <c r="AN84" s="115">
        <f t="shared" ca="1" si="17"/>
        <v>236.20764908703313</v>
      </c>
      <c r="AO84" s="115">
        <f t="shared" ca="1" si="18"/>
        <v>244.87939646416635</v>
      </c>
      <c r="AP84" s="115">
        <f t="shared" ca="1" si="19"/>
        <v>253.55114384130138</v>
      </c>
      <c r="AQ84" s="115">
        <f t="shared" ca="1" si="20"/>
        <v>262.2228912184346</v>
      </c>
      <c r="AR84" s="115">
        <f t="shared" ca="1" si="21"/>
        <v>270.89463859556781</v>
      </c>
      <c r="AS84" s="115">
        <f t="shared" ca="1" si="22"/>
        <v>279.56638597270285</v>
      </c>
      <c r="AU84" s="90"/>
      <c r="AV84" s="90"/>
      <c r="AW84" s="90"/>
      <c r="AX84" s="90"/>
      <c r="AY84" s="90"/>
      <c r="AZ84" s="4"/>
      <c r="BA84" s="4"/>
      <c r="BB84" s="4"/>
      <c r="BC84" s="4"/>
      <c r="BD84" s="4"/>
    </row>
    <row r="85" spans="2:56" s="73" customFormat="1" x14ac:dyDescent="0.25">
      <c r="B85" s="74" t="s">
        <v>110</v>
      </c>
      <c r="C85" s="121">
        <v>31</v>
      </c>
      <c r="D85" s="121">
        <v>44</v>
      </c>
      <c r="E85" s="121">
        <v>50</v>
      </c>
      <c r="F85" s="121">
        <v>42</v>
      </c>
      <c r="G85" s="121">
        <v>72</v>
      </c>
      <c r="H85" s="121">
        <v>49.502664080176373</v>
      </c>
      <c r="I85" s="121">
        <v>0</v>
      </c>
      <c r="J85" s="121">
        <v>73</v>
      </c>
      <c r="K85" s="121">
        <v>98.960343871325563</v>
      </c>
      <c r="L85" s="75"/>
      <c r="M85" s="46" t="str">
        <f t="shared" si="23"/>
        <v>RUH</v>
      </c>
      <c r="N85" s="114">
        <f t="shared" si="15"/>
        <v>8</v>
      </c>
      <c r="O85" s="76">
        <v>9</v>
      </c>
      <c r="P85" s="110">
        <f t="shared" ca="1" si="28"/>
        <v>-8889.1190383088415</v>
      </c>
      <c r="Q85" s="111">
        <f t="shared" ca="1" si="29"/>
        <v>4.4390673260913101</v>
      </c>
      <c r="R85" s="112">
        <f t="shared" ca="1" si="30"/>
        <v>0.18592265548784628</v>
      </c>
      <c r="S85" s="113" t="str">
        <f t="shared" ca="1" si="31"/>
        <v>Average</v>
      </c>
      <c r="T85" s="84"/>
      <c r="U85" s="76"/>
      <c r="V85" s="78"/>
      <c r="W85" s="79"/>
      <c r="X85" s="46" t="str">
        <f t="shared" si="24"/>
        <v>RUH</v>
      </c>
      <c r="Y85" s="45">
        <f t="shared" ref="Y85:AF92" ca="1" si="37">IFERROR(MAX(0,IF(IF(LEN($T85)&gt;0,$T85,$S85)=$I$6,$Q85*Y$34+$P85,AVERAGE(OFFSET($K85,0,0,1,IF($U85,-$U85,-$H$7))))),0)</f>
        <v>55.365751987875484</v>
      </c>
      <c r="Z85" s="45">
        <f t="shared" ca="1" si="37"/>
        <v>55.365751987875484</v>
      </c>
      <c r="AA85" s="45">
        <f t="shared" ca="1" si="37"/>
        <v>55.365751987875484</v>
      </c>
      <c r="AB85" s="45">
        <f t="shared" ca="1" si="37"/>
        <v>55.365751987875484</v>
      </c>
      <c r="AC85" s="45">
        <f t="shared" ca="1" si="37"/>
        <v>55.365751987875484</v>
      </c>
      <c r="AD85" s="45">
        <f t="shared" ca="1" si="37"/>
        <v>55.365751987875484</v>
      </c>
      <c r="AE85" s="45">
        <f t="shared" ca="1" si="37"/>
        <v>55.365751987875484</v>
      </c>
      <c r="AF85" s="108">
        <f t="shared" ca="1" si="37"/>
        <v>55.365751987875484</v>
      </c>
      <c r="AG85" s="40"/>
      <c r="AH85" s="116" t="str">
        <f t="shared" si="9"/>
        <v>RUH</v>
      </c>
      <c r="AI85" s="115">
        <f t="shared" si="32"/>
        <v>24.751332040088187</v>
      </c>
      <c r="AJ85" s="115">
        <f t="shared" si="33"/>
        <v>36.5</v>
      </c>
      <c r="AK85" s="115">
        <f t="shared" si="34"/>
        <v>85.980171935662781</v>
      </c>
      <c r="AL85" s="115">
        <f t="shared" ca="1" si="35"/>
        <v>77.163047929600523</v>
      </c>
      <c r="AM85" s="115">
        <f t="shared" ca="1" si="16"/>
        <v>55.365751987875484</v>
      </c>
      <c r="AN85" s="115">
        <f t="shared" ca="1" si="17"/>
        <v>55.365751987875484</v>
      </c>
      <c r="AO85" s="115">
        <f t="shared" ca="1" si="18"/>
        <v>55.365751987875484</v>
      </c>
      <c r="AP85" s="115">
        <f t="shared" ca="1" si="19"/>
        <v>55.365751987875484</v>
      </c>
      <c r="AQ85" s="115">
        <f t="shared" ca="1" si="20"/>
        <v>55.365751987875484</v>
      </c>
      <c r="AR85" s="115">
        <f t="shared" ca="1" si="21"/>
        <v>55.365751987875484</v>
      </c>
      <c r="AS85" s="115">
        <f t="shared" ca="1" si="22"/>
        <v>55.365751987875484</v>
      </c>
      <c r="AU85" s="90"/>
      <c r="AV85" s="90"/>
      <c r="AW85" s="90"/>
      <c r="AX85" s="90"/>
      <c r="AY85" s="90"/>
      <c r="AZ85" s="4"/>
      <c r="BA85" s="4"/>
      <c r="BB85" s="4"/>
      <c r="BC85" s="4"/>
      <c r="BD85" s="4"/>
    </row>
    <row r="86" spans="2:56" s="73" customFormat="1" x14ac:dyDescent="0.25">
      <c r="B86" s="74" t="s">
        <v>111</v>
      </c>
      <c r="C86" s="121">
        <v>153</v>
      </c>
      <c r="D86" s="121">
        <v>121</v>
      </c>
      <c r="E86" s="121">
        <v>509</v>
      </c>
      <c r="F86" s="121">
        <v>244</v>
      </c>
      <c r="G86" s="121">
        <v>128</v>
      </c>
      <c r="H86" s="121">
        <v>152.47584362538919</v>
      </c>
      <c r="I86" s="121">
        <v>110</v>
      </c>
      <c r="J86" s="121">
        <v>109</v>
      </c>
      <c r="K86" s="121">
        <v>93.962346706107112</v>
      </c>
      <c r="L86" s="75"/>
      <c r="M86" s="46" t="str">
        <f t="shared" si="23"/>
        <v>RUL</v>
      </c>
      <c r="N86" s="114">
        <f t="shared" si="15"/>
        <v>9</v>
      </c>
      <c r="O86" s="76">
        <v>9</v>
      </c>
      <c r="P86" s="110">
        <f t="shared" ca="1" si="28"/>
        <v>39173.598452382401</v>
      </c>
      <c r="Q86" s="111">
        <f t="shared" ca="1" si="29"/>
        <v>-19.361246159169706</v>
      </c>
      <c r="R86" s="112">
        <f t="shared" ca="1" si="30"/>
        <v>0.16375054848187973</v>
      </c>
      <c r="S86" s="113" t="str">
        <f t="shared" ca="1" si="31"/>
        <v>Average</v>
      </c>
      <c r="T86" s="84"/>
      <c r="U86" s="76"/>
      <c r="V86" s="78"/>
      <c r="W86" s="79"/>
      <c r="X86" s="46" t="str">
        <f t="shared" si="24"/>
        <v>RUL</v>
      </c>
      <c r="Y86" s="45">
        <f t="shared" ca="1" si="37"/>
        <v>116.35954758287407</v>
      </c>
      <c r="Z86" s="45">
        <f t="shared" ca="1" si="37"/>
        <v>116.35954758287407</v>
      </c>
      <c r="AA86" s="45">
        <f t="shared" ca="1" si="37"/>
        <v>116.35954758287407</v>
      </c>
      <c r="AB86" s="45">
        <f t="shared" ca="1" si="37"/>
        <v>116.35954758287407</v>
      </c>
      <c r="AC86" s="45">
        <f t="shared" ca="1" si="37"/>
        <v>116.35954758287407</v>
      </c>
      <c r="AD86" s="45">
        <f t="shared" ca="1" si="37"/>
        <v>116.35954758287407</v>
      </c>
      <c r="AE86" s="45">
        <f t="shared" ca="1" si="37"/>
        <v>116.35954758287407</v>
      </c>
      <c r="AF86" s="108">
        <f t="shared" ca="1" si="37"/>
        <v>116.35954758287407</v>
      </c>
      <c r="AG86" s="40"/>
      <c r="AH86" s="116" t="str">
        <f t="shared" si="9"/>
        <v>RUL</v>
      </c>
      <c r="AI86" s="115">
        <f t="shared" si="32"/>
        <v>131.23792181269459</v>
      </c>
      <c r="AJ86" s="115">
        <f t="shared" si="33"/>
        <v>109.5</v>
      </c>
      <c r="AK86" s="115">
        <f t="shared" si="34"/>
        <v>101.48117335305355</v>
      </c>
      <c r="AL86" s="115">
        <f t="shared" ca="1" si="35"/>
        <v>105.16094714449059</v>
      </c>
      <c r="AM86" s="115">
        <f t="shared" ca="1" si="16"/>
        <v>116.35954758287407</v>
      </c>
      <c r="AN86" s="115">
        <f t="shared" ca="1" si="17"/>
        <v>116.35954758287407</v>
      </c>
      <c r="AO86" s="115">
        <f t="shared" ca="1" si="18"/>
        <v>116.35954758287407</v>
      </c>
      <c r="AP86" s="115">
        <f t="shared" ca="1" si="19"/>
        <v>116.35954758287407</v>
      </c>
      <c r="AQ86" s="115">
        <f t="shared" ca="1" si="20"/>
        <v>116.35954758287407</v>
      </c>
      <c r="AR86" s="115">
        <f t="shared" ca="1" si="21"/>
        <v>116.35954758287407</v>
      </c>
      <c r="AS86" s="115">
        <f t="shared" ca="1" si="22"/>
        <v>116.35954758287407</v>
      </c>
      <c r="AU86" s="90"/>
      <c r="AV86" s="90"/>
      <c r="AW86" s="90"/>
      <c r="AX86" s="90"/>
      <c r="AY86" s="90"/>
      <c r="AZ86" s="4"/>
      <c r="BA86" s="4"/>
      <c r="BB86" s="4"/>
      <c r="BC86" s="4"/>
      <c r="BD86" s="4"/>
    </row>
    <row r="87" spans="2:56" s="73" customFormat="1" x14ac:dyDescent="0.25">
      <c r="B87" s="74" t="s">
        <v>112</v>
      </c>
      <c r="C87" s="121">
        <v>0</v>
      </c>
      <c r="D87" s="121">
        <v>0</v>
      </c>
      <c r="E87" s="121">
        <v>0</v>
      </c>
      <c r="F87" s="121">
        <v>0</v>
      </c>
      <c r="G87" s="121">
        <v>0</v>
      </c>
      <c r="H87" s="121">
        <v>2167.7651189109606</v>
      </c>
      <c r="I87" s="121">
        <v>2000</v>
      </c>
      <c r="J87" s="121">
        <v>7</v>
      </c>
      <c r="K87" s="121">
        <v>35.985579589572936</v>
      </c>
      <c r="L87" s="75"/>
      <c r="M87" s="46" t="str">
        <f t="shared" si="23"/>
        <v>RUP</v>
      </c>
      <c r="N87" s="114">
        <f t="shared" si="15"/>
        <v>4</v>
      </c>
      <c r="O87" s="76">
        <f t="shared" ref="O87:O92" si="38">MIN(N87,$H$6)</f>
        <v>4</v>
      </c>
      <c r="P87" s="110">
        <f t="shared" ca="1" si="28"/>
        <v>1692561.1699870988</v>
      </c>
      <c r="Q87" s="111">
        <f t="shared" ca="1" si="29"/>
        <v>-838.83386179641639</v>
      </c>
      <c r="R87" s="112">
        <f t="shared" ca="1" si="30"/>
        <v>0.82433393319022508</v>
      </c>
      <c r="S87" s="113" t="str">
        <f t="shared" ca="1" si="31"/>
        <v>Linear</v>
      </c>
      <c r="T87" s="77" t="s">
        <v>9</v>
      </c>
      <c r="U87" s="76">
        <v>1</v>
      </c>
      <c r="V87" s="82" t="s">
        <v>145</v>
      </c>
      <c r="W87" s="79"/>
      <c r="X87" s="46" t="str">
        <f t="shared" si="24"/>
        <v>RUP</v>
      </c>
      <c r="Y87" s="45">
        <f t="shared" ca="1" si="37"/>
        <v>35.985579589572936</v>
      </c>
      <c r="Z87" s="45">
        <f t="shared" ca="1" si="37"/>
        <v>35.985579589572936</v>
      </c>
      <c r="AA87" s="45">
        <f t="shared" ca="1" si="37"/>
        <v>35.985579589572936</v>
      </c>
      <c r="AB87" s="45">
        <f t="shared" ca="1" si="37"/>
        <v>35.985579589572936</v>
      </c>
      <c r="AC87" s="45">
        <f t="shared" ca="1" si="37"/>
        <v>35.985579589572936</v>
      </c>
      <c r="AD87" s="45">
        <f t="shared" ca="1" si="37"/>
        <v>35.985579589572936</v>
      </c>
      <c r="AE87" s="45">
        <f t="shared" ca="1" si="37"/>
        <v>35.985579589572936</v>
      </c>
      <c r="AF87" s="108">
        <f t="shared" ca="1" si="37"/>
        <v>35.985579589572936</v>
      </c>
      <c r="AG87" s="40"/>
      <c r="AH87" s="116" t="str">
        <f t="shared" si="9"/>
        <v>RUP</v>
      </c>
      <c r="AI87" s="115">
        <f t="shared" si="32"/>
        <v>2083.8825594554801</v>
      </c>
      <c r="AJ87" s="115">
        <f t="shared" si="33"/>
        <v>1003.5</v>
      </c>
      <c r="AK87" s="115">
        <f t="shared" si="34"/>
        <v>21.492789794786468</v>
      </c>
      <c r="AL87" s="115">
        <f t="shared" ca="1" si="35"/>
        <v>35.985579589572936</v>
      </c>
      <c r="AM87" s="115">
        <f t="shared" ca="1" si="16"/>
        <v>35.985579589572936</v>
      </c>
      <c r="AN87" s="115">
        <f t="shared" ca="1" si="17"/>
        <v>35.985579589572936</v>
      </c>
      <c r="AO87" s="115">
        <f t="shared" ca="1" si="18"/>
        <v>35.985579589572936</v>
      </c>
      <c r="AP87" s="115">
        <f t="shared" ca="1" si="19"/>
        <v>35.985579589572936</v>
      </c>
      <c r="AQ87" s="115">
        <f t="shared" ca="1" si="20"/>
        <v>35.985579589572936</v>
      </c>
      <c r="AR87" s="115">
        <f t="shared" ca="1" si="21"/>
        <v>35.985579589572936</v>
      </c>
      <c r="AS87" s="115">
        <f t="shared" ca="1" si="22"/>
        <v>35.985579589572936</v>
      </c>
      <c r="AU87" s="90"/>
      <c r="AV87" s="90"/>
      <c r="AW87" s="90"/>
      <c r="AX87" s="90"/>
      <c r="AY87" s="90"/>
      <c r="AZ87" s="4"/>
      <c r="BA87" s="4"/>
      <c r="BB87" s="4"/>
      <c r="BC87" s="4"/>
      <c r="BD87" s="4"/>
    </row>
    <row r="88" spans="2:56" s="73" customFormat="1" x14ac:dyDescent="0.25">
      <c r="B88" s="74" t="s">
        <v>113</v>
      </c>
      <c r="C88" s="121">
        <v>0</v>
      </c>
      <c r="D88" s="121">
        <v>0</v>
      </c>
      <c r="E88" s="121">
        <v>0</v>
      </c>
      <c r="F88" s="121">
        <v>0</v>
      </c>
      <c r="G88" s="121">
        <v>327</v>
      </c>
      <c r="H88" s="121">
        <v>600.87519955005348</v>
      </c>
      <c r="I88" s="121">
        <v>567</v>
      </c>
      <c r="J88" s="121">
        <v>419</v>
      </c>
      <c r="K88" s="121">
        <v>429.82775620878783</v>
      </c>
      <c r="L88" s="75"/>
      <c r="M88" s="46" t="str">
        <f t="shared" si="23"/>
        <v>RXD</v>
      </c>
      <c r="N88" s="114">
        <f t="shared" si="15"/>
        <v>5</v>
      </c>
      <c r="O88" s="76">
        <f t="shared" si="38"/>
        <v>5</v>
      </c>
      <c r="P88" s="110">
        <f t="shared" ca="1" si="28"/>
        <v>-4325.3704829407043</v>
      </c>
      <c r="Q88" s="111">
        <f t="shared" ca="1" si="29"/>
        <v>2.3780312867522184</v>
      </c>
      <c r="R88" s="112">
        <f t="shared" ca="1" si="30"/>
        <v>1.1046453806622916E-3</v>
      </c>
      <c r="S88" s="113" t="str">
        <f t="shared" ca="1" si="31"/>
        <v>Average</v>
      </c>
      <c r="T88" s="84"/>
      <c r="U88" s="76"/>
      <c r="V88" s="78"/>
      <c r="W88" s="79"/>
      <c r="X88" s="46" t="str">
        <f t="shared" si="24"/>
        <v>RXD</v>
      </c>
      <c r="Y88" s="45">
        <f t="shared" ca="1" si="37"/>
        <v>504.1757389397103</v>
      </c>
      <c r="Z88" s="45">
        <f t="shared" ca="1" si="37"/>
        <v>504.1757389397103</v>
      </c>
      <c r="AA88" s="45">
        <f t="shared" ca="1" si="37"/>
        <v>504.1757389397103</v>
      </c>
      <c r="AB88" s="45">
        <f t="shared" ca="1" si="37"/>
        <v>504.1757389397103</v>
      </c>
      <c r="AC88" s="45">
        <f t="shared" ca="1" si="37"/>
        <v>504.1757389397103</v>
      </c>
      <c r="AD88" s="45">
        <f t="shared" ca="1" si="37"/>
        <v>504.1757389397103</v>
      </c>
      <c r="AE88" s="45">
        <f t="shared" ca="1" si="37"/>
        <v>504.1757389397103</v>
      </c>
      <c r="AF88" s="108">
        <f t="shared" ca="1" si="37"/>
        <v>504.1757389397103</v>
      </c>
      <c r="AG88" s="40"/>
      <c r="AH88" s="116" t="str">
        <f t="shared" si="9"/>
        <v>RXD</v>
      </c>
      <c r="AI88" s="115">
        <f t="shared" si="32"/>
        <v>583.93759977502668</v>
      </c>
      <c r="AJ88" s="115">
        <f t="shared" si="33"/>
        <v>493</v>
      </c>
      <c r="AK88" s="115">
        <f t="shared" si="34"/>
        <v>424.41387810439392</v>
      </c>
      <c r="AL88" s="115">
        <f t="shared" ca="1" si="35"/>
        <v>467.00174757424907</v>
      </c>
      <c r="AM88" s="115">
        <f t="shared" ca="1" si="16"/>
        <v>504.1757389397103</v>
      </c>
      <c r="AN88" s="115">
        <f t="shared" ca="1" si="17"/>
        <v>504.1757389397103</v>
      </c>
      <c r="AO88" s="115">
        <f t="shared" ca="1" si="18"/>
        <v>504.1757389397103</v>
      </c>
      <c r="AP88" s="115">
        <f t="shared" ca="1" si="19"/>
        <v>504.1757389397103</v>
      </c>
      <c r="AQ88" s="115">
        <f t="shared" ca="1" si="20"/>
        <v>504.1757389397103</v>
      </c>
      <c r="AR88" s="115">
        <f t="shared" ca="1" si="21"/>
        <v>504.1757389397103</v>
      </c>
      <c r="AS88" s="115">
        <f t="shared" ca="1" si="22"/>
        <v>504.1757389397103</v>
      </c>
      <c r="AU88" s="90"/>
      <c r="AV88" s="90"/>
      <c r="AW88" s="90"/>
      <c r="AX88" s="90"/>
      <c r="AY88" s="90"/>
      <c r="AZ88" s="4"/>
      <c r="BA88" s="4"/>
      <c r="BB88" s="4"/>
      <c r="BC88" s="4"/>
      <c r="BD88" s="4"/>
    </row>
    <row r="89" spans="2:56" s="73" customFormat="1" x14ac:dyDescent="0.25">
      <c r="B89" s="74" t="s">
        <v>114</v>
      </c>
      <c r="C89" s="121">
        <v>27</v>
      </c>
      <c r="D89" s="121">
        <v>17</v>
      </c>
      <c r="E89" s="121">
        <v>147</v>
      </c>
      <c r="F89" s="121">
        <v>296</v>
      </c>
      <c r="G89" s="121">
        <v>383</v>
      </c>
      <c r="H89" s="121">
        <v>405.26474226748178</v>
      </c>
      <c r="I89" s="121">
        <v>428</v>
      </c>
      <c r="J89" s="121">
        <v>335</v>
      </c>
      <c r="K89" s="121">
        <v>237.90466506439884</v>
      </c>
      <c r="L89" s="75"/>
      <c r="M89" s="46" t="str">
        <f t="shared" si="23"/>
        <v>RXF</v>
      </c>
      <c r="N89" s="114">
        <f t="shared" si="15"/>
        <v>9</v>
      </c>
      <c r="O89" s="76">
        <f t="shared" si="38"/>
        <v>5</v>
      </c>
      <c r="P89" s="110">
        <f t="shared" ca="1" si="28"/>
        <v>73025.644968625085</v>
      </c>
      <c r="Q89" s="111">
        <f t="shared" ca="1" si="29"/>
        <v>-36.045541213868411</v>
      </c>
      <c r="R89" s="112">
        <f t="shared" ca="1" si="30"/>
        <v>0.57210064878891642</v>
      </c>
      <c r="S89" s="113" t="str">
        <f t="shared" ca="1" si="31"/>
        <v>Linear</v>
      </c>
      <c r="T89" s="77" t="s">
        <v>9</v>
      </c>
      <c r="U89" s="76"/>
      <c r="V89" s="82" t="s">
        <v>146</v>
      </c>
      <c r="W89" s="79"/>
      <c r="X89" s="46" t="str">
        <f t="shared" si="24"/>
        <v>RXF</v>
      </c>
      <c r="Y89" s="45">
        <f t="shared" ca="1" si="37"/>
        <v>351.54235183297016</v>
      </c>
      <c r="Z89" s="45">
        <f t="shared" ca="1" si="37"/>
        <v>351.54235183297016</v>
      </c>
      <c r="AA89" s="45">
        <f t="shared" ca="1" si="37"/>
        <v>351.54235183297016</v>
      </c>
      <c r="AB89" s="45">
        <f t="shared" ca="1" si="37"/>
        <v>351.54235183297016</v>
      </c>
      <c r="AC89" s="45">
        <f t="shared" ca="1" si="37"/>
        <v>351.54235183297016</v>
      </c>
      <c r="AD89" s="45">
        <f t="shared" ca="1" si="37"/>
        <v>351.54235183297016</v>
      </c>
      <c r="AE89" s="45">
        <f t="shared" ca="1" si="37"/>
        <v>351.54235183297016</v>
      </c>
      <c r="AF89" s="108">
        <f t="shared" ca="1" si="37"/>
        <v>351.54235183297016</v>
      </c>
      <c r="AG89" s="40"/>
      <c r="AH89" s="116" t="str">
        <f t="shared" si="9"/>
        <v>RXF</v>
      </c>
      <c r="AI89" s="115">
        <f t="shared" si="32"/>
        <v>416.63237113374089</v>
      </c>
      <c r="AJ89" s="115">
        <f t="shared" si="33"/>
        <v>381.5</v>
      </c>
      <c r="AK89" s="115">
        <f t="shared" si="34"/>
        <v>286.45233253219942</v>
      </c>
      <c r="AL89" s="115">
        <f t="shared" ca="1" si="35"/>
        <v>294.72350844868447</v>
      </c>
      <c r="AM89" s="115">
        <f t="shared" ca="1" si="16"/>
        <v>351.54235183297016</v>
      </c>
      <c r="AN89" s="115">
        <f t="shared" ca="1" si="17"/>
        <v>351.54235183297016</v>
      </c>
      <c r="AO89" s="115">
        <f t="shared" ca="1" si="18"/>
        <v>351.54235183297016</v>
      </c>
      <c r="AP89" s="115">
        <f t="shared" ca="1" si="19"/>
        <v>351.54235183297016</v>
      </c>
      <c r="AQ89" s="115">
        <f t="shared" ca="1" si="20"/>
        <v>351.54235183297016</v>
      </c>
      <c r="AR89" s="115">
        <f t="shared" ca="1" si="21"/>
        <v>351.54235183297016</v>
      </c>
      <c r="AS89" s="115">
        <f t="shared" ca="1" si="22"/>
        <v>351.54235183297016</v>
      </c>
      <c r="AU89" s="90"/>
      <c r="AV89" s="90"/>
      <c r="AW89" s="90"/>
      <c r="AX89" s="90"/>
      <c r="AY89" s="90"/>
      <c r="AZ89" s="4"/>
      <c r="BA89" s="4"/>
      <c r="BB89" s="4"/>
      <c r="BC89" s="4"/>
      <c r="BD89" s="4"/>
    </row>
    <row r="90" spans="2:56" s="73" customFormat="1" x14ac:dyDescent="0.25">
      <c r="B90" s="39" t="s">
        <v>115</v>
      </c>
      <c r="C90" s="120">
        <v>0</v>
      </c>
      <c r="D90" s="120">
        <v>0</v>
      </c>
      <c r="E90" s="120">
        <v>0</v>
      </c>
      <c r="F90" s="120">
        <v>0</v>
      </c>
      <c r="G90" s="120">
        <v>0</v>
      </c>
      <c r="H90" s="120">
        <v>0</v>
      </c>
      <c r="I90" s="120">
        <v>0</v>
      </c>
      <c r="J90" s="120">
        <v>0</v>
      </c>
      <c r="K90" s="120">
        <v>0</v>
      </c>
      <c r="L90" s="40"/>
      <c r="M90" s="46" t="str">
        <f t="shared" si="23"/>
        <v>RXW</v>
      </c>
      <c r="N90" s="114">
        <f t="shared" si="15"/>
        <v>0</v>
      </c>
      <c r="O90" s="76">
        <f t="shared" si="38"/>
        <v>0</v>
      </c>
      <c r="P90" s="110">
        <f t="shared" ca="1" si="28"/>
        <v>0</v>
      </c>
      <c r="Q90" s="111">
        <f t="shared" ca="1" si="29"/>
        <v>0</v>
      </c>
      <c r="R90" s="112">
        <f t="shared" ca="1" si="30"/>
        <v>0</v>
      </c>
      <c r="S90" s="113" t="str">
        <f t="shared" ca="1" si="31"/>
        <v>Average</v>
      </c>
      <c r="T90" s="84"/>
      <c r="U90" s="76"/>
      <c r="V90" s="43"/>
      <c r="W90" s="44"/>
      <c r="X90" s="46" t="str">
        <f t="shared" si="24"/>
        <v>RXW</v>
      </c>
      <c r="Y90" s="45">
        <f t="shared" ca="1" si="37"/>
        <v>0</v>
      </c>
      <c r="Z90" s="45">
        <f t="shared" ca="1" si="37"/>
        <v>0</v>
      </c>
      <c r="AA90" s="45">
        <f t="shared" ca="1" si="37"/>
        <v>0</v>
      </c>
      <c r="AB90" s="45">
        <f t="shared" ca="1" si="37"/>
        <v>0</v>
      </c>
      <c r="AC90" s="45">
        <f t="shared" ca="1" si="37"/>
        <v>0</v>
      </c>
      <c r="AD90" s="45">
        <f t="shared" ca="1" si="37"/>
        <v>0</v>
      </c>
      <c r="AE90" s="45">
        <f t="shared" ca="1" si="37"/>
        <v>0</v>
      </c>
      <c r="AF90" s="108">
        <f t="shared" ca="1" si="37"/>
        <v>0</v>
      </c>
      <c r="AG90" s="40"/>
      <c r="AH90" s="116" t="str">
        <f t="shared" si="9"/>
        <v>RXW</v>
      </c>
      <c r="AI90" s="115">
        <f t="shared" si="32"/>
        <v>0</v>
      </c>
      <c r="AJ90" s="115">
        <f t="shared" si="33"/>
        <v>0</v>
      </c>
      <c r="AK90" s="115">
        <f t="shared" si="34"/>
        <v>0</v>
      </c>
      <c r="AL90" s="115">
        <f t="shared" ca="1" si="35"/>
        <v>0</v>
      </c>
      <c r="AM90" s="115">
        <f t="shared" ca="1" si="16"/>
        <v>0</v>
      </c>
      <c r="AN90" s="115">
        <f t="shared" ca="1" si="17"/>
        <v>0</v>
      </c>
      <c r="AO90" s="115">
        <f t="shared" ca="1" si="18"/>
        <v>0</v>
      </c>
      <c r="AP90" s="115">
        <f t="shared" ca="1" si="19"/>
        <v>0</v>
      </c>
      <c r="AQ90" s="115">
        <f t="shared" ca="1" si="20"/>
        <v>0</v>
      </c>
      <c r="AR90" s="115">
        <f t="shared" ca="1" si="21"/>
        <v>0</v>
      </c>
      <c r="AS90" s="115">
        <f t="shared" ca="1" si="22"/>
        <v>0</v>
      </c>
      <c r="AU90" s="90"/>
      <c r="AV90" s="90"/>
      <c r="AW90" s="90"/>
      <c r="AX90" s="90"/>
      <c r="AY90" s="90"/>
      <c r="AZ90" s="4"/>
      <c r="BA90" s="4"/>
      <c r="BB90" s="4"/>
      <c r="BC90" s="4"/>
      <c r="BD90" s="4"/>
    </row>
    <row r="91" spans="2:56" s="73" customFormat="1" x14ac:dyDescent="0.25">
      <c r="B91" s="74" t="s">
        <v>116</v>
      </c>
      <c r="C91" s="121">
        <v>0</v>
      </c>
      <c r="D91" s="121">
        <v>0</v>
      </c>
      <c r="E91" s="121">
        <v>0</v>
      </c>
      <c r="F91" s="121">
        <v>0</v>
      </c>
      <c r="G91" s="121">
        <v>0</v>
      </c>
      <c r="H91" s="121">
        <v>251.78576809192558</v>
      </c>
      <c r="I91" s="121">
        <v>255</v>
      </c>
      <c r="J91" s="121">
        <v>181</v>
      </c>
      <c r="K91" s="121">
        <v>128.94832686263635</v>
      </c>
      <c r="L91" s="75"/>
      <c r="M91" s="46" t="str">
        <f t="shared" si="23"/>
        <v>RXY</v>
      </c>
      <c r="N91" s="114">
        <f t="shared" si="15"/>
        <v>4</v>
      </c>
      <c r="O91" s="76">
        <f t="shared" si="38"/>
        <v>4</v>
      </c>
      <c r="P91" s="110">
        <f t="shared" ca="1" si="28"/>
        <v>89436.793595397176</v>
      </c>
      <c r="Q91" s="111">
        <f t="shared" ca="1" si="29"/>
        <v>-44.251232368786773</v>
      </c>
      <c r="R91" s="112">
        <f t="shared" ca="1" si="30"/>
        <v>0.88636343296666109</v>
      </c>
      <c r="S91" s="113" t="str">
        <f t="shared" ca="1" si="31"/>
        <v>Linear</v>
      </c>
      <c r="T91" s="77" t="s">
        <v>9</v>
      </c>
      <c r="U91" s="76">
        <v>4</v>
      </c>
      <c r="V91" s="82" t="s">
        <v>146</v>
      </c>
      <c r="W91" s="79"/>
      <c r="X91" s="46" t="str">
        <f t="shared" si="24"/>
        <v>RXY</v>
      </c>
      <c r="Y91" s="45">
        <f t="shared" ca="1" si="37"/>
        <v>204.18352373864047</v>
      </c>
      <c r="Z91" s="45">
        <f t="shared" ca="1" si="37"/>
        <v>204.18352373864047</v>
      </c>
      <c r="AA91" s="45">
        <f t="shared" ca="1" si="37"/>
        <v>204.18352373864047</v>
      </c>
      <c r="AB91" s="45">
        <f t="shared" ca="1" si="37"/>
        <v>204.18352373864047</v>
      </c>
      <c r="AC91" s="45">
        <f t="shared" ca="1" si="37"/>
        <v>204.18352373864047</v>
      </c>
      <c r="AD91" s="45">
        <f t="shared" ca="1" si="37"/>
        <v>204.18352373864047</v>
      </c>
      <c r="AE91" s="45">
        <f t="shared" ca="1" si="37"/>
        <v>204.18352373864047</v>
      </c>
      <c r="AF91" s="108">
        <f t="shared" ca="1" si="37"/>
        <v>204.18352373864047</v>
      </c>
      <c r="AG91" s="40"/>
      <c r="AH91" s="116" t="str">
        <f t="shared" si="9"/>
        <v>RXY</v>
      </c>
      <c r="AI91" s="115">
        <f t="shared" si="32"/>
        <v>253.39288404596277</v>
      </c>
      <c r="AJ91" s="115">
        <f t="shared" si="33"/>
        <v>218</v>
      </c>
      <c r="AK91" s="115">
        <f t="shared" si="34"/>
        <v>154.97416343131817</v>
      </c>
      <c r="AL91" s="115">
        <f t="shared" ca="1" si="35"/>
        <v>166.56592530063841</v>
      </c>
      <c r="AM91" s="115">
        <f t="shared" ca="1" si="16"/>
        <v>204.18352373864047</v>
      </c>
      <c r="AN91" s="115">
        <f t="shared" ca="1" si="17"/>
        <v>204.18352373864047</v>
      </c>
      <c r="AO91" s="115">
        <f t="shared" ca="1" si="18"/>
        <v>204.18352373864047</v>
      </c>
      <c r="AP91" s="115">
        <f t="shared" ca="1" si="19"/>
        <v>204.18352373864047</v>
      </c>
      <c r="AQ91" s="115">
        <f t="shared" ca="1" si="20"/>
        <v>204.18352373864047</v>
      </c>
      <c r="AR91" s="115">
        <f t="shared" ca="1" si="21"/>
        <v>204.18352373864047</v>
      </c>
      <c r="AS91" s="115">
        <f t="shared" ca="1" si="22"/>
        <v>204.18352373864047</v>
      </c>
      <c r="AU91" s="90"/>
      <c r="AV91" s="90"/>
      <c r="AW91" s="90"/>
      <c r="AX91" s="90"/>
      <c r="AY91" s="90"/>
      <c r="AZ91" s="4"/>
      <c r="BA91" s="4"/>
      <c r="BB91" s="4"/>
      <c r="BC91" s="4"/>
      <c r="BD91" s="4"/>
    </row>
    <row r="92" spans="2:56" x14ac:dyDescent="0.25">
      <c r="B92" s="39" t="s">
        <v>117</v>
      </c>
      <c r="C92" s="120">
        <v>0</v>
      </c>
      <c r="D92" s="120">
        <v>0</v>
      </c>
      <c r="E92" s="120">
        <v>0</v>
      </c>
      <c r="F92" s="120">
        <v>0</v>
      </c>
      <c r="G92" s="120">
        <v>9</v>
      </c>
      <c r="H92" s="120">
        <v>2.8174951503308066E-2</v>
      </c>
      <c r="I92" s="120">
        <v>0</v>
      </c>
      <c r="J92" s="120">
        <v>0</v>
      </c>
      <c r="K92" s="120">
        <v>0</v>
      </c>
      <c r="L92" s="40"/>
      <c r="M92" s="61" t="str">
        <f t="shared" si="23"/>
        <v>RHO</v>
      </c>
      <c r="N92" s="62">
        <f t="shared" si="15"/>
        <v>0</v>
      </c>
      <c r="O92" s="41">
        <f t="shared" si="38"/>
        <v>0</v>
      </c>
      <c r="P92" s="63">
        <f t="shared" ca="1" si="28"/>
        <v>0</v>
      </c>
      <c r="Q92" s="64">
        <f t="shared" ca="1" si="29"/>
        <v>0</v>
      </c>
      <c r="R92" s="65">
        <f t="shared" ca="1" si="30"/>
        <v>0</v>
      </c>
      <c r="S92" s="66" t="str">
        <f t="shared" ca="1" si="31"/>
        <v>Average</v>
      </c>
      <c r="T92" s="84"/>
      <c r="U92" s="85"/>
      <c r="V92" s="52"/>
      <c r="W92" s="44"/>
      <c r="X92" s="46" t="str">
        <f t="shared" si="24"/>
        <v>RHO</v>
      </c>
      <c r="Y92" s="45">
        <f t="shared" ca="1" si="37"/>
        <v>7.0437378758270164E-3</v>
      </c>
      <c r="Z92" s="45">
        <f t="shared" ca="1" si="37"/>
        <v>7.0437378758270164E-3</v>
      </c>
      <c r="AA92" s="45">
        <f t="shared" ca="1" si="37"/>
        <v>7.0437378758270164E-3</v>
      </c>
      <c r="AB92" s="45">
        <f t="shared" ca="1" si="37"/>
        <v>7.0437378758270164E-3</v>
      </c>
      <c r="AC92" s="45">
        <f t="shared" ca="1" si="37"/>
        <v>7.0437378758270164E-3</v>
      </c>
      <c r="AD92" s="45">
        <f t="shared" ca="1" si="37"/>
        <v>7.0437378758270164E-3</v>
      </c>
      <c r="AE92" s="45">
        <f t="shared" ca="1" si="37"/>
        <v>7.0437378758270164E-3</v>
      </c>
      <c r="AF92" s="108">
        <f t="shared" ca="1" si="37"/>
        <v>7.0437378758270164E-3</v>
      </c>
      <c r="AG92" s="40"/>
      <c r="AH92" s="116" t="str">
        <f t="shared" si="9"/>
        <v>RHO</v>
      </c>
      <c r="AI92" s="115">
        <f t="shared" si="32"/>
        <v>1.4087475751654033E-2</v>
      </c>
      <c r="AJ92" s="115">
        <f t="shared" si="33"/>
        <v>0</v>
      </c>
      <c r="AK92" s="115">
        <f t="shared" si="34"/>
        <v>0</v>
      </c>
      <c r="AL92" s="115">
        <f t="shared" ca="1" si="35"/>
        <v>3.5218689379135082E-3</v>
      </c>
      <c r="AM92" s="115">
        <f t="shared" ca="1" si="16"/>
        <v>7.0437378758270164E-3</v>
      </c>
      <c r="AN92" s="115">
        <f t="shared" ca="1" si="17"/>
        <v>7.0437378758270164E-3</v>
      </c>
      <c r="AO92" s="115">
        <f t="shared" ca="1" si="18"/>
        <v>7.0437378758270164E-3</v>
      </c>
      <c r="AP92" s="115">
        <f t="shared" ca="1" si="19"/>
        <v>7.0437378758270164E-3</v>
      </c>
      <c r="AQ92" s="115">
        <f t="shared" ca="1" si="20"/>
        <v>7.0437378758270164E-3</v>
      </c>
      <c r="AR92" s="115">
        <f t="shared" ca="1" si="21"/>
        <v>7.0437378758270164E-3</v>
      </c>
      <c r="AS92" s="115">
        <f t="shared" ca="1" si="22"/>
        <v>7.0437378758270164E-3</v>
      </c>
      <c r="AU92" s="90"/>
      <c r="AV92" s="90"/>
      <c r="AW92" s="90"/>
      <c r="AX92" s="90"/>
      <c r="AY92" s="90"/>
    </row>
    <row r="93" spans="2:56" x14ac:dyDescent="0.25">
      <c r="V93" s="5"/>
      <c r="AC93" s="4"/>
      <c r="AH93" s="126"/>
      <c r="AI93" s="126"/>
      <c r="AJ93" s="126"/>
      <c r="AK93" s="126"/>
      <c r="AL93" s="126"/>
      <c r="AM93" s="126"/>
      <c r="AN93" s="126"/>
      <c r="AO93" s="126"/>
      <c r="AP93" s="126"/>
      <c r="AQ93" s="126"/>
      <c r="AR93" s="126"/>
      <c r="AS93" s="126"/>
      <c r="AU93" s="90"/>
      <c r="AV93" s="90"/>
      <c r="AW93" s="90"/>
      <c r="AX93" s="90"/>
      <c r="AY93" s="90"/>
    </row>
    <row r="94" spans="2:56" x14ac:dyDescent="0.25">
      <c r="B94" s="53" t="s">
        <v>118</v>
      </c>
      <c r="C94" s="54"/>
      <c r="D94" s="54"/>
      <c r="E94" s="54"/>
      <c r="F94" s="54"/>
      <c r="G94" s="54"/>
      <c r="H94" s="54"/>
      <c r="I94" s="54"/>
      <c r="J94" s="54"/>
      <c r="K94" s="54"/>
      <c r="M94" s="53" t="s">
        <v>118</v>
      </c>
      <c r="N94" s="54"/>
      <c r="O94" s="54"/>
      <c r="P94" s="54"/>
      <c r="Q94" s="54"/>
      <c r="R94" s="54"/>
      <c r="S94" s="54"/>
      <c r="T94" s="54"/>
      <c r="U94" s="54"/>
      <c r="V94" s="54"/>
      <c r="X94" s="53" t="s">
        <v>118</v>
      </c>
      <c r="Y94" s="54"/>
      <c r="Z94" s="54"/>
      <c r="AA94" s="54"/>
      <c r="AB94" s="54"/>
      <c r="AC94" s="54"/>
      <c r="AD94" s="54"/>
      <c r="AE94" s="54"/>
      <c r="AF94" s="54"/>
      <c r="AH94" s="53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U94" s="90"/>
      <c r="AV94" s="90"/>
      <c r="AW94" s="90"/>
      <c r="AX94" s="90"/>
      <c r="AY94" s="90"/>
    </row>
    <row r="95" spans="2:56" x14ac:dyDescent="0.25">
      <c r="B95" s="39" t="s">
        <v>119</v>
      </c>
      <c r="C95" s="120">
        <v>384</v>
      </c>
      <c r="D95" s="120">
        <v>390</v>
      </c>
      <c r="E95" s="120">
        <v>416</v>
      </c>
      <c r="F95" s="120">
        <v>636</v>
      </c>
      <c r="G95" s="120">
        <v>625</v>
      </c>
      <c r="H95" s="120">
        <v>856</v>
      </c>
      <c r="I95" s="120">
        <v>722</v>
      </c>
      <c r="J95" s="120">
        <v>823</v>
      </c>
      <c r="K95" s="120">
        <v>698</v>
      </c>
      <c r="L95" s="40"/>
      <c r="M95" s="55" t="str">
        <f>$B95</f>
        <v>RPRH</v>
      </c>
      <c r="N95" s="56">
        <f>($K95&lt;&gt;0)*COUNTIF($C95:$K95,"&lt;&gt;0")*(COUNTIF($C95:$K95,"&lt;&gt;0")&gt;2)</f>
        <v>9</v>
      </c>
      <c r="O95" s="41">
        <v>9</v>
      </c>
      <c r="P95" s="57">
        <f t="shared" ref="P95:P100" ca="1" si="39">IFERROR(INTERCEPT(OFFSET($K95,0,0,1,-$O95),OFFSET($K$34,0,0,1,-$O95)),0)</f>
        <v>-113073.63333333335</v>
      </c>
      <c r="Q95" s="58">
        <f t="shared" ref="Q95:Q100" ca="1" si="40">IFERROR(SLOPE(OFFSET($K95,0,0,1,-$O95),OFFSET($K$34,0,0,1,-$O95)),0)</f>
        <v>56.45000000000001</v>
      </c>
      <c r="R95" s="59">
        <f t="shared" ref="R95:R100" ca="1" si="41">IFERROR(CORREL(OFFSET($K95,0,0,1,-$O95),OFFSET($K$34,0,0,1,-$O95)),0)^2</f>
        <v>0.72481538064946605</v>
      </c>
      <c r="S95" s="60" t="str">
        <f t="shared" ref="S95:S100" ca="1" si="42">IF($R95&gt;=$H$8,$I$6,$I$7)</f>
        <v>Linear</v>
      </c>
      <c r="T95" s="83"/>
      <c r="U95" s="41"/>
      <c r="V95" s="52"/>
      <c r="W95" s="44"/>
      <c r="X95" s="55" t="str">
        <f>$B95</f>
        <v>RPRH</v>
      </c>
      <c r="Y95" s="88">
        <f t="shared" ref="Y95:AF100" ca="1" si="43">IFERROR(MAX(0,IF(IF(LEN($T95)&gt;0,$T95,$S95)=$I$6,$Q95*Y$34+$P95,AVERAGE(OFFSET($K95,0,0,1,IF($U95,-$U95,-$H$7))))),0)</f>
        <v>898.91666666667152</v>
      </c>
      <c r="Z95" s="88">
        <f t="shared" ca="1" si="43"/>
        <v>955.36666666666861</v>
      </c>
      <c r="AA95" s="88">
        <f t="shared" ca="1" si="43"/>
        <v>1011.8166666666802</v>
      </c>
      <c r="AB95" s="88">
        <f t="shared" ca="1" si="43"/>
        <v>1068.2666666666773</v>
      </c>
      <c r="AC95" s="88">
        <f t="shared" ca="1" si="43"/>
        <v>1124.7166666666744</v>
      </c>
      <c r="AD95" s="88">
        <f t="shared" ca="1" si="43"/>
        <v>1181.1666666666715</v>
      </c>
      <c r="AE95" s="88">
        <f t="shared" ca="1" si="43"/>
        <v>1237.6166666666686</v>
      </c>
      <c r="AF95" s="109">
        <f t="shared" ca="1" si="43"/>
        <v>1294.0666666666802</v>
      </c>
      <c r="AG95" s="40"/>
      <c r="AH95" s="127" t="s">
        <v>119</v>
      </c>
      <c r="AI95" s="128"/>
      <c r="AJ95" s="128"/>
      <c r="AK95" s="128"/>
      <c r="AL95" s="128"/>
      <c r="AM95" s="128"/>
      <c r="AN95" s="128"/>
      <c r="AO95" s="128"/>
      <c r="AP95" s="128"/>
      <c r="AQ95" s="128"/>
      <c r="AR95" s="128"/>
      <c r="AS95" s="128"/>
      <c r="AU95" s="90"/>
      <c r="AV95" s="90"/>
      <c r="AW95" s="90"/>
      <c r="AX95" s="90"/>
      <c r="AY95" s="90"/>
    </row>
    <row r="96" spans="2:56" x14ac:dyDescent="0.25">
      <c r="B96" s="39" t="s">
        <v>120</v>
      </c>
      <c r="C96" s="120">
        <v>424</v>
      </c>
      <c r="D96" s="120">
        <v>439</v>
      </c>
      <c r="E96" s="120">
        <v>529</v>
      </c>
      <c r="F96" s="120">
        <v>831</v>
      </c>
      <c r="G96" s="120">
        <v>816</v>
      </c>
      <c r="H96" s="120">
        <v>1075</v>
      </c>
      <c r="I96" s="120">
        <v>702</v>
      </c>
      <c r="J96" s="120">
        <v>938</v>
      </c>
      <c r="K96" s="120">
        <v>1286</v>
      </c>
      <c r="L96" s="40"/>
      <c r="M96" s="46" t="str">
        <f t="shared" ref="M96:M120" si="44">$B96</f>
        <v>RPRL</v>
      </c>
      <c r="N96" s="47">
        <f t="shared" ref="N96:N100" si="45">($K96&lt;&gt;0)*COUNTIF($C96:$K96,"&lt;&gt;0")*(COUNTIF($C96:$K96,"&lt;&gt;0")&gt;2)</f>
        <v>9</v>
      </c>
      <c r="O96" s="41">
        <v>9</v>
      </c>
      <c r="P96" s="48">
        <f t="shared" ca="1" si="39"/>
        <v>-185009.27777777778</v>
      </c>
      <c r="Q96" s="49">
        <f t="shared" ca="1" si="40"/>
        <v>92.25</v>
      </c>
      <c r="R96" s="50">
        <f t="shared" ca="1" si="41"/>
        <v>0.74651902363553435</v>
      </c>
      <c r="S96" s="51" t="str">
        <f t="shared" ca="1" si="42"/>
        <v>Linear</v>
      </c>
      <c r="T96" s="83"/>
      <c r="U96" s="41"/>
      <c r="V96" s="52"/>
      <c r="W96" s="44"/>
      <c r="X96" s="46" t="str">
        <f t="shared" ref="X96:X120" si="46">$B96</f>
        <v>RPRL</v>
      </c>
      <c r="Y96" s="45">
        <f t="shared" ca="1" si="43"/>
        <v>1243.472222222219</v>
      </c>
      <c r="Z96" s="45">
        <f t="shared" ca="1" si="43"/>
        <v>1335.722222222219</v>
      </c>
      <c r="AA96" s="45">
        <f t="shared" ca="1" si="43"/>
        <v>1427.972222222219</v>
      </c>
      <c r="AB96" s="45">
        <f t="shared" ca="1" si="43"/>
        <v>1520.222222222219</v>
      </c>
      <c r="AC96" s="45">
        <f t="shared" ca="1" si="43"/>
        <v>1612.472222222219</v>
      </c>
      <c r="AD96" s="45">
        <f t="shared" ca="1" si="43"/>
        <v>1704.722222222219</v>
      </c>
      <c r="AE96" s="45">
        <f t="shared" ca="1" si="43"/>
        <v>1796.972222222219</v>
      </c>
      <c r="AF96" s="108">
        <f t="shared" ca="1" si="43"/>
        <v>1889.222222222219</v>
      </c>
      <c r="AG96" s="40"/>
      <c r="AH96" s="116" t="s">
        <v>120</v>
      </c>
      <c r="AI96" s="115"/>
      <c r="AJ96" s="115"/>
      <c r="AK96" s="115"/>
      <c r="AL96" s="115"/>
      <c r="AM96" s="115"/>
      <c r="AN96" s="115"/>
      <c r="AO96" s="115"/>
      <c r="AP96" s="115"/>
      <c r="AQ96" s="115"/>
      <c r="AR96" s="115"/>
      <c r="AS96" s="115"/>
      <c r="AU96" s="90"/>
      <c r="AV96" s="90"/>
      <c r="AW96" s="90"/>
      <c r="AX96" s="90"/>
      <c r="AY96" s="90"/>
    </row>
    <row r="97" spans="2:51" x14ac:dyDescent="0.25">
      <c r="B97" s="39" t="s">
        <v>121</v>
      </c>
      <c r="C97" s="120">
        <v>40</v>
      </c>
      <c r="D97" s="120">
        <v>53</v>
      </c>
      <c r="E97" s="120">
        <v>60</v>
      </c>
      <c r="F97" s="120">
        <v>78</v>
      </c>
      <c r="G97" s="120">
        <v>57</v>
      </c>
      <c r="H97" s="120">
        <v>101</v>
      </c>
      <c r="I97" s="120">
        <v>63</v>
      </c>
      <c r="J97" s="120">
        <v>113</v>
      </c>
      <c r="K97" s="120">
        <v>99</v>
      </c>
      <c r="L97" s="40"/>
      <c r="M97" s="46" t="str">
        <f t="shared" si="44"/>
        <v>RPRS</v>
      </c>
      <c r="N97" s="47">
        <f t="shared" si="45"/>
        <v>9</v>
      </c>
      <c r="O97" s="41">
        <v>9</v>
      </c>
      <c r="P97" s="48">
        <f t="shared" ca="1" si="39"/>
        <v>-14863.388888888891</v>
      </c>
      <c r="Q97" s="49">
        <f t="shared" ca="1" si="40"/>
        <v>7.416666666666667</v>
      </c>
      <c r="R97" s="50">
        <f t="shared" ca="1" si="41"/>
        <v>0.64795929496967852</v>
      </c>
      <c r="S97" s="51" t="str">
        <f t="shared" ca="1" si="42"/>
        <v>Linear</v>
      </c>
      <c r="T97" s="83"/>
      <c r="U97" s="41"/>
      <c r="V97" s="52"/>
      <c r="W97" s="44"/>
      <c r="X97" s="46" t="str">
        <f t="shared" si="46"/>
        <v>RPRS</v>
      </c>
      <c r="Y97" s="45">
        <f t="shared" ca="1" si="43"/>
        <v>110.86111111110949</v>
      </c>
      <c r="Z97" s="45">
        <f t="shared" ca="1" si="43"/>
        <v>118.27777777777737</v>
      </c>
      <c r="AA97" s="45">
        <f t="shared" ca="1" si="43"/>
        <v>125.69444444444343</v>
      </c>
      <c r="AB97" s="45">
        <f t="shared" ca="1" si="43"/>
        <v>133.11111111110949</v>
      </c>
      <c r="AC97" s="45">
        <f t="shared" ca="1" si="43"/>
        <v>140.52777777777737</v>
      </c>
      <c r="AD97" s="45">
        <f t="shared" ca="1" si="43"/>
        <v>147.94444444444343</v>
      </c>
      <c r="AE97" s="45">
        <f t="shared" ca="1" si="43"/>
        <v>155.36111111110949</v>
      </c>
      <c r="AF97" s="108">
        <f t="shared" ca="1" si="43"/>
        <v>162.77777777777737</v>
      </c>
      <c r="AG97" s="40"/>
      <c r="AH97" s="116" t="s">
        <v>121</v>
      </c>
      <c r="AI97" s="115"/>
      <c r="AJ97" s="115"/>
      <c r="AK97" s="115"/>
      <c r="AL97" s="115"/>
      <c r="AM97" s="115"/>
      <c r="AN97" s="115"/>
      <c r="AO97" s="115"/>
      <c r="AP97" s="115"/>
      <c r="AQ97" s="115"/>
      <c r="AR97" s="115"/>
      <c r="AS97" s="115"/>
      <c r="AU97" s="90"/>
      <c r="AV97" s="90"/>
      <c r="AW97" s="90"/>
      <c r="AX97" s="90"/>
      <c r="AY97" s="90"/>
    </row>
    <row r="98" spans="2:51" x14ac:dyDescent="0.25">
      <c r="B98" s="39" t="s">
        <v>122</v>
      </c>
      <c r="C98" s="120">
        <v>1168</v>
      </c>
      <c r="D98" s="120">
        <v>1020</v>
      </c>
      <c r="E98" s="120">
        <v>1051</v>
      </c>
      <c r="F98" s="120">
        <v>1187</v>
      </c>
      <c r="G98" s="120">
        <v>4026</v>
      </c>
      <c r="H98" s="120">
        <v>4118</v>
      </c>
      <c r="I98" s="120">
        <v>3190</v>
      </c>
      <c r="J98" s="120">
        <v>764</v>
      </c>
      <c r="K98" s="120">
        <v>718</v>
      </c>
      <c r="L98" s="40"/>
      <c r="M98" s="46" t="str">
        <f t="shared" si="44"/>
        <v>RXHN</v>
      </c>
      <c r="N98" s="47">
        <f t="shared" si="45"/>
        <v>9</v>
      </c>
      <c r="O98" s="41">
        <v>9</v>
      </c>
      <c r="P98" s="48">
        <f t="shared" ca="1" si="39"/>
        <v>-153867.12222222221</v>
      </c>
      <c r="Q98" s="49">
        <f t="shared" ca="1" si="40"/>
        <v>77.349999999999994</v>
      </c>
      <c r="R98" s="50">
        <f t="shared" ca="1" si="41"/>
        <v>2.198526064489284E-2</v>
      </c>
      <c r="S98" s="51" t="str">
        <f t="shared" ca="1" si="42"/>
        <v>Average</v>
      </c>
      <c r="T98" s="42" t="s">
        <v>9</v>
      </c>
      <c r="U98" s="41">
        <v>2</v>
      </c>
      <c r="V98" s="82" t="s">
        <v>146</v>
      </c>
      <c r="W98" s="44"/>
      <c r="X98" s="46" t="str">
        <f t="shared" si="46"/>
        <v>RXHN</v>
      </c>
      <c r="Y98" s="86">
        <f t="shared" ca="1" si="43"/>
        <v>741</v>
      </c>
      <c r="Z98" s="86">
        <f t="shared" ca="1" si="43"/>
        <v>741</v>
      </c>
      <c r="AA98" s="86">
        <f t="shared" ca="1" si="43"/>
        <v>741</v>
      </c>
      <c r="AB98" s="86">
        <f t="shared" ca="1" si="43"/>
        <v>741</v>
      </c>
      <c r="AC98" s="86">
        <f t="shared" ca="1" si="43"/>
        <v>741</v>
      </c>
      <c r="AD98" s="86">
        <f t="shared" ca="1" si="43"/>
        <v>741</v>
      </c>
      <c r="AE98" s="86">
        <f t="shared" ca="1" si="43"/>
        <v>741</v>
      </c>
      <c r="AF98" s="98">
        <f t="shared" ca="1" si="43"/>
        <v>741</v>
      </c>
      <c r="AG98" s="40"/>
      <c r="AH98" s="122" t="s">
        <v>122</v>
      </c>
      <c r="AI98" s="102"/>
      <c r="AJ98" s="102"/>
      <c r="AK98" s="102"/>
      <c r="AL98" s="102"/>
      <c r="AM98" s="102"/>
      <c r="AN98" s="102"/>
      <c r="AO98" s="102"/>
      <c r="AP98" s="102"/>
      <c r="AQ98" s="102"/>
      <c r="AR98" s="102"/>
      <c r="AS98" s="102"/>
      <c r="AU98" s="90"/>
      <c r="AV98" s="90"/>
      <c r="AW98" s="90"/>
      <c r="AX98" s="90"/>
      <c r="AY98" s="90"/>
    </row>
    <row r="99" spans="2:51" x14ac:dyDescent="0.25">
      <c r="B99" s="39" t="s">
        <v>123</v>
      </c>
      <c r="C99" s="120">
        <v>3402</v>
      </c>
      <c r="D99" s="120">
        <v>2585</v>
      </c>
      <c r="E99" s="120">
        <v>1954</v>
      </c>
      <c r="F99" s="120">
        <v>4959</v>
      </c>
      <c r="G99" s="120">
        <v>10362</v>
      </c>
      <c r="H99" s="120">
        <v>7202</v>
      </c>
      <c r="I99" s="120">
        <v>3236</v>
      </c>
      <c r="J99" s="120">
        <v>2375</v>
      </c>
      <c r="K99" s="120">
        <v>2923</v>
      </c>
      <c r="L99" s="40"/>
      <c r="M99" s="46" t="str">
        <f t="shared" si="44"/>
        <v>RXOL</v>
      </c>
      <c r="N99" s="47">
        <f t="shared" si="45"/>
        <v>9</v>
      </c>
      <c r="O99" s="41">
        <v>9</v>
      </c>
      <c r="P99" s="48">
        <f t="shared" ca="1" si="39"/>
        <v>-71561.122222222213</v>
      </c>
      <c r="Q99" s="49">
        <f t="shared" ca="1" si="40"/>
        <v>37.68333333333333</v>
      </c>
      <c r="R99" s="50">
        <f t="shared" ca="1" si="41"/>
        <v>1.3836200320573636E-3</v>
      </c>
      <c r="S99" s="51" t="str">
        <f t="shared" ca="1" si="42"/>
        <v>Average</v>
      </c>
      <c r="T99" s="42" t="s">
        <v>9</v>
      </c>
      <c r="U99" s="41">
        <v>2</v>
      </c>
      <c r="V99" s="82" t="s">
        <v>146</v>
      </c>
      <c r="W99" s="44"/>
      <c r="X99" s="46" t="str">
        <f t="shared" si="46"/>
        <v>RXOL</v>
      </c>
      <c r="Y99" s="86">
        <f t="shared" ca="1" si="43"/>
        <v>2649</v>
      </c>
      <c r="Z99" s="86">
        <f t="shared" ca="1" si="43"/>
        <v>2649</v>
      </c>
      <c r="AA99" s="86">
        <f t="shared" ca="1" si="43"/>
        <v>2649</v>
      </c>
      <c r="AB99" s="86">
        <f t="shared" ca="1" si="43"/>
        <v>2649</v>
      </c>
      <c r="AC99" s="86">
        <f t="shared" ca="1" si="43"/>
        <v>2649</v>
      </c>
      <c r="AD99" s="86">
        <f t="shared" ca="1" si="43"/>
        <v>2649</v>
      </c>
      <c r="AE99" s="86">
        <f t="shared" ca="1" si="43"/>
        <v>2649</v>
      </c>
      <c r="AF99" s="98">
        <f t="shared" ca="1" si="43"/>
        <v>2649</v>
      </c>
      <c r="AG99" s="40"/>
      <c r="AH99" s="122" t="s">
        <v>123</v>
      </c>
      <c r="AI99" s="102"/>
      <c r="AJ99" s="102"/>
      <c r="AK99" s="102"/>
      <c r="AL99" s="102"/>
      <c r="AM99" s="102"/>
      <c r="AN99" s="102"/>
      <c r="AO99" s="102"/>
      <c r="AP99" s="102"/>
      <c r="AQ99" s="102"/>
      <c r="AR99" s="102"/>
      <c r="AS99" s="102"/>
      <c r="AU99" s="90"/>
      <c r="AV99" s="90"/>
      <c r="AW99" s="90"/>
      <c r="AX99" s="90"/>
      <c r="AY99" s="90"/>
    </row>
    <row r="100" spans="2:51" x14ac:dyDescent="0.25">
      <c r="B100" s="39" t="s">
        <v>124</v>
      </c>
      <c r="C100" s="120">
        <v>79</v>
      </c>
      <c r="D100" s="120">
        <v>65</v>
      </c>
      <c r="E100" s="120">
        <v>95</v>
      </c>
      <c r="F100" s="120">
        <v>141</v>
      </c>
      <c r="G100" s="120">
        <v>195</v>
      </c>
      <c r="H100" s="120">
        <v>210</v>
      </c>
      <c r="I100" s="120">
        <v>202</v>
      </c>
      <c r="J100" s="120">
        <v>65</v>
      </c>
      <c r="K100" s="120">
        <v>37</v>
      </c>
      <c r="L100" s="40"/>
      <c r="M100" s="61" t="str">
        <f t="shared" si="44"/>
        <v>RXSQ</v>
      </c>
      <c r="N100" s="62">
        <f t="shared" si="45"/>
        <v>9</v>
      </c>
      <c r="O100" s="41">
        <v>9</v>
      </c>
      <c r="P100" s="63">
        <f t="shared" ca="1" si="39"/>
        <v>-3739.166666666667</v>
      </c>
      <c r="Q100" s="64">
        <f t="shared" ca="1" si="40"/>
        <v>1.9166666666666667</v>
      </c>
      <c r="R100" s="65">
        <f t="shared" ca="1" si="41"/>
        <v>6.1013305283360089E-3</v>
      </c>
      <c r="S100" s="66" t="str">
        <f t="shared" ca="1" si="42"/>
        <v>Average</v>
      </c>
      <c r="T100" s="42" t="s">
        <v>9</v>
      </c>
      <c r="U100" s="41">
        <v>2</v>
      </c>
      <c r="V100" s="82" t="s">
        <v>146</v>
      </c>
      <c r="W100" s="44"/>
      <c r="X100" s="61" t="str">
        <f t="shared" si="46"/>
        <v>RXSQ</v>
      </c>
      <c r="Y100" s="87">
        <f t="shared" ca="1" si="43"/>
        <v>51</v>
      </c>
      <c r="Z100" s="87">
        <f t="shared" ca="1" si="43"/>
        <v>51</v>
      </c>
      <c r="AA100" s="87">
        <f t="shared" ca="1" si="43"/>
        <v>51</v>
      </c>
      <c r="AB100" s="87">
        <f t="shared" ca="1" si="43"/>
        <v>51</v>
      </c>
      <c r="AC100" s="87">
        <f t="shared" ca="1" si="43"/>
        <v>51</v>
      </c>
      <c r="AD100" s="87">
        <f t="shared" ca="1" si="43"/>
        <v>51</v>
      </c>
      <c r="AE100" s="87">
        <f t="shared" ca="1" si="43"/>
        <v>51</v>
      </c>
      <c r="AF100" s="100">
        <f t="shared" ca="1" si="43"/>
        <v>51</v>
      </c>
      <c r="AG100" s="40"/>
      <c r="AH100" s="123" t="s">
        <v>124</v>
      </c>
      <c r="AI100" s="103"/>
      <c r="AJ100" s="103"/>
      <c r="AK100" s="103"/>
      <c r="AL100" s="103"/>
      <c r="AM100" s="103"/>
      <c r="AN100" s="103"/>
      <c r="AO100" s="103"/>
      <c r="AP100" s="103"/>
      <c r="AQ100" s="103"/>
      <c r="AR100" s="103"/>
      <c r="AS100" s="103"/>
      <c r="AU100" s="90"/>
      <c r="AV100" s="90"/>
      <c r="AW100" s="90"/>
      <c r="AX100" s="90"/>
      <c r="AY100" s="90"/>
    </row>
    <row r="101" spans="2:51" x14ac:dyDescent="0.25">
      <c r="B101" s="39" t="s">
        <v>13</v>
      </c>
      <c r="C101" s="120">
        <v>221</v>
      </c>
      <c r="D101" s="120">
        <v>220</v>
      </c>
      <c r="E101" s="120">
        <v>268</v>
      </c>
      <c r="F101" s="120">
        <v>272</v>
      </c>
      <c r="G101" s="120">
        <v>311</v>
      </c>
      <c r="H101" s="120">
        <v>435.35865877249284</v>
      </c>
      <c r="I101" s="120">
        <v>466</v>
      </c>
      <c r="J101" s="120">
        <v>294</v>
      </c>
      <c r="K101" s="120">
        <v>247.90065939483577</v>
      </c>
      <c r="L101" s="40"/>
      <c r="M101" s="106" t="str">
        <f t="shared" si="44"/>
        <v>RPH</v>
      </c>
      <c r="N101" s="67"/>
      <c r="O101" s="84"/>
      <c r="P101" s="68"/>
      <c r="Q101" s="68"/>
      <c r="R101" s="69"/>
      <c r="S101" s="68"/>
      <c r="T101" s="84"/>
      <c r="U101" s="76"/>
      <c r="V101" s="76"/>
      <c r="W101" s="44"/>
      <c r="X101" s="46" t="str">
        <f t="shared" si="46"/>
        <v>RPH</v>
      </c>
      <c r="Y101" s="86">
        <f ca="1">Y$95*VLOOKUP($X101,$B$11:$H$28,7,0)*VLOOKUP($X101,$B$11:$I$28,8,0)</f>
        <v>395.52333333333542</v>
      </c>
      <c r="Z101" s="86">
        <f t="shared" ref="Z101:AF102" ca="1" si="47">Z$95*VLOOKUP($X101,$B$11:$H$28,7,0)*VLOOKUP($X101,$B$11:$I$28,8,0)</f>
        <v>420.36133333333413</v>
      </c>
      <c r="AA101" s="86">
        <f t="shared" ca="1" si="47"/>
        <v>445.19933333333927</v>
      </c>
      <c r="AB101" s="86">
        <f t="shared" ca="1" si="47"/>
        <v>470.03733333333798</v>
      </c>
      <c r="AC101" s="86">
        <f t="shared" ca="1" si="47"/>
        <v>494.8753333333367</v>
      </c>
      <c r="AD101" s="86">
        <f t="shared" ca="1" si="47"/>
        <v>519.71333333333541</v>
      </c>
      <c r="AE101" s="86">
        <f t="shared" ca="1" si="47"/>
        <v>544.55133333333413</v>
      </c>
      <c r="AF101" s="98">
        <f t="shared" ca="1" si="47"/>
        <v>569.38933333333921</v>
      </c>
      <c r="AG101" s="40"/>
      <c r="AH101" s="122" t="s">
        <v>13</v>
      </c>
      <c r="AI101" s="102">
        <f t="shared" ref="AI101:AI120" si="48">AVERAGE(H101:I101)</f>
        <v>450.67932938624642</v>
      </c>
      <c r="AJ101" s="102">
        <f t="shared" ref="AJ101:AJ120" si="49">AVERAGE(I101:J101)</f>
        <v>380</v>
      </c>
      <c r="AK101" s="102">
        <f t="shared" ref="AK101:AK120" si="50">AVERAGE(J101:K101)</f>
        <v>270.95032969741789</v>
      </c>
      <c r="AL101" s="102">
        <f t="shared" ref="AL101:AL120" ca="1" si="51">AVERAGE(K101,Y101)</f>
        <v>321.71199636408562</v>
      </c>
      <c r="AM101" s="102">
        <f t="shared" ref="AM101:AM120" ca="1" si="52">AVERAGE(Y101:Z101)</f>
        <v>407.94233333333477</v>
      </c>
      <c r="AN101" s="102">
        <f t="shared" ref="AN101:AN120" ca="1" si="53">AVERAGE(Z101:AA101)</f>
        <v>432.78033333333667</v>
      </c>
      <c r="AO101" s="102">
        <f t="shared" ref="AO101:AO120" ca="1" si="54">AVERAGE(AA101:AB101)</f>
        <v>457.61833333333863</v>
      </c>
      <c r="AP101" s="102">
        <f t="shared" ref="AP101:AP120" ca="1" si="55">AVERAGE(AB101:AC101)</f>
        <v>482.45633333333734</v>
      </c>
      <c r="AQ101" s="102">
        <f t="shared" ref="AQ101:AQ120" ca="1" si="56">AVERAGE(AC101:AD101)</f>
        <v>507.29433333333606</v>
      </c>
      <c r="AR101" s="102">
        <f t="shared" ref="AR101:AR120" ca="1" si="57">AVERAGE(AD101:AE101)</f>
        <v>532.13233333333483</v>
      </c>
      <c r="AS101" s="102">
        <f t="shared" ref="AS101:AS120" ca="1" si="58">AVERAGE(AE101:AF101)</f>
        <v>556.97033333333661</v>
      </c>
      <c r="AU101" s="90"/>
      <c r="AV101" s="90"/>
      <c r="AW101" s="90"/>
      <c r="AX101" s="90"/>
      <c r="AY101" s="90"/>
    </row>
    <row r="102" spans="2:51" x14ac:dyDescent="0.25">
      <c r="B102" s="39" t="s">
        <v>15</v>
      </c>
      <c r="C102" s="120">
        <v>163</v>
      </c>
      <c r="D102" s="120">
        <v>170</v>
      </c>
      <c r="E102" s="120">
        <v>148</v>
      </c>
      <c r="F102" s="120">
        <v>364</v>
      </c>
      <c r="G102" s="120">
        <v>314</v>
      </c>
      <c r="H102" s="120">
        <v>422.3179616203214</v>
      </c>
      <c r="I102" s="120">
        <v>256</v>
      </c>
      <c r="J102" s="120">
        <v>432</v>
      </c>
      <c r="K102" s="120">
        <v>415.83336414617611</v>
      </c>
      <c r="L102" s="40"/>
      <c r="M102" s="106" t="str">
        <f t="shared" si="44"/>
        <v>RRH</v>
      </c>
      <c r="N102" s="67"/>
      <c r="O102" s="84"/>
      <c r="P102" s="68"/>
      <c r="Q102" s="68"/>
      <c r="R102" s="69"/>
      <c r="S102" s="68"/>
      <c r="T102" s="84"/>
      <c r="U102" s="76"/>
      <c r="V102" s="76"/>
      <c r="W102" s="44"/>
      <c r="X102" s="46" t="str">
        <f t="shared" si="46"/>
        <v>RRH</v>
      </c>
      <c r="Y102" s="86">
        <f t="shared" ref="Y102" ca="1" si="59">Y$95*VLOOKUP($X102,$B$11:$H$28,7,0)*VLOOKUP($X102,$B$11:$I$28,8,0)</f>
        <v>503.3933333333361</v>
      </c>
      <c r="Z102" s="86">
        <f t="shared" ca="1" si="47"/>
        <v>535.00533333333442</v>
      </c>
      <c r="AA102" s="86">
        <f t="shared" ca="1" si="47"/>
        <v>566.61733333334098</v>
      </c>
      <c r="AB102" s="86">
        <f t="shared" ca="1" si="47"/>
        <v>598.22933333333935</v>
      </c>
      <c r="AC102" s="86">
        <f t="shared" ca="1" si="47"/>
        <v>629.84133333333773</v>
      </c>
      <c r="AD102" s="86">
        <f t="shared" ca="1" si="47"/>
        <v>661.4533333333361</v>
      </c>
      <c r="AE102" s="86">
        <f t="shared" ca="1" si="47"/>
        <v>693.06533333333448</v>
      </c>
      <c r="AF102" s="98">
        <f t="shared" ca="1" si="47"/>
        <v>724.67733333334104</v>
      </c>
      <c r="AG102" s="40"/>
      <c r="AH102" s="122" t="s">
        <v>15</v>
      </c>
      <c r="AI102" s="102">
        <f t="shared" si="48"/>
        <v>339.1589808101607</v>
      </c>
      <c r="AJ102" s="102">
        <f t="shared" si="49"/>
        <v>344</v>
      </c>
      <c r="AK102" s="102">
        <f t="shared" si="50"/>
        <v>423.91668207308805</v>
      </c>
      <c r="AL102" s="102">
        <f t="shared" ca="1" si="51"/>
        <v>459.61334873975613</v>
      </c>
      <c r="AM102" s="102">
        <f t="shared" ca="1" si="52"/>
        <v>519.19933333333529</v>
      </c>
      <c r="AN102" s="102">
        <f t="shared" ca="1" si="53"/>
        <v>550.81133333333764</v>
      </c>
      <c r="AO102" s="102">
        <f t="shared" ca="1" si="54"/>
        <v>582.42333333334022</v>
      </c>
      <c r="AP102" s="102">
        <f t="shared" ca="1" si="55"/>
        <v>614.03533333333849</v>
      </c>
      <c r="AQ102" s="102">
        <f t="shared" ca="1" si="56"/>
        <v>645.64733333333697</v>
      </c>
      <c r="AR102" s="102">
        <f t="shared" ca="1" si="57"/>
        <v>677.25933333333523</v>
      </c>
      <c r="AS102" s="102">
        <f t="shared" ca="1" si="58"/>
        <v>708.87133333333782</v>
      </c>
      <c r="AU102" s="90"/>
      <c r="AV102" s="90"/>
      <c r="AW102" s="90"/>
      <c r="AX102" s="90"/>
      <c r="AY102" s="90"/>
    </row>
    <row r="103" spans="2:51" x14ac:dyDescent="0.25">
      <c r="B103" s="39" t="s">
        <v>17</v>
      </c>
      <c r="C103" s="120">
        <v>221</v>
      </c>
      <c r="D103" s="120">
        <v>227</v>
      </c>
      <c r="E103" s="120">
        <v>222</v>
      </c>
      <c r="F103" s="120">
        <v>281</v>
      </c>
      <c r="G103" s="120">
        <v>335</v>
      </c>
      <c r="H103" s="120">
        <v>408.27413391798291</v>
      </c>
      <c r="I103" s="120">
        <v>339</v>
      </c>
      <c r="J103" s="120">
        <v>378</v>
      </c>
      <c r="K103" s="120">
        <v>349.8598015652924</v>
      </c>
      <c r="L103" s="40"/>
      <c r="M103" s="106" t="str">
        <f t="shared" si="44"/>
        <v>RPL</v>
      </c>
      <c r="N103" s="67"/>
      <c r="O103" s="84"/>
      <c r="P103" s="68"/>
      <c r="Q103" s="68"/>
      <c r="R103" s="69"/>
      <c r="S103" s="68"/>
      <c r="T103" s="84"/>
      <c r="U103" s="76"/>
      <c r="V103" s="76"/>
      <c r="W103" s="44"/>
      <c r="X103" s="46" t="str">
        <f t="shared" si="46"/>
        <v>RPL</v>
      </c>
      <c r="Y103" s="86">
        <f ca="1">Y$96*VLOOKUP($X103,$B$11:$H$28,7,0)*VLOOKUP($X103,$B$11:$I$28,8,0)</f>
        <v>422.78055555555443</v>
      </c>
      <c r="Z103" s="86">
        <f t="shared" ref="Z103:AF104" ca="1" si="60">Z$96*VLOOKUP($X103,$B$11:$H$28,7,0)*VLOOKUP($X103,$B$11:$I$28,8,0)</f>
        <v>454.14555555555444</v>
      </c>
      <c r="AA103" s="86">
        <f t="shared" ca="1" si="60"/>
        <v>485.51055555555439</v>
      </c>
      <c r="AB103" s="86">
        <f t="shared" ca="1" si="60"/>
        <v>516.87555555555446</v>
      </c>
      <c r="AC103" s="86">
        <f t="shared" ca="1" si="60"/>
        <v>548.24055555555435</v>
      </c>
      <c r="AD103" s="86">
        <f t="shared" ca="1" si="60"/>
        <v>579.60555555555436</v>
      </c>
      <c r="AE103" s="86">
        <f t="shared" ca="1" si="60"/>
        <v>610.97055555555437</v>
      </c>
      <c r="AF103" s="98">
        <f t="shared" ca="1" si="60"/>
        <v>642.33555555555438</v>
      </c>
      <c r="AG103" s="40"/>
      <c r="AH103" s="122" t="s">
        <v>17</v>
      </c>
      <c r="AI103" s="102">
        <f t="shared" si="48"/>
        <v>373.63706695899145</v>
      </c>
      <c r="AJ103" s="102">
        <f t="shared" si="49"/>
        <v>358.5</v>
      </c>
      <c r="AK103" s="102">
        <f t="shared" si="50"/>
        <v>363.9299007826462</v>
      </c>
      <c r="AL103" s="102">
        <f t="shared" ca="1" si="51"/>
        <v>386.32017856042341</v>
      </c>
      <c r="AM103" s="102">
        <f t="shared" ca="1" si="52"/>
        <v>438.46305555555443</v>
      </c>
      <c r="AN103" s="102">
        <f t="shared" ca="1" si="53"/>
        <v>469.82805555555444</v>
      </c>
      <c r="AO103" s="102">
        <f t="shared" ca="1" si="54"/>
        <v>501.19305555555445</v>
      </c>
      <c r="AP103" s="102">
        <f t="shared" ca="1" si="55"/>
        <v>532.55805555555435</v>
      </c>
      <c r="AQ103" s="102">
        <f t="shared" ca="1" si="56"/>
        <v>563.92305555555436</v>
      </c>
      <c r="AR103" s="102">
        <f t="shared" ca="1" si="57"/>
        <v>595.28805555555437</v>
      </c>
      <c r="AS103" s="102">
        <f t="shared" ca="1" si="58"/>
        <v>626.65305555555437</v>
      </c>
      <c r="AU103" s="90"/>
      <c r="AV103" s="90"/>
      <c r="AW103" s="90"/>
      <c r="AX103" s="90"/>
      <c r="AY103" s="90"/>
    </row>
    <row r="104" spans="2:51" x14ac:dyDescent="0.25">
      <c r="B104" s="39" t="s">
        <v>19</v>
      </c>
      <c r="C104" s="120">
        <v>203</v>
      </c>
      <c r="D104" s="120">
        <v>212</v>
      </c>
      <c r="E104" s="120">
        <v>307</v>
      </c>
      <c r="F104" s="120">
        <v>550</v>
      </c>
      <c r="G104" s="120">
        <v>481</v>
      </c>
      <c r="H104" s="120">
        <v>670.09120751157877</v>
      </c>
      <c r="I104" s="120">
        <v>363</v>
      </c>
      <c r="J104" s="120">
        <v>570</v>
      </c>
      <c r="K104" s="120">
        <v>878.6479016454058</v>
      </c>
      <c r="L104" s="40"/>
      <c r="M104" s="106" t="str">
        <f t="shared" si="44"/>
        <v>RRL</v>
      </c>
      <c r="N104" s="67"/>
      <c r="O104" s="84"/>
      <c r="P104" s="68"/>
      <c r="Q104" s="68"/>
      <c r="R104" s="69"/>
      <c r="S104" s="68"/>
      <c r="T104" s="84"/>
      <c r="U104" s="76"/>
      <c r="V104" s="76"/>
      <c r="W104" s="44"/>
      <c r="X104" s="46" t="str">
        <f t="shared" si="46"/>
        <v>RRL</v>
      </c>
      <c r="Y104" s="86">
        <f ca="1">Y$96*VLOOKUP($X104,$B$11:$H$28,7,0)*VLOOKUP($X104,$B$11:$I$28,8,0)</f>
        <v>820.69166666666456</v>
      </c>
      <c r="Z104" s="86">
        <f t="shared" ca="1" si="60"/>
        <v>881.57666666666455</v>
      </c>
      <c r="AA104" s="86">
        <f t="shared" ca="1" si="60"/>
        <v>942.46166666666454</v>
      </c>
      <c r="AB104" s="86">
        <f t="shared" ca="1" si="60"/>
        <v>1003.3466666666645</v>
      </c>
      <c r="AC104" s="86">
        <f t="shared" ca="1" si="60"/>
        <v>1064.2316666666645</v>
      </c>
      <c r="AD104" s="86">
        <f t="shared" ca="1" si="60"/>
        <v>1125.1166666666645</v>
      </c>
      <c r="AE104" s="86">
        <f t="shared" ca="1" si="60"/>
        <v>1186.0016666666645</v>
      </c>
      <c r="AF104" s="98">
        <f t="shared" ca="1" si="60"/>
        <v>1246.8866666666645</v>
      </c>
      <c r="AG104" s="40"/>
      <c r="AH104" s="122" t="s">
        <v>19</v>
      </c>
      <c r="AI104" s="102">
        <f t="shared" si="48"/>
        <v>516.54560375578944</v>
      </c>
      <c r="AJ104" s="102">
        <f t="shared" si="49"/>
        <v>466.5</v>
      </c>
      <c r="AK104" s="102">
        <f t="shared" si="50"/>
        <v>724.32395082270295</v>
      </c>
      <c r="AL104" s="102">
        <f t="shared" ca="1" si="51"/>
        <v>849.66978415603512</v>
      </c>
      <c r="AM104" s="102">
        <f t="shared" ca="1" si="52"/>
        <v>851.13416666666456</v>
      </c>
      <c r="AN104" s="102">
        <f t="shared" ca="1" si="53"/>
        <v>912.01916666666455</v>
      </c>
      <c r="AO104" s="102">
        <f t="shared" ca="1" si="54"/>
        <v>972.90416666666454</v>
      </c>
      <c r="AP104" s="102">
        <f t="shared" ca="1" si="55"/>
        <v>1033.7891666666646</v>
      </c>
      <c r="AQ104" s="102">
        <f t="shared" ca="1" si="56"/>
        <v>1094.6741666666644</v>
      </c>
      <c r="AR104" s="102">
        <f t="shared" ca="1" si="57"/>
        <v>1155.5591666666646</v>
      </c>
      <c r="AS104" s="102">
        <f t="shared" ca="1" si="58"/>
        <v>1216.4441666666644</v>
      </c>
      <c r="AU104" s="90"/>
      <c r="AV104" s="90"/>
      <c r="AW104" s="90"/>
      <c r="AX104" s="90"/>
      <c r="AY104" s="90"/>
    </row>
    <row r="105" spans="2:51" x14ac:dyDescent="0.25">
      <c r="B105" s="39" t="s">
        <v>21</v>
      </c>
      <c r="C105" s="120">
        <v>21</v>
      </c>
      <c r="D105" s="120">
        <v>32</v>
      </c>
      <c r="E105" s="120">
        <v>45</v>
      </c>
      <c r="F105" s="120">
        <v>42</v>
      </c>
      <c r="G105" s="120">
        <v>26</v>
      </c>
      <c r="H105" s="120">
        <v>57.178441359520946</v>
      </c>
      <c r="I105" s="120">
        <v>42</v>
      </c>
      <c r="J105" s="120">
        <v>40</v>
      </c>
      <c r="K105" s="120">
        <v>33.986380723485546</v>
      </c>
      <c r="L105" s="40"/>
      <c r="M105" s="106" t="str">
        <f t="shared" si="44"/>
        <v>RPS</v>
      </c>
      <c r="N105" s="67"/>
      <c r="O105" s="84"/>
      <c r="P105" s="68"/>
      <c r="Q105" s="68"/>
      <c r="R105" s="69"/>
      <c r="S105" s="68"/>
      <c r="T105" s="84"/>
      <c r="U105" s="76"/>
      <c r="V105" s="76"/>
      <c r="W105" s="44"/>
      <c r="X105" s="46" t="str">
        <f t="shared" si="46"/>
        <v>RPS</v>
      </c>
      <c r="Y105" s="86">
        <f ca="1">Y$97*VLOOKUP($X105,$B$11:$H$28,7,0)*VLOOKUP($X105,$B$11:$I$28,8,0)</f>
        <v>38.801388888888319</v>
      </c>
      <c r="Z105" s="86">
        <f t="shared" ref="Z105:AF106" ca="1" si="61">Z$97*VLOOKUP($X105,$B$11:$H$28,7,0)*VLOOKUP($X105,$B$11:$I$28,8,0)</f>
        <v>41.397222222222076</v>
      </c>
      <c r="AA105" s="86">
        <f t="shared" ca="1" si="61"/>
        <v>43.993055555555202</v>
      </c>
      <c r="AB105" s="86">
        <f t="shared" ca="1" si="61"/>
        <v>46.58888888888832</v>
      </c>
      <c r="AC105" s="86">
        <f t="shared" ca="1" si="61"/>
        <v>49.184722222222078</v>
      </c>
      <c r="AD105" s="86">
        <f t="shared" ca="1" si="61"/>
        <v>51.780555555555196</v>
      </c>
      <c r="AE105" s="86">
        <f t="shared" ca="1" si="61"/>
        <v>54.376388888888322</v>
      </c>
      <c r="AF105" s="98">
        <f t="shared" ca="1" si="61"/>
        <v>56.972222222222079</v>
      </c>
      <c r="AG105" s="40"/>
      <c r="AH105" s="122" t="s">
        <v>21</v>
      </c>
      <c r="AI105" s="102">
        <f t="shared" si="48"/>
        <v>49.589220679760473</v>
      </c>
      <c r="AJ105" s="102">
        <f t="shared" si="49"/>
        <v>41</v>
      </c>
      <c r="AK105" s="102">
        <f t="shared" si="50"/>
        <v>36.993190361742776</v>
      </c>
      <c r="AL105" s="102">
        <f t="shared" ca="1" si="51"/>
        <v>36.393884806186932</v>
      </c>
      <c r="AM105" s="102">
        <f t="shared" ca="1" si="52"/>
        <v>40.099305555555198</v>
      </c>
      <c r="AN105" s="102">
        <f t="shared" ca="1" si="53"/>
        <v>42.695138888888636</v>
      </c>
      <c r="AO105" s="102">
        <f t="shared" ca="1" si="54"/>
        <v>45.290972222221761</v>
      </c>
      <c r="AP105" s="102">
        <f t="shared" ca="1" si="55"/>
        <v>47.886805555555199</v>
      </c>
      <c r="AQ105" s="102">
        <f t="shared" ca="1" si="56"/>
        <v>50.482638888888637</v>
      </c>
      <c r="AR105" s="102">
        <f t="shared" ca="1" si="57"/>
        <v>53.078472222221762</v>
      </c>
      <c r="AS105" s="102">
        <f t="shared" ca="1" si="58"/>
        <v>55.6743055555552</v>
      </c>
      <c r="AU105" s="90"/>
      <c r="AV105" s="90"/>
      <c r="AW105" s="90"/>
      <c r="AX105" s="90"/>
      <c r="AY105" s="90"/>
    </row>
    <row r="106" spans="2:51" x14ac:dyDescent="0.25">
      <c r="B106" s="39" t="s">
        <v>23</v>
      </c>
      <c r="C106" s="120">
        <v>19</v>
      </c>
      <c r="D106" s="120">
        <v>21</v>
      </c>
      <c r="E106" s="120">
        <v>15</v>
      </c>
      <c r="F106" s="120">
        <v>36</v>
      </c>
      <c r="G106" s="120">
        <v>31</v>
      </c>
      <c r="H106" s="120">
        <v>44.137744207349499</v>
      </c>
      <c r="I106" s="120">
        <v>21</v>
      </c>
      <c r="J106" s="120">
        <v>73</v>
      </c>
      <c r="K106" s="120">
        <v>64.973963147840024</v>
      </c>
      <c r="L106" s="40"/>
      <c r="M106" s="106" t="str">
        <f t="shared" si="44"/>
        <v>RRS</v>
      </c>
      <c r="N106" s="67"/>
      <c r="O106" s="84"/>
      <c r="P106" s="68"/>
      <c r="Q106" s="68"/>
      <c r="R106" s="69"/>
      <c r="S106" s="68"/>
      <c r="T106" s="84"/>
      <c r="U106" s="76"/>
      <c r="V106" s="76"/>
      <c r="W106" s="44"/>
      <c r="X106" s="46" t="str">
        <f t="shared" si="46"/>
        <v>RRS</v>
      </c>
      <c r="Y106" s="86">
        <f ca="1">Y$97*VLOOKUP($X106,$B$11:$H$28,7,0)*VLOOKUP($X106,$B$11:$I$28,8,0)</f>
        <v>72.059722222221168</v>
      </c>
      <c r="Z106" s="86">
        <f t="shared" ca="1" si="61"/>
        <v>76.88055555555529</v>
      </c>
      <c r="AA106" s="86">
        <f t="shared" ca="1" si="61"/>
        <v>81.701388888888232</v>
      </c>
      <c r="AB106" s="86">
        <f t="shared" ca="1" si="61"/>
        <v>86.522222222221174</v>
      </c>
      <c r="AC106" s="86">
        <f t="shared" ca="1" si="61"/>
        <v>91.343055555555296</v>
      </c>
      <c r="AD106" s="86">
        <f t="shared" ca="1" si="61"/>
        <v>96.163888888888238</v>
      </c>
      <c r="AE106" s="86">
        <f t="shared" ca="1" si="61"/>
        <v>100.98472222222118</v>
      </c>
      <c r="AF106" s="98">
        <f t="shared" ca="1" si="61"/>
        <v>105.8055555555553</v>
      </c>
      <c r="AG106" s="40"/>
      <c r="AH106" s="122" t="s">
        <v>23</v>
      </c>
      <c r="AI106" s="102">
        <f t="shared" si="48"/>
        <v>32.568872103674749</v>
      </c>
      <c r="AJ106" s="102">
        <f t="shared" si="49"/>
        <v>47</v>
      </c>
      <c r="AK106" s="102">
        <f t="shared" si="50"/>
        <v>68.986981573920019</v>
      </c>
      <c r="AL106" s="102">
        <f t="shared" ca="1" si="51"/>
        <v>68.516842685030596</v>
      </c>
      <c r="AM106" s="102">
        <f t="shared" ca="1" si="52"/>
        <v>74.470138888888229</v>
      </c>
      <c r="AN106" s="102">
        <f t="shared" ca="1" si="53"/>
        <v>79.290972222221768</v>
      </c>
      <c r="AO106" s="102">
        <f t="shared" ca="1" si="54"/>
        <v>84.111805555554696</v>
      </c>
      <c r="AP106" s="102">
        <f t="shared" ca="1" si="55"/>
        <v>88.932638888888235</v>
      </c>
      <c r="AQ106" s="102">
        <f t="shared" ca="1" si="56"/>
        <v>93.753472222221774</v>
      </c>
      <c r="AR106" s="102">
        <f t="shared" ca="1" si="57"/>
        <v>98.574305555554702</v>
      </c>
      <c r="AS106" s="102">
        <f t="shared" ca="1" si="58"/>
        <v>103.39513888888824</v>
      </c>
      <c r="AU106" s="90"/>
      <c r="AV106" s="90"/>
      <c r="AW106" s="90"/>
      <c r="AX106" s="90"/>
      <c r="AY106" s="90"/>
    </row>
    <row r="107" spans="2:51" x14ac:dyDescent="0.25">
      <c r="B107" s="39" t="s">
        <v>25</v>
      </c>
      <c r="C107" s="120">
        <v>1168</v>
      </c>
      <c r="D107" s="120">
        <v>1020</v>
      </c>
      <c r="E107" s="120">
        <v>1051</v>
      </c>
      <c r="F107" s="120">
        <v>1187</v>
      </c>
      <c r="G107" s="120">
        <v>4026</v>
      </c>
      <c r="H107" s="120">
        <v>4116.8477778855085</v>
      </c>
      <c r="I107" s="120">
        <v>3202</v>
      </c>
      <c r="J107" s="120">
        <v>663</v>
      </c>
      <c r="K107" s="120">
        <v>569.77167683490484</v>
      </c>
      <c r="L107" s="40"/>
      <c r="M107" s="106" t="str">
        <f t="shared" si="44"/>
        <v>RXH</v>
      </c>
      <c r="N107" s="67"/>
      <c r="O107" s="84"/>
      <c r="P107" s="68"/>
      <c r="Q107" s="68"/>
      <c r="R107" s="69"/>
      <c r="S107" s="68"/>
      <c r="T107" s="84"/>
      <c r="U107" s="76"/>
      <c r="V107" s="76"/>
      <c r="W107" s="44"/>
      <c r="X107" s="46" t="str">
        <f t="shared" si="46"/>
        <v>RXH</v>
      </c>
      <c r="Y107" s="86">
        <f ca="1">Y$98*VLOOKUP($X107,$B$11:$H$28,7,0)*VLOOKUP($X107,$B$11:$I$28,8,0)</f>
        <v>610.72588196124241</v>
      </c>
      <c r="Z107" s="86">
        <f t="shared" ref="Z107:AF108" ca="1" si="62">Z$98*VLOOKUP($X107,$B$11:$H$28,7,0)*VLOOKUP($X107,$B$11:$I$28,8,0)</f>
        <v>610.72588196124241</v>
      </c>
      <c r="AA107" s="86">
        <f t="shared" ca="1" si="62"/>
        <v>610.72588196124241</v>
      </c>
      <c r="AB107" s="86">
        <f t="shared" ca="1" si="62"/>
        <v>610.72588196124241</v>
      </c>
      <c r="AC107" s="86">
        <f t="shared" ca="1" si="62"/>
        <v>610.72588196124241</v>
      </c>
      <c r="AD107" s="86">
        <f t="shared" ca="1" si="62"/>
        <v>610.72588196124241</v>
      </c>
      <c r="AE107" s="86">
        <f t="shared" ca="1" si="62"/>
        <v>610.72588196124241</v>
      </c>
      <c r="AF107" s="98">
        <f t="shared" ca="1" si="62"/>
        <v>610.72588196124241</v>
      </c>
      <c r="AG107" s="40"/>
      <c r="AH107" s="122" t="s">
        <v>25</v>
      </c>
      <c r="AI107" s="102">
        <f t="shared" si="48"/>
        <v>3659.4238889427543</v>
      </c>
      <c r="AJ107" s="102">
        <f t="shared" si="49"/>
        <v>1932.5</v>
      </c>
      <c r="AK107" s="102">
        <f t="shared" si="50"/>
        <v>616.38583841745242</v>
      </c>
      <c r="AL107" s="102">
        <f t="shared" ca="1" si="51"/>
        <v>590.24877939807357</v>
      </c>
      <c r="AM107" s="102">
        <f t="shared" ca="1" si="52"/>
        <v>610.72588196124241</v>
      </c>
      <c r="AN107" s="102">
        <f t="shared" ca="1" si="53"/>
        <v>610.72588196124241</v>
      </c>
      <c r="AO107" s="102">
        <f t="shared" ca="1" si="54"/>
        <v>610.72588196124241</v>
      </c>
      <c r="AP107" s="102">
        <f t="shared" ca="1" si="55"/>
        <v>610.72588196124241</v>
      </c>
      <c r="AQ107" s="102">
        <f t="shared" ca="1" si="56"/>
        <v>610.72588196124241</v>
      </c>
      <c r="AR107" s="102">
        <f t="shared" ca="1" si="57"/>
        <v>610.72588196124241</v>
      </c>
      <c r="AS107" s="102">
        <f t="shared" ca="1" si="58"/>
        <v>610.72588196124241</v>
      </c>
      <c r="AU107" s="90"/>
      <c r="AV107" s="90"/>
      <c r="AW107" s="90"/>
      <c r="AX107" s="90"/>
      <c r="AY107" s="90"/>
    </row>
    <row r="108" spans="2:51" x14ac:dyDescent="0.25">
      <c r="B108" s="39" t="s">
        <v>27</v>
      </c>
      <c r="C108" s="120">
        <v>0</v>
      </c>
      <c r="D108" s="120">
        <v>0</v>
      </c>
      <c r="E108" s="120">
        <v>0</v>
      </c>
      <c r="F108" s="120">
        <v>0</v>
      </c>
      <c r="G108" s="120">
        <v>0</v>
      </c>
      <c r="H108" s="120">
        <v>0</v>
      </c>
      <c r="I108" s="120">
        <v>0</v>
      </c>
      <c r="J108" s="120">
        <v>0</v>
      </c>
      <c r="K108" s="120">
        <v>114.95393480002464</v>
      </c>
      <c r="L108" s="40"/>
      <c r="M108" s="106" t="str">
        <f t="shared" si="44"/>
        <v>RXN</v>
      </c>
      <c r="N108" s="67"/>
      <c r="O108" s="84"/>
      <c r="P108" s="68"/>
      <c r="Q108" s="68"/>
      <c r="R108" s="69"/>
      <c r="S108" s="68"/>
      <c r="T108" s="84"/>
      <c r="U108" s="76"/>
      <c r="V108" s="76"/>
      <c r="W108" s="44"/>
      <c r="X108" s="46" t="str">
        <f t="shared" si="46"/>
        <v>RXN</v>
      </c>
      <c r="Y108" s="86">
        <f ca="1">Y$98*VLOOKUP($X108,$B$11:$H$28,7,0)*VLOOKUP($X108,$B$11:$I$28,8,0)</f>
        <v>261.73966369767538</v>
      </c>
      <c r="Z108" s="86">
        <f t="shared" ca="1" si="62"/>
        <v>261.73966369767538</v>
      </c>
      <c r="AA108" s="86">
        <f t="shared" ca="1" si="62"/>
        <v>261.73966369767538</v>
      </c>
      <c r="AB108" s="86">
        <f t="shared" ca="1" si="62"/>
        <v>261.73966369767538</v>
      </c>
      <c r="AC108" s="86">
        <f t="shared" ca="1" si="62"/>
        <v>261.73966369767538</v>
      </c>
      <c r="AD108" s="86">
        <f t="shared" ca="1" si="62"/>
        <v>261.73966369767538</v>
      </c>
      <c r="AE108" s="86">
        <f t="shared" ca="1" si="62"/>
        <v>261.73966369767538</v>
      </c>
      <c r="AF108" s="98">
        <f t="shared" ca="1" si="62"/>
        <v>261.73966369767538</v>
      </c>
      <c r="AG108" s="40"/>
      <c r="AH108" s="122" t="s">
        <v>27</v>
      </c>
      <c r="AI108" s="102">
        <f t="shared" si="48"/>
        <v>0</v>
      </c>
      <c r="AJ108" s="102">
        <f t="shared" si="49"/>
        <v>0</v>
      </c>
      <c r="AK108" s="102">
        <f t="shared" si="50"/>
        <v>57.47696740001232</v>
      </c>
      <c r="AL108" s="102">
        <f t="shared" ca="1" si="51"/>
        <v>188.34679924885</v>
      </c>
      <c r="AM108" s="102">
        <f t="shared" ca="1" si="52"/>
        <v>261.73966369767538</v>
      </c>
      <c r="AN108" s="102">
        <f t="shared" ca="1" si="53"/>
        <v>261.73966369767538</v>
      </c>
      <c r="AO108" s="102">
        <f t="shared" ca="1" si="54"/>
        <v>261.73966369767538</v>
      </c>
      <c r="AP108" s="102">
        <f t="shared" ca="1" si="55"/>
        <v>261.73966369767538</v>
      </c>
      <c r="AQ108" s="102">
        <f t="shared" ca="1" si="56"/>
        <v>261.73966369767538</v>
      </c>
      <c r="AR108" s="102">
        <f t="shared" ca="1" si="57"/>
        <v>261.73966369767538</v>
      </c>
      <c r="AS108" s="102">
        <f t="shared" ca="1" si="58"/>
        <v>261.73966369767538</v>
      </c>
      <c r="AU108" s="90"/>
      <c r="AV108" s="90"/>
      <c r="AW108" s="90"/>
      <c r="AX108" s="90"/>
      <c r="AY108" s="90"/>
    </row>
    <row r="109" spans="2:51" x14ac:dyDescent="0.25">
      <c r="B109" s="39" t="s">
        <v>29</v>
      </c>
      <c r="C109" s="120">
        <v>3402</v>
      </c>
      <c r="D109" s="120">
        <v>2585</v>
      </c>
      <c r="E109" s="120">
        <v>1954</v>
      </c>
      <c r="F109" s="120">
        <v>4959</v>
      </c>
      <c r="G109" s="120">
        <v>10362</v>
      </c>
      <c r="H109" s="120">
        <v>7353.9500632745276</v>
      </c>
      <c r="I109" s="120">
        <v>3234</v>
      </c>
      <c r="J109" s="120">
        <v>2291</v>
      </c>
      <c r="K109" s="120">
        <v>1662.3338571516608</v>
      </c>
      <c r="L109" s="40"/>
      <c r="M109" s="106" t="str">
        <f t="shared" si="44"/>
        <v>RXL</v>
      </c>
      <c r="N109" s="67"/>
      <c r="O109" s="84"/>
      <c r="P109" s="68"/>
      <c r="Q109" s="68"/>
      <c r="R109" s="69"/>
      <c r="S109" s="68"/>
      <c r="T109" s="84"/>
      <c r="U109" s="76"/>
      <c r="V109" s="76"/>
      <c r="W109" s="44"/>
      <c r="X109" s="46" t="str">
        <f t="shared" si="46"/>
        <v>RXL</v>
      </c>
      <c r="Y109" s="86">
        <f ca="1">Y$99*VLOOKUP($X109,$B$11:$H$28,7,0)*VLOOKUP($X109,$B$11:$I$28,8,0)</f>
        <v>2183.2832136509196</v>
      </c>
      <c r="Z109" s="86">
        <f t="shared" ref="Z109:AF110" ca="1" si="63">Z$99*VLOOKUP($X109,$B$11:$H$28,7,0)*VLOOKUP($X109,$B$11:$I$28,8,0)</f>
        <v>2183.2832136509196</v>
      </c>
      <c r="AA109" s="86">
        <f t="shared" ca="1" si="63"/>
        <v>2183.2832136509196</v>
      </c>
      <c r="AB109" s="86">
        <f t="shared" ca="1" si="63"/>
        <v>2183.2832136509196</v>
      </c>
      <c r="AC109" s="86">
        <f t="shared" ca="1" si="63"/>
        <v>2183.2832136509196</v>
      </c>
      <c r="AD109" s="86">
        <f t="shared" ca="1" si="63"/>
        <v>2183.2832136509196</v>
      </c>
      <c r="AE109" s="86">
        <f t="shared" ca="1" si="63"/>
        <v>2183.2832136509196</v>
      </c>
      <c r="AF109" s="98">
        <f t="shared" ca="1" si="63"/>
        <v>2183.2832136509196</v>
      </c>
      <c r="AG109" s="40"/>
      <c r="AH109" s="122" t="s">
        <v>29</v>
      </c>
      <c r="AI109" s="102">
        <f t="shared" si="48"/>
        <v>5293.9750316372638</v>
      </c>
      <c r="AJ109" s="102">
        <f t="shared" si="49"/>
        <v>2762.5</v>
      </c>
      <c r="AK109" s="102">
        <f t="shared" si="50"/>
        <v>1976.6669285758303</v>
      </c>
      <c r="AL109" s="102">
        <f t="shared" ca="1" si="51"/>
        <v>1922.8085354012901</v>
      </c>
      <c r="AM109" s="102">
        <f t="shared" ca="1" si="52"/>
        <v>2183.2832136509196</v>
      </c>
      <c r="AN109" s="102">
        <f t="shared" ca="1" si="53"/>
        <v>2183.2832136509196</v>
      </c>
      <c r="AO109" s="102">
        <f t="shared" ca="1" si="54"/>
        <v>2183.2832136509196</v>
      </c>
      <c r="AP109" s="102">
        <f t="shared" ca="1" si="55"/>
        <v>2183.2832136509196</v>
      </c>
      <c r="AQ109" s="102">
        <f t="shared" ca="1" si="56"/>
        <v>2183.2832136509196</v>
      </c>
      <c r="AR109" s="102">
        <f t="shared" ca="1" si="57"/>
        <v>2183.2832136509196</v>
      </c>
      <c r="AS109" s="102">
        <f t="shared" ca="1" si="58"/>
        <v>2183.2832136509196</v>
      </c>
      <c r="AU109" s="90"/>
      <c r="AV109" s="90"/>
      <c r="AW109" s="90"/>
      <c r="AX109" s="90"/>
      <c r="AY109" s="90"/>
    </row>
    <row r="110" spans="2:51" x14ac:dyDescent="0.25">
      <c r="B110" s="39" t="s">
        <v>31</v>
      </c>
      <c r="C110" s="120">
        <v>0</v>
      </c>
      <c r="D110" s="120">
        <v>0</v>
      </c>
      <c r="E110" s="120">
        <v>0</v>
      </c>
      <c r="F110" s="120">
        <v>0</v>
      </c>
      <c r="G110" s="120">
        <v>0</v>
      </c>
      <c r="H110" s="120">
        <v>0</v>
      </c>
      <c r="I110" s="120">
        <v>0</v>
      </c>
      <c r="J110" s="120">
        <v>0</v>
      </c>
      <c r="K110" s="120">
        <v>761.69476797929372</v>
      </c>
      <c r="L110" s="40"/>
      <c r="M110" s="106" t="str">
        <f t="shared" si="44"/>
        <v>RXO</v>
      </c>
      <c r="N110" s="67"/>
      <c r="O110" s="84"/>
      <c r="P110" s="68"/>
      <c r="Q110" s="68"/>
      <c r="R110" s="69"/>
      <c r="S110" s="68"/>
      <c r="T110" s="84"/>
      <c r="U110" s="76"/>
      <c r="V110" s="76"/>
      <c r="W110" s="44"/>
      <c r="X110" s="46" t="str">
        <f t="shared" si="46"/>
        <v>RXO</v>
      </c>
      <c r="Y110" s="86">
        <f ca="1">Y$99*VLOOKUP($X110,$B$11:$H$28,7,0)*VLOOKUP($X110,$B$11:$I$28,8,0)</f>
        <v>935.69280585039428</v>
      </c>
      <c r="Z110" s="86">
        <f t="shared" ca="1" si="63"/>
        <v>935.69280585039428</v>
      </c>
      <c r="AA110" s="86">
        <f t="shared" ca="1" si="63"/>
        <v>935.69280585039428</v>
      </c>
      <c r="AB110" s="86">
        <f t="shared" ca="1" si="63"/>
        <v>935.69280585039428</v>
      </c>
      <c r="AC110" s="86">
        <f t="shared" ca="1" si="63"/>
        <v>935.69280585039428</v>
      </c>
      <c r="AD110" s="86">
        <f t="shared" ca="1" si="63"/>
        <v>935.69280585039428</v>
      </c>
      <c r="AE110" s="86">
        <f t="shared" ca="1" si="63"/>
        <v>935.69280585039428</v>
      </c>
      <c r="AF110" s="98">
        <f t="shared" ca="1" si="63"/>
        <v>935.69280585039428</v>
      </c>
      <c r="AG110" s="40"/>
      <c r="AH110" s="122" t="s">
        <v>31</v>
      </c>
      <c r="AI110" s="102">
        <f t="shared" si="48"/>
        <v>0</v>
      </c>
      <c r="AJ110" s="102">
        <f t="shared" si="49"/>
        <v>0</v>
      </c>
      <c r="AK110" s="102">
        <f t="shared" si="50"/>
        <v>380.84738398964686</v>
      </c>
      <c r="AL110" s="102">
        <f t="shared" ca="1" si="51"/>
        <v>848.69378691484394</v>
      </c>
      <c r="AM110" s="102">
        <f t="shared" ca="1" si="52"/>
        <v>935.69280585039428</v>
      </c>
      <c r="AN110" s="102">
        <f t="shared" ca="1" si="53"/>
        <v>935.69280585039428</v>
      </c>
      <c r="AO110" s="102">
        <f t="shared" ca="1" si="54"/>
        <v>935.69280585039428</v>
      </c>
      <c r="AP110" s="102">
        <f t="shared" ca="1" si="55"/>
        <v>935.69280585039428</v>
      </c>
      <c r="AQ110" s="102">
        <f t="shared" ca="1" si="56"/>
        <v>935.69280585039428</v>
      </c>
      <c r="AR110" s="102">
        <f t="shared" ca="1" si="57"/>
        <v>935.69280585039428</v>
      </c>
      <c r="AS110" s="102">
        <f t="shared" ca="1" si="58"/>
        <v>935.69280585039428</v>
      </c>
      <c r="AU110" s="90"/>
      <c r="AV110" s="90"/>
      <c r="AW110" s="90"/>
      <c r="AX110" s="90"/>
      <c r="AY110" s="90"/>
    </row>
    <row r="111" spans="2:51" x14ac:dyDescent="0.25">
      <c r="B111" s="39" t="s">
        <v>33</v>
      </c>
      <c r="C111" s="120">
        <v>79</v>
      </c>
      <c r="D111" s="120">
        <v>65</v>
      </c>
      <c r="E111" s="120">
        <v>95</v>
      </c>
      <c r="F111" s="120">
        <v>141</v>
      </c>
      <c r="G111" s="120">
        <v>195</v>
      </c>
      <c r="H111" s="120">
        <v>231.72315708858488</v>
      </c>
      <c r="I111" s="120">
        <v>204</v>
      </c>
      <c r="J111" s="120">
        <v>61</v>
      </c>
      <c r="K111" s="120">
        <v>19.991988660873851</v>
      </c>
      <c r="L111" s="40"/>
      <c r="M111" s="106" t="str">
        <f t="shared" si="44"/>
        <v>RXS</v>
      </c>
      <c r="N111" s="67"/>
      <c r="O111" s="84"/>
      <c r="P111" s="68"/>
      <c r="Q111" s="68"/>
      <c r="R111" s="69"/>
      <c r="S111" s="68"/>
      <c r="T111" s="84"/>
      <c r="U111" s="76"/>
      <c r="V111" s="76"/>
      <c r="W111" s="44"/>
      <c r="X111" s="46" t="str">
        <f t="shared" si="46"/>
        <v>RXS</v>
      </c>
      <c r="Y111" s="86">
        <f ca="1">Y$100*VLOOKUP($X111,$B$11:$H$28,7,0)*VLOOKUP($X111,$B$11:$I$28,8,0)</f>
        <v>42.033765155227208</v>
      </c>
      <c r="Z111" s="86">
        <f t="shared" ref="Z111:AF112" ca="1" si="64">Z$100*VLOOKUP($X111,$B$11:$H$28,7,0)*VLOOKUP($X111,$B$11:$I$28,8,0)</f>
        <v>42.033765155227208</v>
      </c>
      <c r="AA111" s="86">
        <f t="shared" ca="1" si="64"/>
        <v>42.033765155227208</v>
      </c>
      <c r="AB111" s="86">
        <f t="shared" ca="1" si="64"/>
        <v>42.033765155227208</v>
      </c>
      <c r="AC111" s="86">
        <f t="shared" ca="1" si="64"/>
        <v>42.033765155227208</v>
      </c>
      <c r="AD111" s="86">
        <f t="shared" ca="1" si="64"/>
        <v>42.033765155227208</v>
      </c>
      <c r="AE111" s="86">
        <f t="shared" ca="1" si="64"/>
        <v>42.033765155227208</v>
      </c>
      <c r="AF111" s="98">
        <f t="shared" ca="1" si="64"/>
        <v>42.033765155227208</v>
      </c>
      <c r="AG111" s="40"/>
      <c r="AH111" s="122" t="s">
        <v>33</v>
      </c>
      <c r="AI111" s="102">
        <f t="shared" si="48"/>
        <v>217.86157854429246</v>
      </c>
      <c r="AJ111" s="102">
        <f t="shared" si="49"/>
        <v>132.5</v>
      </c>
      <c r="AK111" s="102">
        <f t="shared" si="50"/>
        <v>40.495994330436929</v>
      </c>
      <c r="AL111" s="102">
        <f t="shared" ca="1" si="51"/>
        <v>31.012876908050529</v>
      </c>
      <c r="AM111" s="102">
        <f t="shared" ca="1" si="52"/>
        <v>42.033765155227208</v>
      </c>
      <c r="AN111" s="102">
        <f t="shared" ca="1" si="53"/>
        <v>42.033765155227208</v>
      </c>
      <c r="AO111" s="102">
        <f t="shared" ca="1" si="54"/>
        <v>42.033765155227208</v>
      </c>
      <c r="AP111" s="102">
        <f t="shared" ca="1" si="55"/>
        <v>42.033765155227208</v>
      </c>
      <c r="AQ111" s="102">
        <f t="shared" ca="1" si="56"/>
        <v>42.033765155227208</v>
      </c>
      <c r="AR111" s="102">
        <f t="shared" ca="1" si="57"/>
        <v>42.033765155227208</v>
      </c>
      <c r="AS111" s="102">
        <f t="shared" ca="1" si="58"/>
        <v>42.033765155227208</v>
      </c>
      <c r="AU111" s="90"/>
      <c r="AV111" s="90"/>
      <c r="AW111" s="90"/>
      <c r="AX111" s="90"/>
      <c r="AY111" s="90"/>
    </row>
    <row r="112" spans="2:51" x14ac:dyDescent="0.25">
      <c r="B112" s="39" t="s">
        <v>35</v>
      </c>
      <c r="C112" s="120">
        <v>0</v>
      </c>
      <c r="D112" s="120">
        <v>0</v>
      </c>
      <c r="E112" s="120">
        <v>0</v>
      </c>
      <c r="F112" s="120">
        <v>0</v>
      </c>
      <c r="G112" s="120">
        <v>0</v>
      </c>
      <c r="H112" s="120">
        <v>0</v>
      </c>
      <c r="I112" s="120">
        <v>0</v>
      </c>
      <c r="J112" s="120">
        <v>0</v>
      </c>
      <c r="K112" s="120">
        <v>0</v>
      </c>
      <c r="L112" s="40"/>
      <c r="M112" s="107" t="str">
        <f t="shared" si="44"/>
        <v>RXQ</v>
      </c>
      <c r="N112" s="70"/>
      <c r="O112" s="84"/>
      <c r="P112" s="71"/>
      <c r="Q112" s="71"/>
      <c r="R112" s="72"/>
      <c r="S112" s="71"/>
      <c r="T112" s="84"/>
      <c r="U112" s="76"/>
      <c r="V112" s="76"/>
      <c r="W112" s="44"/>
      <c r="X112" s="61" t="str">
        <f t="shared" si="46"/>
        <v>RXQ</v>
      </c>
      <c r="Y112" s="87">
        <f ca="1">Y$100*VLOOKUP($X112,$B$11:$H$28,7,0)*VLOOKUP($X112,$B$11:$I$28,8,0)</f>
        <v>18.014470780811667</v>
      </c>
      <c r="Z112" s="87">
        <f t="shared" ca="1" si="64"/>
        <v>18.014470780811667</v>
      </c>
      <c r="AA112" s="87">
        <f t="shared" ca="1" si="64"/>
        <v>18.014470780811667</v>
      </c>
      <c r="AB112" s="87">
        <f t="shared" ca="1" si="64"/>
        <v>18.014470780811667</v>
      </c>
      <c r="AC112" s="87">
        <f t="shared" ca="1" si="64"/>
        <v>18.014470780811667</v>
      </c>
      <c r="AD112" s="87">
        <f t="shared" ca="1" si="64"/>
        <v>18.014470780811667</v>
      </c>
      <c r="AE112" s="87">
        <f t="shared" ca="1" si="64"/>
        <v>18.014470780811667</v>
      </c>
      <c r="AF112" s="100">
        <f t="shared" ca="1" si="64"/>
        <v>18.014470780811667</v>
      </c>
      <c r="AG112" s="40"/>
      <c r="AH112" s="123" t="s">
        <v>35</v>
      </c>
      <c r="AI112" s="103">
        <f t="shared" si="48"/>
        <v>0</v>
      </c>
      <c r="AJ112" s="103">
        <f t="shared" si="49"/>
        <v>0</v>
      </c>
      <c r="AK112" s="103">
        <f t="shared" si="50"/>
        <v>0</v>
      </c>
      <c r="AL112" s="103">
        <f t="shared" ca="1" si="51"/>
        <v>9.0072353904058335</v>
      </c>
      <c r="AM112" s="103">
        <f t="shared" ca="1" si="52"/>
        <v>18.014470780811667</v>
      </c>
      <c r="AN112" s="103">
        <f t="shared" ca="1" si="53"/>
        <v>18.014470780811667</v>
      </c>
      <c r="AO112" s="103">
        <f t="shared" ca="1" si="54"/>
        <v>18.014470780811667</v>
      </c>
      <c r="AP112" s="103">
        <f t="shared" ca="1" si="55"/>
        <v>18.014470780811667</v>
      </c>
      <c r="AQ112" s="103">
        <f t="shared" ca="1" si="56"/>
        <v>18.014470780811667</v>
      </c>
      <c r="AR112" s="103">
        <f t="shared" ca="1" si="57"/>
        <v>18.014470780811667</v>
      </c>
      <c r="AS112" s="103">
        <f t="shared" ca="1" si="58"/>
        <v>18.014470780811667</v>
      </c>
      <c r="AU112" s="90"/>
      <c r="AV112" s="90"/>
      <c r="AW112" s="90"/>
      <c r="AX112" s="90"/>
      <c r="AY112" s="90"/>
    </row>
    <row r="113" spans="2:51" x14ac:dyDescent="0.25">
      <c r="B113" s="39" t="s">
        <v>37</v>
      </c>
      <c r="C113" s="120">
        <v>24</v>
      </c>
      <c r="D113" s="120">
        <v>6</v>
      </c>
      <c r="E113" s="120">
        <v>16</v>
      </c>
      <c r="F113" s="120">
        <v>20</v>
      </c>
      <c r="G113" s="120">
        <v>30</v>
      </c>
      <c r="H113" s="120">
        <v>43.13461365718247</v>
      </c>
      <c r="I113" s="120">
        <v>43</v>
      </c>
      <c r="J113" s="120">
        <v>14</v>
      </c>
      <c r="K113" s="120">
        <v>15.476997980286415</v>
      </c>
      <c r="L113" s="40"/>
      <c r="M113" s="55" t="str">
        <f t="shared" si="44"/>
        <v>RXG</v>
      </c>
      <c r="N113" s="56">
        <f t="shared" ref="N113:N120" si="65">($K113&lt;&gt;0)*COUNTIF($C113:$K113,"&lt;&gt;0")*(COUNTIF($C113:$K113,"&lt;&gt;0")&gt;2)</f>
        <v>9</v>
      </c>
      <c r="O113" s="41">
        <f t="shared" ref="O113:O120" si="66">MIN(N113,$H$6)</f>
        <v>5</v>
      </c>
      <c r="P113" s="57">
        <f t="shared" ref="P113:P120" ca="1" si="67">IFERROR(INTERCEPT(OFFSET($K113,0,0,1,-$O113),OFFSET($K$34,0,0,1,-$O113)),0)</f>
        <v>11758.334849963998</v>
      </c>
      <c r="Q113" s="58">
        <f t="shared" ref="Q113:Q120" ca="1" si="68">IFERROR(SLOPE(OFFSET($K113,0,0,1,-$O113),OFFSET($K$34,0,0,1,-$O113)),0)</f>
        <v>-5.8180617696609644</v>
      </c>
      <c r="R113" s="59">
        <f t="shared" ref="R113:R120" ca="1" si="69">IFERROR(CORREL(OFFSET($K113,0,0,1,-$O113),OFFSET($K$34,0,0,1,-$O113)),0)^2</f>
        <v>0.42071231443847312</v>
      </c>
      <c r="S113" s="60" t="str">
        <f t="shared" ref="S113:S120" ca="1" si="70">IF($R113&gt;=$H$8,$I$6,$I$7)</f>
        <v>Linear</v>
      </c>
      <c r="T113" s="42" t="s">
        <v>9</v>
      </c>
      <c r="U113" s="41">
        <v>2</v>
      </c>
      <c r="V113" s="82" t="s">
        <v>146</v>
      </c>
      <c r="W113" s="44"/>
      <c r="X113" s="55" t="str">
        <f t="shared" si="46"/>
        <v>RXG</v>
      </c>
      <c r="Y113" s="93">
        <f ca="1">IFERROR(MAX(0,IF(IF(LEN($T113)&gt;0,$T113,$S113)=$I$6,$Q113*Y$34+$P113,AVERAGE(OFFSET($K113,0,0,1,IF($U113,-$U113,-$H$7))))),0)*VLOOKUP($X113,$B$11:$I$28,8,0)</f>
        <v>17.353350288297843</v>
      </c>
      <c r="Z113" s="93">
        <f t="shared" ref="Z113:AF118" ca="1" si="71">IFERROR(MAX(0,IF(IF(LEN($T113)&gt;0,$T113,$S113)=$I$6,$Q113*Z$34+$P113,AVERAGE(OFFSET($K113,0,0,1,IF($U113,-$U113,-$H$7))))),0)*VLOOKUP($X113,$B$11:$I$28,8,0)</f>
        <v>17.353350288297843</v>
      </c>
      <c r="AA113" s="93">
        <f t="shared" ca="1" si="71"/>
        <v>17.353350288297843</v>
      </c>
      <c r="AB113" s="93">
        <f t="shared" ca="1" si="71"/>
        <v>17.353350288297843</v>
      </c>
      <c r="AC113" s="93">
        <f t="shared" ca="1" si="71"/>
        <v>17.353350288297843</v>
      </c>
      <c r="AD113" s="93">
        <f t="shared" ca="1" si="71"/>
        <v>17.353350288297843</v>
      </c>
      <c r="AE113" s="93">
        <f t="shared" ca="1" si="71"/>
        <v>17.353350288297843</v>
      </c>
      <c r="AF113" s="101">
        <f t="shared" ca="1" si="71"/>
        <v>17.353350288297843</v>
      </c>
      <c r="AG113" s="40"/>
      <c r="AH113" s="124" t="s">
        <v>37</v>
      </c>
      <c r="AI113" s="104">
        <f t="shared" si="48"/>
        <v>43.067306828591235</v>
      </c>
      <c r="AJ113" s="104">
        <f t="shared" si="49"/>
        <v>28.5</v>
      </c>
      <c r="AK113" s="104">
        <f t="shared" si="50"/>
        <v>14.738498990143206</v>
      </c>
      <c r="AL113" s="104">
        <f t="shared" ca="1" si="51"/>
        <v>16.41517413429213</v>
      </c>
      <c r="AM113" s="104">
        <f t="shared" ca="1" si="52"/>
        <v>17.353350288297843</v>
      </c>
      <c r="AN113" s="104">
        <f t="shared" ca="1" si="53"/>
        <v>17.353350288297843</v>
      </c>
      <c r="AO113" s="104">
        <f t="shared" ca="1" si="54"/>
        <v>17.353350288297843</v>
      </c>
      <c r="AP113" s="104">
        <f t="shared" ca="1" si="55"/>
        <v>17.353350288297843</v>
      </c>
      <c r="AQ113" s="104">
        <f t="shared" ca="1" si="56"/>
        <v>17.353350288297843</v>
      </c>
      <c r="AR113" s="104">
        <f t="shared" ca="1" si="57"/>
        <v>17.353350288297843</v>
      </c>
      <c r="AS113" s="104">
        <f t="shared" ca="1" si="58"/>
        <v>17.353350288297843</v>
      </c>
      <c r="AU113" s="90"/>
      <c r="AV113" s="90"/>
      <c r="AW113" s="90"/>
      <c r="AX113" s="90"/>
      <c r="AY113" s="90"/>
    </row>
    <row r="114" spans="2:51" x14ac:dyDescent="0.25">
      <c r="B114" s="39" t="s">
        <v>39</v>
      </c>
      <c r="C114" s="120">
        <v>107</v>
      </c>
      <c r="D114" s="120">
        <v>106</v>
      </c>
      <c r="E114" s="120">
        <v>187</v>
      </c>
      <c r="F114" s="120">
        <v>374</v>
      </c>
      <c r="G114" s="120">
        <v>521</v>
      </c>
      <c r="H114" s="120">
        <v>487.52144738117858</v>
      </c>
      <c r="I114" s="120">
        <v>489</v>
      </c>
      <c r="J114" s="120">
        <v>233</v>
      </c>
      <c r="K114" s="120">
        <v>279.13877594722067</v>
      </c>
      <c r="L114" s="40"/>
      <c r="M114" s="46" t="str">
        <f t="shared" si="44"/>
        <v>RXI</v>
      </c>
      <c r="N114" s="47">
        <f t="shared" si="65"/>
        <v>9</v>
      </c>
      <c r="O114" s="41">
        <f t="shared" si="66"/>
        <v>5</v>
      </c>
      <c r="P114" s="48">
        <f t="shared" ca="1" si="67"/>
        <v>149231.90137479192</v>
      </c>
      <c r="Q114" s="49">
        <f t="shared" ca="1" si="68"/>
        <v>-73.824389548673736</v>
      </c>
      <c r="R114" s="50">
        <f t="shared" ca="1" si="69"/>
        <v>0.74966400839913838</v>
      </c>
      <c r="S114" s="51" t="str">
        <f t="shared" ca="1" si="70"/>
        <v>Linear</v>
      </c>
      <c r="T114" s="42" t="s">
        <v>9</v>
      </c>
      <c r="U114" s="41">
        <v>2</v>
      </c>
      <c r="V114" s="82" t="s">
        <v>146</v>
      </c>
      <c r="W114" s="44"/>
      <c r="X114" s="46" t="str">
        <f t="shared" si="46"/>
        <v>RXI</v>
      </c>
      <c r="Y114" s="86">
        <f t="shared" ref="Y114:Y118" ca="1" si="72">IFERROR(MAX(0,IF(IF(LEN($T114)&gt;0,$T114,$S114)=$I$6,$Q114*Y$34+$P114,AVERAGE(OFFSET($K114,0,0,1,IF($U114,-$U114,-$H$7))))),0)*VLOOKUP($X114,$B$11:$I$28,8,0)</f>
        <v>301.50029460855745</v>
      </c>
      <c r="Z114" s="86">
        <f t="shared" ca="1" si="71"/>
        <v>301.50029460855745</v>
      </c>
      <c r="AA114" s="86">
        <f t="shared" ca="1" si="71"/>
        <v>301.50029460855745</v>
      </c>
      <c r="AB114" s="86">
        <f t="shared" ca="1" si="71"/>
        <v>301.50029460855745</v>
      </c>
      <c r="AC114" s="86">
        <f t="shared" ca="1" si="71"/>
        <v>301.50029460855745</v>
      </c>
      <c r="AD114" s="86">
        <f t="shared" ca="1" si="71"/>
        <v>301.50029460855745</v>
      </c>
      <c r="AE114" s="86">
        <f t="shared" ca="1" si="71"/>
        <v>301.50029460855745</v>
      </c>
      <c r="AF114" s="98">
        <f t="shared" ca="1" si="71"/>
        <v>301.50029460855745</v>
      </c>
      <c r="AG114" s="40"/>
      <c r="AH114" s="122" t="s">
        <v>39</v>
      </c>
      <c r="AI114" s="102">
        <f t="shared" si="48"/>
        <v>488.26072369058932</v>
      </c>
      <c r="AJ114" s="102">
        <f t="shared" si="49"/>
        <v>361</v>
      </c>
      <c r="AK114" s="102">
        <f t="shared" si="50"/>
        <v>256.06938797361033</v>
      </c>
      <c r="AL114" s="102">
        <f t="shared" ca="1" si="51"/>
        <v>290.31953527788903</v>
      </c>
      <c r="AM114" s="102">
        <f t="shared" ca="1" si="52"/>
        <v>301.50029460855745</v>
      </c>
      <c r="AN114" s="102">
        <f t="shared" ca="1" si="53"/>
        <v>301.50029460855745</v>
      </c>
      <c r="AO114" s="102">
        <f t="shared" ca="1" si="54"/>
        <v>301.50029460855745</v>
      </c>
      <c r="AP114" s="102">
        <f t="shared" ca="1" si="55"/>
        <v>301.50029460855745</v>
      </c>
      <c r="AQ114" s="102">
        <f t="shared" ca="1" si="56"/>
        <v>301.50029460855745</v>
      </c>
      <c r="AR114" s="102">
        <f t="shared" ca="1" si="57"/>
        <v>301.50029460855745</v>
      </c>
      <c r="AS114" s="102">
        <f t="shared" ca="1" si="58"/>
        <v>301.50029460855745</v>
      </c>
      <c r="AU114" s="90"/>
      <c r="AV114" s="90"/>
      <c r="AW114" s="90"/>
      <c r="AX114" s="90"/>
      <c r="AY114" s="90"/>
    </row>
    <row r="115" spans="2:51" x14ac:dyDescent="0.25">
      <c r="B115" s="39" t="s">
        <v>41</v>
      </c>
      <c r="C115" s="120">
        <v>7</v>
      </c>
      <c r="D115" s="120">
        <v>4</v>
      </c>
      <c r="E115" s="120">
        <v>3</v>
      </c>
      <c r="F115" s="120">
        <v>16</v>
      </c>
      <c r="G115" s="120">
        <v>16</v>
      </c>
      <c r="H115" s="120">
        <v>187.58541288123538</v>
      </c>
      <c r="I115" s="120">
        <v>30</v>
      </c>
      <c r="J115" s="120">
        <v>38</v>
      </c>
      <c r="K115" s="120">
        <v>51.979170518272014</v>
      </c>
      <c r="L115" s="40"/>
      <c r="M115" s="46" t="str">
        <f t="shared" si="44"/>
        <v>RXP</v>
      </c>
      <c r="N115" s="47">
        <f t="shared" si="65"/>
        <v>9</v>
      </c>
      <c r="O115" s="41">
        <f t="shared" si="66"/>
        <v>5</v>
      </c>
      <c r="P115" s="48">
        <f t="shared" ca="1" si="67"/>
        <v>15714.33060056968</v>
      </c>
      <c r="Q115" s="49">
        <f t="shared" ca="1" si="68"/>
        <v>-7.7627071844691358</v>
      </c>
      <c r="R115" s="50">
        <f t="shared" ca="1" si="69"/>
        <v>3.0821265916592146E-2</v>
      </c>
      <c r="S115" s="51" t="str">
        <f t="shared" ca="1" si="70"/>
        <v>Average</v>
      </c>
      <c r="T115" s="42" t="s">
        <v>9</v>
      </c>
      <c r="U115" s="41">
        <v>2</v>
      </c>
      <c r="V115" s="82" t="s">
        <v>146</v>
      </c>
      <c r="W115" s="44"/>
      <c r="X115" s="46" t="str">
        <f t="shared" si="46"/>
        <v>RXP</v>
      </c>
      <c r="Y115" s="86">
        <f t="shared" ca="1" si="72"/>
        <v>52.971475104022268</v>
      </c>
      <c r="Z115" s="86">
        <f t="shared" ca="1" si="71"/>
        <v>52.971475104022268</v>
      </c>
      <c r="AA115" s="86">
        <f t="shared" ca="1" si="71"/>
        <v>52.971475104022268</v>
      </c>
      <c r="AB115" s="86">
        <f t="shared" ca="1" si="71"/>
        <v>52.971475104022268</v>
      </c>
      <c r="AC115" s="86">
        <f t="shared" ca="1" si="71"/>
        <v>52.971475104022268</v>
      </c>
      <c r="AD115" s="86">
        <f t="shared" ca="1" si="71"/>
        <v>52.971475104022268</v>
      </c>
      <c r="AE115" s="86">
        <f t="shared" ca="1" si="71"/>
        <v>52.971475104022268</v>
      </c>
      <c r="AF115" s="98">
        <f t="shared" ca="1" si="71"/>
        <v>52.971475104022268</v>
      </c>
      <c r="AG115" s="40"/>
      <c r="AH115" s="122" t="s">
        <v>41</v>
      </c>
      <c r="AI115" s="102">
        <f t="shared" si="48"/>
        <v>108.79270644061769</v>
      </c>
      <c r="AJ115" s="102">
        <f t="shared" si="49"/>
        <v>34</v>
      </c>
      <c r="AK115" s="102">
        <f t="shared" si="50"/>
        <v>44.989585259136007</v>
      </c>
      <c r="AL115" s="102">
        <f t="shared" ca="1" si="51"/>
        <v>52.475322811147137</v>
      </c>
      <c r="AM115" s="102">
        <f t="shared" ca="1" si="52"/>
        <v>52.971475104022268</v>
      </c>
      <c r="AN115" s="102">
        <f t="shared" ca="1" si="53"/>
        <v>52.971475104022268</v>
      </c>
      <c r="AO115" s="102">
        <f t="shared" ca="1" si="54"/>
        <v>52.971475104022268</v>
      </c>
      <c r="AP115" s="102">
        <f t="shared" ca="1" si="55"/>
        <v>52.971475104022268</v>
      </c>
      <c r="AQ115" s="102">
        <f t="shared" ca="1" si="56"/>
        <v>52.971475104022268</v>
      </c>
      <c r="AR115" s="102">
        <f t="shared" ca="1" si="57"/>
        <v>52.971475104022268</v>
      </c>
      <c r="AS115" s="102">
        <f t="shared" ca="1" si="58"/>
        <v>52.971475104022268</v>
      </c>
      <c r="AU115" s="90"/>
      <c r="AV115" s="90"/>
      <c r="AW115" s="90"/>
      <c r="AX115" s="90"/>
      <c r="AY115" s="90"/>
    </row>
    <row r="116" spans="2:51" x14ac:dyDescent="0.25">
      <c r="B116" s="39" t="s">
        <v>43</v>
      </c>
      <c r="C116" s="120">
        <v>0</v>
      </c>
      <c r="D116" s="120">
        <v>0</v>
      </c>
      <c r="E116" s="120">
        <v>0</v>
      </c>
      <c r="F116" s="120">
        <v>0</v>
      </c>
      <c r="G116" s="120">
        <v>0</v>
      </c>
      <c r="H116" s="120">
        <v>0</v>
      </c>
      <c r="I116" s="120">
        <v>0</v>
      </c>
      <c r="J116" s="120">
        <v>47</v>
      </c>
      <c r="K116" s="120">
        <v>5.997596598262156</v>
      </c>
      <c r="L116" s="40"/>
      <c r="M116" s="46" t="str">
        <f t="shared" si="44"/>
        <v>RXR</v>
      </c>
      <c r="N116" s="47">
        <f t="shared" si="65"/>
        <v>0</v>
      </c>
      <c r="O116" s="41">
        <f t="shared" si="66"/>
        <v>0</v>
      </c>
      <c r="P116" s="48">
        <f t="shared" ca="1" si="67"/>
        <v>0</v>
      </c>
      <c r="Q116" s="49">
        <f t="shared" ca="1" si="68"/>
        <v>0</v>
      </c>
      <c r="R116" s="50">
        <f t="shared" ca="1" si="69"/>
        <v>0</v>
      </c>
      <c r="S116" s="51" t="str">
        <f t="shared" ca="1" si="70"/>
        <v>Average</v>
      </c>
      <c r="T116" s="42" t="s">
        <v>9</v>
      </c>
      <c r="U116" s="41">
        <v>2</v>
      </c>
      <c r="V116" s="82" t="s">
        <v>146</v>
      </c>
      <c r="W116" s="44"/>
      <c r="X116" s="46" t="str">
        <f t="shared" si="46"/>
        <v>RXR</v>
      </c>
      <c r="Y116" s="86">
        <f t="shared" ca="1" si="72"/>
        <v>31.200119456622133</v>
      </c>
      <c r="Z116" s="86">
        <f t="shared" ca="1" si="71"/>
        <v>31.200119456622133</v>
      </c>
      <c r="AA116" s="86">
        <f t="shared" ca="1" si="71"/>
        <v>31.200119456622133</v>
      </c>
      <c r="AB116" s="86">
        <f t="shared" ca="1" si="71"/>
        <v>31.200119456622133</v>
      </c>
      <c r="AC116" s="86">
        <f t="shared" ca="1" si="71"/>
        <v>31.200119456622133</v>
      </c>
      <c r="AD116" s="86">
        <f t="shared" ca="1" si="71"/>
        <v>31.200119456622133</v>
      </c>
      <c r="AE116" s="86">
        <f t="shared" ca="1" si="71"/>
        <v>31.200119456622133</v>
      </c>
      <c r="AF116" s="98">
        <f t="shared" ca="1" si="71"/>
        <v>31.200119456622133</v>
      </c>
      <c r="AG116" s="40"/>
      <c r="AH116" s="122" t="s">
        <v>43</v>
      </c>
      <c r="AI116" s="102">
        <f t="shared" si="48"/>
        <v>0</v>
      </c>
      <c r="AJ116" s="102">
        <f t="shared" si="49"/>
        <v>23.5</v>
      </c>
      <c r="AK116" s="102">
        <f t="shared" si="50"/>
        <v>26.498798299131078</v>
      </c>
      <c r="AL116" s="102">
        <f t="shared" ca="1" si="51"/>
        <v>18.598858027442144</v>
      </c>
      <c r="AM116" s="102">
        <f t="shared" ca="1" si="52"/>
        <v>31.200119456622133</v>
      </c>
      <c r="AN116" s="102">
        <f t="shared" ca="1" si="53"/>
        <v>31.200119456622133</v>
      </c>
      <c r="AO116" s="102">
        <f t="shared" ca="1" si="54"/>
        <v>31.200119456622133</v>
      </c>
      <c r="AP116" s="102">
        <f t="shared" ca="1" si="55"/>
        <v>31.200119456622133</v>
      </c>
      <c r="AQ116" s="102">
        <f t="shared" ca="1" si="56"/>
        <v>31.200119456622133</v>
      </c>
      <c r="AR116" s="102">
        <f t="shared" ca="1" si="57"/>
        <v>31.200119456622133</v>
      </c>
      <c r="AS116" s="102">
        <f t="shared" ca="1" si="58"/>
        <v>31.200119456622133</v>
      </c>
      <c r="AU116" s="90"/>
      <c r="AV116" s="90"/>
      <c r="AW116" s="90"/>
      <c r="AX116" s="90"/>
      <c r="AY116" s="90"/>
    </row>
    <row r="117" spans="2:51" x14ac:dyDescent="0.25">
      <c r="B117" s="39" t="s">
        <v>45</v>
      </c>
      <c r="C117" s="120">
        <v>81</v>
      </c>
      <c r="D117" s="120">
        <v>203</v>
      </c>
      <c r="E117" s="120">
        <v>57</v>
      </c>
      <c r="F117" s="120">
        <v>47</v>
      </c>
      <c r="G117" s="120">
        <v>18</v>
      </c>
      <c r="H117" s="120">
        <v>23.072002653841786</v>
      </c>
      <c r="I117" s="120">
        <v>53</v>
      </c>
      <c r="J117" s="120">
        <v>0</v>
      </c>
      <c r="K117" s="120">
        <v>73.970358045233255</v>
      </c>
      <c r="L117" s="40"/>
      <c r="M117" s="46" t="str">
        <f t="shared" si="44"/>
        <v>RXT</v>
      </c>
      <c r="N117" s="47">
        <f t="shared" si="65"/>
        <v>8</v>
      </c>
      <c r="O117" s="41">
        <f t="shared" si="66"/>
        <v>5</v>
      </c>
      <c r="P117" s="48">
        <f t="shared" ca="1" si="67"/>
        <v>-17882.324156683728</v>
      </c>
      <c r="Q117" s="49">
        <f t="shared" ca="1" si="68"/>
        <v>8.886871343662472</v>
      </c>
      <c r="R117" s="50">
        <f t="shared" ca="1" si="69"/>
        <v>0.22634006934207954</v>
      </c>
      <c r="S117" s="51" t="str">
        <f t="shared" ca="1" si="70"/>
        <v>Average</v>
      </c>
      <c r="T117" s="42" t="s">
        <v>9</v>
      </c>
      <c r="U117" s="41">
        <v>2</v>
      </c>
      <c r="V117" s="82" t="s">
        <v>146</v>
      </c>
      <c r="W117" s="44"/>
      <c r="X117" s="46" t="str">
        <f t="shared" si="46"/>
        <v>RXT</v>
      </c>
      <c r="Y117" s="86">
        <f t="shared" ca="1" si="72"/>
        <v>43.546956001700373</v>
      </c>
      <c r="Z117" s="86">
        <f t="shared" ca="1" si="71"/>
        <v>43.546956001700373</v>
      </c>
      <c r="AA117" s="86">
        <f t="shared" ca="1" si="71"/>
        <v>43.546956001700373</v>
      </c>
      <c r="AB117" s="86">
        <f t="shared" ca="1" si="71"/>
        <v>43.546956001700373</v>
      </c>
      <c r="AC117" s="86">
        <f t="shared" ca="1" si="71"/>
        <v>43.546956001700373</v>
      </c>
      <c r="AD117" s="86">
        <f t="shared" ca="1" si="71"/>
        <v>43.546956001700373</v>
      </c>
      <c r="AE117" s="86">
        <f t="shared" ca="1" si="71"/>
        <v>43.546956001700373</v>
      </c>
      <c r="AF117" s="98">
        <f t="shared" ca="1" si="71"/>
        <v>43.546956001700373</v>
      </c>
      <c r="AG117" s="40"/>
      <c r="AH117" s="122" t="s">
        <v>45</v>
      </c>
      <c r="AI117" s="102">
        <f t="shared" si="48"/>
        <v>38.036001326920896</v>
      </c>
      <c r="AJ117" s="102">
        <f t="shared" si="49"/>
        <v>26.5</v>
      </c>
      <c r="AK117" s="102">
        <f t="shared" si="50"/>
        <v>36.985179022616627</v>
      </c>
      <c r="AL117" s="102">
        <f t="shared" ca="1" si="51"/>
        <v>58.75865702346681</v>
      </c>
      <c r="AM117" s="102">
        <f t="shared" ca="1" si="52"/>
        <v>43.546956001700373</v>
      </c>
      <c r="AN117" s="102">
        <f t="shared" ca="1" si="53"/>
        <v>43.546956001700373</v>
      </c>
      <c r="AO117" s="102">
        <f t="shared" ca="1" si="54"/>
        <v>43.546956001700373</v>
      </c>
      <c r="AP117" s="102">
        <f t="shared" ca="1" si="55"/>
        <v>43.546956001700373</v>
      </c>
      <c r="AQ117" s="102">
        <f t="shared" ca="1" si="56"/>
        <v>43.546956001700373</v>
      </c>
      <c r="AR117" s="102">
        <f t="shared" ca="1" si="57"/>
        <v>43.546956001700373</v>
      </c>
      <c r="AS117" s="102">
        <f t="shared" ca="1" si="58"/>
        <v>43.546956001700373</v>
      </c>
      <c r="AU117" s="90"/>
      <c r="AV117" s="90"/>
      <c r="AW117" s="90"/>
      <c r="AX117" s="90"/>
      <c r="AY117" s="90"/>
    </row>
    <row r="118" spans="2:51" x14ac:dyDescent="0.25">
      <c r="B118" s="39" t="s">
        <v>47</v>
      </c>
      <c r="C118" s="120">
        <v>0</v>
      </c>
      <c r="D118" s="120">
        <v>0</v>
      </c>
      <c r="E118" s="120">
        <v>0</v>
      </c>
      <c r="F118" s="120">
        <v>0</v>
      </c>
      <c r="G118" s="120">
        <v>0</v>
      </c>
      <c r="H118" s="120">
        <v>268.83898744476517</v>
      </c>
      <c r="I118" s="120">
        <v>104</v>
      </c>
      <c r="J118" s="120">
        <v>34</v>
      </c>
      <c r="K118" s="120">
        <v>97.960744438281878</v>
      </c>
      <c r="L118" s="40"/>
      <c r="M118" s="61" t="str">
        <f t="shared" si="44"/>
        <v>RXV</v>
      </c>
      <c r="N118" s="62">
        <f t="shared" si="65"/>
        <v>4</v>
      </c>
      <c r="O118" s="41">
        <f t="shared" si="66"/>
        <v>4</v>
      </c>
      <c r="P118" s="63">
        <f t="shared" ca="1" si="67"/>
        <v>117614.49303974283</v>
      </c>
      <c r="Q118" s="64">
        <f t="shared" ca="1" si="68"/>
        <v>-58.263472901944986</v>
      </c>
      <c r="R118" s="65">
        <f t="shared" ca="1" si="69"/>
        <v>0.56319979414807064</v>
      </c>
      <c r="S118" s="66" t="str">
        <f t="shared" ca="1" si="70"/>
        <v>Linear</v>
      </c>
      <c r="T118" s="42" t="s">
        <v>9</v>
      </c>
      <c r="U118" s="41">
        <v>2</v>
      </c>
      <c r="V118" s="82" t="s">
        <v>146</v>
      </c>
      <c r="W118" s="44"/>
      <c r="X118" s="61" t="str">
        <f t="shared" si="46"/>
        <v>RXV</v>
      </c>
      <c r="Y118" s="87">
        <f t="shared" ca="1" si="72"/>
        <v>77.686371728679234</v>
      </c>
      <c r="Z118" s="87">
        <f t="shared" ca="1" si="71"/>
        <v>77.686371728679234</v>
      </c>
      <c r="AA118" s="87">
        <f t="shared" ca="1" si="71"/>
        <v>77.686371728679234</v>
      </c>
      <c r="AB118" s="87">
        <f t="shared" ca="1" si="71"/>
        <v>77.686371728679234</v>
      </c>
      <c r="AC118" s="87">
        <f t="shared" ca="1" si="71"/>
        <v>77.686371728679234</v>
      </c>
      <c r="AD118" s="87">
        <f t="shared" ca="1" si="71"/>
        <v>77.686371728679234</v>
      </c>
      <c r="AE118" s="87">
        <f t="shared" ca="1" si="71"/>
        <v>77.686371728679234</v>
      </c>
      <c r="AF118" s="100">
        <f t="shared" ca="1" si="71"/>
        <v>77.686371728679234</v>
      </c>
      <c r="AG118" s="40"/>
      <c r="AH118" s="123" t="s">
        <v>47</v>
      </c>
      <c r="AI118" s="103">
        <f t="shared" si="48"/>
        <v>186.41949372238258</v>
      </c>
      <c r="AJ118" s="103">
        <f t="shared" si="49"/>
        <v>69</v>
      </c>
      <c r="AK118" s="103">
        <f t="shared" si="50"/>
        <v>65.980372219140946</v>
      </c>
      <c r="AL118" s="103">
        <f t="shared" ca="1" si="51"/>
        <v>87.823558083480549</v>
      </c>
      <c r="AM118" s="103">
        <f t="shared" ca="1" si="52"/>
        <v>77.686371728679234</v>
      </c>
      <c r="AN118" s="103">
        <f t="shared" ca="1" si="53"/>
        <v>77.686371728679234</v>
      </c>
      <c r="AO118" s="103">
        <f t="shared" ca="1" si="54"/>
        <v>77.686371728679234</v>
      </c>
      <c r="AP118" s="103">
        <f t="shared" ca="1" si="55"/>
        <v>77.686371728679234</v>
      </c>
      <c r="AQ118" s="103">
        <f t="shared" ca="1" si="56"/>
        <v>77.686371728679234</v>
      </c>
      <c r="AR118" s="103">
        <f t="shared" ca="1" si="57"/>
        <v>77.686371728679234</v>
      </c>
      <c r="AS118" s="103">
        <f t="shared" ca="1" si="58"/>
        <v>77.686371728679234</v>
      </c>
      <c r="AU118" s="90"/>
      <c r="AV118" s="90"/>
      <c r="AW118" s="90"/>
      <c r="AX118" s="90"/>
      <c r="AY118" s="90"/>
    </row>
    <row r="119" spans="2:51" x14ac:dyDescent="0.25">
      <c r="B119" s="39" t="s">
        <v>95</v>
      </c>
      <c r="C119" s="120">
        <v>423.50000000000006</v>
      </c>
      <c r="D119" s="120">
        <v>443.3</v>
      </c>
      <c r="E119" s="120">
        <v>517</v>
      </c>
      <c r="F119" s="120">
        <v>1045</v>
      </c>
      <c r="G119" s="120">
        <v>908.6</v>
      </c>
      <c r="H119" s="120">
        <v>1250.2016046731746</v>
      </c>
      <c r="I119" s="120">
        <v>704</v>
      </c>
      <c r="J119" s="120">
        <v>1182.5</v>
      </c>
      <c r="K119" s="120">
        <v>1495.4007518333642</v>
      </c>
      <c r="L119" s="40"/>
      <c r="M119" s="46" t="str">
        <f t="shared" si="44"/>
        <v>RRA</v>
      </c>
      <c r="N119" s="47">
        <f t="shared" si="65"/>
        <v>9</v>
      </c>
      <c r="O119" s="41">
        <f t="shared" si="66"/>
        <v>5</v>
      </c>
      <c r="P119" s="48">
        <f t="shared" ca="1" si="67"/>
        <v>-221841.27916579912</v>
      </c>
      <c r="Q119" s="49">
        <f t="shared" ca="1" si="68"/>
        <v>110.58998989935537</v>
      </c>
      <c r="R119" s="50">
        <f t="shared" ca="1" si="69"/>
        <v>0.32284237965672941</v>
      </c>
      <c r="S119" s="51" t="str">
        <f t="shared" ca="1" si="70"/>
        <v>Average</v>
      </c>
      <c r="T119" s="94"/>
      <c r="U119" s="94"/>
      <c r="V119" s="94"/>
      <c r="W119" s="44"/>
      <c r="X119" s="46" t="str">
        <f t="shared" si="46"/>
        <v>RRA</v>
      </c>
      <c r="Y119" s="86">
        <f ca="1">(Y102+Y104+Y106)*1.1</f>
        <v>1535.7591944444441</v>
      </c>
      <c r="Z119" s="86">
        <f t="shared" ref="Z119:AE119" ca="1" si="73">(Z102+Z104+Z106)*1.1</f>
        <v>1642.8088111111097</v>
      </c>
      <c r="AA119" s="86">
        <f t="shared" ca="1" si="73"/>
        <v>1749.8584277777834</v>
      </c>
      <c r="AB119" s="86">
        <f t="shared" ca="1" si="73"/>
        <v>1856.9080444444478</v>
      </c>
      <c r="AC119" s="86">
        <f t="shared" ca="1" si="73"/>
        <v>1963.9576611111133</v>
      </c>
      <c r="AD119" s="86">
        <f t="shared" ca="1" si="73"/>
        <v>2071.0072777777782</v>
      </c>
      <c r="AE119" s="86">
        <f t="shared" ca="1" si="73"/>
        <v>2178.0568944444422</v>
      </c>
      <c r="AF119" s="98">
        <f t="shared" ref="AF119" ca="1" si="74">(AF102+AF104+AF106)*1.1</f>
        <v>2285.1065111111175</v>
      </c>
      <c r="AG119" s="40"/>
      <c r="AH119" s="122" t="s">
        <v>95</v>
      </c>
      <c r="AI119" s="102">
        <f t="shared" si="48"/>
        <v>977.10080233658732</v>
      </c>
      <c r="AJ119" s="102">
        <f t="shared" si="49"/>
        <v>943.25</v>
      </c>
      <c r="AK119" s="102">
        <f t="shared" si="50"/>
        <v>1338.9503759166821</v>
      </c>
      <c r="AL119" s="102">
        <f t="shared" ca="1" si="51"/>
        <v>1515.5799731389043</v>
      </c>
      <c r="AM119" s="102">
        <f t="shared" ca="1" si="52"/>
        <v>1589.284002777777</v>
      </c>
      <c r="AN119" s="102">
        <f t="shared" ca="1" si="53"/>
        <v>1696.3336194444464</v>
      </c>
      <c r="AO119" s="102">
        <f t="shared" ca="1" si="54"/>
        <v>1803.3832361111156</v>
      </c>
      <c r="AP119" s="102">
        <f t="shared" ca="1" si="55"/>
        <v>1910.4328527777807</v>
      </c>
      <c r="AQ119" s="102">
        <f t="shared" ca="1" si="56"/>
        <v>2017.4824694444458</v>
      </c>
      <c r="AR119" s="102">
        <f t="shared" ca="1" si="57"/>
        <v>2124.5320861111104</v>
      </c>
      <c r="AS119" s="102">
        <f t="shared" ca="1" si="58"/>
        <v>2231.5817027777798</v>
      </c>
      <c r="AU119" s="90"/>
      <c r="AV119" s="90"/>
      <c r="AW119" s="90"/>
      <c r="AX119" s="90"/>
      <c r="AY119" s="90"/>
    </row>
    <row r="120" spans="2:51" x14ac:dyDescent="0.25">
      <c r="B120" s="39" t="s">
        <v>97</v>
      </c>
      <c r="C120" s="120">
        <v>3.85</v>
      </c>
      <c r="D120" s="120">
        <v>4.0299999999999994</v>
      </c>
      <c r="E120" s="120">
        <v>4.6999999999999993</v>
      </c>
      <c r="F120" s="120">
        <v>9.5</v>
      </c>
      <c r="G120" s="120">
        <v>8.26</v>
      </c>
      <c r="H120" s="120">
        <v>11.365469133392496</v>
      </c>
      <c r="I120" s="120">
        <v>6.3999999999999995</v>
      </c>
      <c r="J120" s="120">
        <v>10.75</v>
      </c>
      <c r="K120" s="120">
        <v>13.594552289394219</v>
      </c>
      <c r="L120" s="75"/>
      <c r="M120" s="61" t="str">
        <f t="shared" si="44"/>
        <v>RRR</v>
      </c>
      <c r="N120" s="62">
        <f t="shared" si="65"/>
        <v>9</v>
      </c>
      <c r="O120" s="41">
        <f t="shared" si="66"/>
        <v>5</v>
      </c>
      <c r="P120" s="63">
        <f t="shared" ca="1" si="67"/>
        <v>-2016.7389015072649</v>
      </c>
      <c r="Q120" s="64">
        <f t="shared" ca="1" si="68"/>
        <v>1.0053635445395943</v>
      </c>
      <c r="R120" s="65">
        <f t="shared" ca="1" si="69"/>
        <v>0.32284237965672941</v>
      </c>
      <c r="S120" s="66" t="str">
        <f t="shared" ca="1" si="70"/>
        <v>Average</v>
      </c>
      <c r="T120" s="94"/>
      <c r="U120" s="94"/>
      <c r="V120" s="94"/>
      <c r="W120" s="79"/>
      <c r="X120" s="61" t="str">
        <f t="shared" si="46"/>
        <v>RRR</v>
      </c>
      <c r="Y120" s="97">
        <f ca="1">0.01*Y119/1.1</f>
        <v>13.961447222222219</v>
      </c>
      <c r="Z120" s="97">
        <f t="shared" ref="Z120:AE120" ca="1" si="75">0.01*Z119/1.1</f>
        <v>14.934625555555542</v>
      </c>
      <c r="AA120" s="97">
        <f t="shared" ca="1" si="75"/>
        <v>15.907803888888939</v>
      </c>
      <c r="AB120" s="97">
        <f t="shared" ca="1" si="75"/>
        <v>16.880982222222251</v>
      </c>
      <c r="AC120" s="97">
        <f t="shared" ca="1" si="75"/>
        <v>17.854160555555577</v>
      </c>
      <c r="AD120" s="97">
        <f t="shared" ca="1" si="75"/>
        <v>18.827338888888892</v>
      </c>
      <c r="AE120" s="97">
        <f t="shared" ca="1" si="75"/>
        <v>19.800517222222201</v>
      </c>
      <c r="AF120" s="99">
        <f t="shared" ref="AF120" ca="1" si="76">0.01*AF119/1.1</f>
        <v>20.773695555555612</v>
      </c>
      <c r="AG120" s="40"/>
      <c r="AH120" s="125" t="s">
        <v>97</v>
      </c>
      <c r="AI120" s="105">
        <f t="shared" si="48"/>
        <v>8.8827345666962483</v>
      </c>
      <c r="AJ120" s="105">
        <f t="shared" si="49"/>
        <v>8.5749999999999993</v>
      </c>
      <c r="AK120" s="105">
        <f t="shared" si="50"/>
        <v>12.17227614469711</v>
      </c>
      <c r="AL120" s="105">
        <f t="shared" ca="1" si="51"/>
        <v>13.777999755808219</v>
      </c>
      <c r="AM120" s="105">
        <f t="shared" ca="1" si="52"/>
        <v>14.44803638888888</v>
      </c>
      <c r="AN120" s="105">
        <f t="shared" ca="1" si="53"/>
        <v>15.42121472222224</v>
      </c>
      <c r="AO120" s="105">
        <f t="shared" ca="1" si="54"/>
        <v>16.394393055555597</v>
      </c>
      <c r="AP120" s="105">
        <f t="shared" ca="1" si="55"/>
        <v>17.367571388888912</v>
      </c>
      <c r="AQ120" s="105">
        <f t="shared" ca="1" si="56"/>
        <v>18.340749722222235</v>
      </c>
      <c r="AR120" s="105">
        <f t="shared" ca="1" si="57"/>
        <v>19.313928055555547</v>
      </c>
      <c r="AS120" s="105">
        <f t="shared" ca="1" si="58"/>
        <v>20.287106388888908</v>
      </c>
      <c r="AU120" s="90"/>
      <c r="AV120" s="90"/>
      <c r="AW120" s="90"/>
      <c r="AX120" s="90"/>
      <c r="AY120" s="90"/>
    </row>
    <row r="121" spans="2:51" x14ac:dyDescent="0.25">
      <c r="V121" s="5"/>
      <c r="AC121" s="4"/>
      <c r="AM121" s="4"/>
    </row>
    <row r="122" spans="2:51" x14ac:dyDescent="0.25">
      <c r="V122" s="5"/>
      <c r="AC122" s="4"/>
      <c r="AM122" s="4"/>
    </row>
    <row r="123" spans="2:51" x14ac:dyDescent="0.25">
      <c r="V123" s="5"/>
      <c r="AC123" s="4"/>
      <c r="AH123" s="118" t="s">
        <v>147</v>
      </c>
      <c r="AI123" s="119">
        <f>AVERAGE(SUM(H35:H120),SUM(I35:I120))-AVERAGE(SUM(H95:H100),SUM(I95:I100))-SUM(AI35:AI120)</f>
        <v>0</v>
      </c>
      <c r="AJ123" s="119">
        <f t="shared" ref="AJ123:AK123" si="77">AVERAGE(SUM(I35:I120),SUM(J35:J120))-AVERAGE(SUM(I95:I100),SUM(J95:J100))-SUM(AJ35:AJ120)</f>
        <v>0</v>
      </c>
      <c r="AK123" s="119">
        <f t="shared" si="77"/>
        <v>0</v>
      </c>
      <c r="AL123" s="119">
        <f ca="1">AVERAGE(SUM(K35:K120),SUM(Y35:Y120))-AVERAGE(SUM(K95:K100),SUM(Y95:Y100))-SUM(AL35:AL120)</f>
        <v>0</v>
      </c>
      <c r="AM123" s="119">
        <f ca="1">AVERAGE(SUM(Y35:Y120),SUM(Z35:Z120))-AVERAGE(SUM(Y95:Y100),SUM(Z95:Z100))-SUM(AM35:AM120)</f>
        <v>0</v>
      </c>
      <c r="AN123" s="119">
        <f t="shared" ref="AN123:AS123" ca="1" si="78">AVERAGE(SUM(Z35:Z120),SUM(AA35:AA120))-AVERAGE(SUM(Z95:Z100),SUM(AA95:AA100))-SUM(AN35:AN120)</f>
        <v>0</v>
      </c>
      <c r="AO123" s="119">
        <f t="shared" ca="1" si="78"/>
        <v>0</v>
      </c>
      <c r="AP123" s="119">
        <f t="shared" ca="1" si="78"/>
        <v>0</v>
      </c>
      <c r="AQ123" s="119">
        <f t="shared" ca="1" si="78"/>
        <v>0</v>
      </c>
      <c r="AR123" s="119">
        <f t="shared" ca="1" si="78"/>
        <v>0</v>
      </c>
      <c r="AS123" s="119">
        <f t="shared" ca="1" si="78"/>
        <v>0</v>
      </c>
    </row>
    <row r="124" spans="2:51" x14ac:dyDescent="0.25">
      <c r="V124" s="5"/>
      <c r="Y124" s="40"/>
      <c r="Z124" s="40"/>
      <c r="AA124" s="40"/>
      <c r="AB124" s="40"/>
      <c r="AC124" s="40"/>
      <c r="AD124" s="40"/>
      <c r="AE124" s="40"/>
      <c r="AF124" s="40"/>
      <c r="AI124" s="95"/>
      <c r="AJ124" s="95"/>
      <c r="AK124" s="95"/>
      <c r="AL124" s="95"/>
      <c r="AM124" s="4"/>
    </row>
    <row r="125" spans="2:51" x14ac:dyDescent="0.25">
      <c r="V125" s="5"/>
      <c r="Y125" s="40"/>
      <c r="Z125" s="40"/>
      <c r="AA125" s="40"/>
      <c r="AB125" s="40"/>
      <c r="AC125" s="40"/>
      <c r="AD125" s="40"/>
      <c r="AE125" s="40"/>
      <c r="AF125" s="40"/>
      <c r="AM125" s="4"/>
    </row>
    <row r="126" spans="2:51" x14ac:dyDescent="0.25">
      <c r="V126" s="5"/>
      <c r="Y126" s="40"/>
      <c r="Z126" s="40"/>
      <c r="AA126" s="40"/>
      <c r="AB126" s="40"/>
      <c r="AC126" s="40"/>
      <c r="AD126" s="40"/>
      <c r="AE126" s="40"/>
      <c r="AF126" s="40"/>
      <c r="AM126" s="4"/>
    </row>
    <row r="127" spans="2:51" x14ac:dyDescent="0.25">
      <c r="V127" s="5"/>
      <c r="Y127" s="40"/>
      <c r="Z127" s="40"/>
      <c r="AA127" s="40"/>
      <c r="AB127" s="40"/>
      <c r="AC127" s="40"/>
      <c r="AD127" s="40"/>
      <c r="AE127" s="40"/>
      <c r="AF127" s="40"/>
      <c r="AM127" s="4"/>
    </row>
    <row r="128" spans="2:51" x14ac:dyDescent="0.25">
      <c r="V128" s="5"/>
      <c r="Y128" s="40"/>
      <c r="Z128" s="40"/>
      <c r="AA128" s="40"/>
      <c r="AB128" s="40"/>
      <c r="AC128" s="40"/>
      <c r="AD128" s="40"/>
      <c r="AE128" s="40"/>
      <c r="AF128" s="40"/>
      <c r="AM128" s="4"/>
    </row>
    <row r="129" spans="22:39" x14ac:dyDescent="0.25">
      <c r="V129" s="5"/>
      <c r="Y129" s="40"/>
      <c r="Z129" s="40"/>
      <c r="AA129" s="40"/>
      <c r="AB129" s="40"/>
      <c r="AC129" s="40"/>
      <c r="AD129" s="40"/>
      <c r="AE129" s="40"/>
      <c r="AF129" s="40"/>
      <c r="AM129" s="4"/>
    </row>
    <row r="130" spans="22:39" x14ac:dyDescent="0.25">
      <c r="V130" s="5"/>
      <c r="Y130" s="40"/>
      <c r="Z130" s="40"/>
      <c r="AA130" s="40"/>
      <c r="AB130" s="40"/>
      <c r="AC130" s="40"/>
      <c r="AD130" s="40"/>
      <c r="AE130" s="40"/>
      <c r="AF130" s="40"/>
      <c r="AM130" s="4"/>
    </row>
    <row r="131" spans="22:39" x14ac:dyDescent="0.25">
      <c r="V131" s="5"/>
      <c r="Y131" s="40"/>
      <c r="Z131" s="40"/>
      <c r="AA131" s="40"/>
      <c r="AB131" s="40"/>
      <c r="AC131" s="40"/>
      <c r="AD131" s="40"/>
      <c r="AE131" s="40"/>
      <c r="AF131" s="40"/>
      <c r="AM131" s="4"/>
    </row>
    <row r="132" spans="22:39" x14ac:dyDescent="0.25">
      <c r="V132" s="5"/>
      <c r="Y132" s="40"/>
      <c r="Z132" s="40"/>
      <c r="AA132" s="40"/>
      <c r="AB132" s="40"/>
      <c r="AC132" s="40"/>
      <c r="AD132" s="40"/>
      <c r="AE132" s="40"/>
      <c r="AF132" s="40"/>
      <c r="AM132" s="4"/>
    </row>
    <row r="133" spans="22:39" x14ac:dyDescent="0.25">
      <c r="V133" s="5"/>
      <c r="Y133" s="40"/>
      <c r="Z133" s="40"/>
      <c r="AA133" s="40"/>
      <c r="AB133" s="40"/>
      <c r="AC133" s="40"/>
      <c r="AD133" s="40"/>
      <c r="AE133" s="40"/>
      <c r="AF133" s="40"/>
      <c r="AM133" s="4"/>
    </row>
    <row r="134" spans="22:39" x14ac:dyDescent="0.25">
      <c r="V134" s="5"/>
      <c r="Y134" s="40"/>
      <c r="Z134" s="40"/>
      <c r="AA134" s="40"/>
      <c r="AB134" s="40"/>
      <c r="AC134" s="40"/>
      <c r="AD134" s="40"/>
      <c r="AE134" s="40"/>
      <c r="AF134" s="40"/>
      <c r="AM134" s="4"/>
    </row>
    <row r="135" spans="22:39" x14ac:dyDescent="0.25">
      <c r="V135" s="5"/>
      <c r="Y135" s="40"/>
      <c r="Z135" s="40"/>
      <c r="AA135" s="40"/>
      <c r="AB135" s="40"/>
      <c r="AC135" s="40"/>
      <c r="AD135" s="40"/>
      <c r="AE135" s="40"/>
      <c r="AF135" s="40"/>
      <c r="AM135" s="4"/>
    </row>
    <row r="136" spans="22:39" x14ac:dyDescent="0.25">
      <c r="V136" s="5"/>
      <c r="Y136" s="40"/>
      <c r="Z136" s="40"/>
      <c r="AA136" s="40"/>
      <c r="AB136" s="40"/>
      <c r="AC136" s="40"/>
      <c r="AD136" s="40"/>
      <c r="AE136" s="40"/>
      <c r="AF136" s="40"/>
      <c r="AM136" s="4"/>
    </row>
    <row r="137" spans="22:39" x14ac:dyDescent="0.25">
      <c r="V137" s="5"/>
      <c r="Y137" s="40"/>
      <c r="Z137" s="40"/>
      <c r="AA137" s="40"/>
      <c r="AB137" s="40"/>
      <c r="AC137" s="40"/>
      <c r="AD137" s="40"/>
      <c r="AE137" s="40"/>
      <c r="AF137" s="40"/>
      <c r="AM137" s="4"/>
    </row>
    <row r="138" spans="22:39" x14ac:dyDescent="0.25">
      <c r="V138" s="5"/>
      <c r="Y138" s="40"/>
      <c r="Z138" s="40"/>
      <c r="AA138" s="40"/>
      <c r="AB138" s="40"/>
      <c r="AC138" s="40"/>
      <c r="AD138" s="40"/>
      <c r="AE138" s="40"/>
      <c r="AF138" s="40"/>
      <c r="AM138" s="4"/>
    </row>
    <row r="139" spans="22:39" x14ac:dyDescent="0.25">
      <c r="V139" s="5"/>
      <c r="Y139" s="40"/>
      <c r="Z139" s="40"/>
      <c r="AA139" s="40"/>
      <c r="AB139" s="40"/>
      <c r="AC139" s="40"/>
      <c r="AD139" s="40"/>
      <c r="AE139" s="40"/>
      <c r="AF139" s="40"/>
      <c r="AM139" s="4"/>
    </row>
    <row r="140" spans="22:39" x14ac:dyDescent="0.25">
      <c r="V140" s="5"/>
      <c r="Y140" s="40"/>
      <c r="Z140" s="40"/>
      <c r="AA140" s="40"/>
      <c r="AB140" s="40"/>
      <c r="AC140" s="40"/>
      <c r="AD140" s="40"/>
      <c r="AE140" s="40"/>
      <c r="AF140" s="40"/>
      <c r="AM140" s="4"/>
    </row>
    <row r="141" spans="22:39" x14ac:dyDescent="0.25">
      <c r="V141" s="5"/>
      <c r="Y141" s="40"/>
      <c r="Z141" s="40"/>
      <c r="AA141" s="40"/>
      <c r="AB141" s="40"/>
      <c r="AC141" s="40"/>
      <c r="AD141" s="40"/>
      <c r="AE141" s="40"/>
      <c r="AF141" s="40"/>
      <c r="AM141" s="4"/>
    </row>
    <row r="142" spans="22:39" x14ac:dyDescent="0.25">
      <c r="V142" s="5"/>
      <c r="Y142" s="40"/>
      <c r="Z142" s="40"/>
      <c r="AA142" s="40"/>
      <c r="AB142" s="40"/>
      <c r="AC142" s="40"/>
      <c r="AD142" s="40"/>
      <c r="AE142" s="40"/>
      <c r="AF142" s="40"/>
      <c r="AM142" s="4"/>
    </row>
    <row r="143" spans="22:39" x14ac:dyDescent="0.25">
      <c r="V143" s="5"/>
      <c r="Y143" s="40"/>
      <c r="Z143" s="40"/>
      <c r="AA143" s="40"/>
      <c r="AB143" s="40"/>
      <c r="AC143" s="40"/>
      <c r="AD143" s="40"/>
      <c r="AE143" s="40"/>
      <c r="AF143" s="40"/>
      <c r="AM143" s="4"/>
    </row>
    <row r="144" spans="22:39" x14ac:dyDescent="0.25">
      <c r="V144" s="5"/>
      <c r="Y144" s="40"/>
      <c r="Z144" s="40"/>
      <c r="AA144" s="40"/>
      <c r="AB144" s="40"/>
      <c r="AC144" s="40"/>
      <c r="AD144" s="40"/>
      <c r="AE144" s="40"/>
      <c r="AF144" s="40"/>
      <c r="AM144" s="4"/>
    </row>
    <row r="145" spans="22:39" x14ac:dyDescent="0.25">
      <c r="V145" s="5"/>
      <c r="Y145" s="40"/>
      <c r="Z145" s="40"/>
      <c r="AA145" s="40"/>
      <c r="AB145" s="40"/>
      <c r="AC145" s="40"/>
      <c r="AD145" s="40"/>
      <c r="AE145" s="40"/>
      <c r="AF145" s="40"/>
      <c r="AM145" s="4"/>
    </row>
    <row r="146" spans="22:39" x14ac:dyDescent="0.25">
      <c r="V146" s="5"/>
      <c r="Y146" s="40"/>
      <c r="Z146" s="40"/>
      <c r="AA146" s="40"/>
      <c r="AB146" s="40"/>
      <c r="AC146" s="40"/>
      <c r="AD146" s="40"/>
      <c r="AE146" s="40"/>
      <c r="AF146" s="40"/>
      <c r="AM146" s="4"/>
    </row>
    <row r="147" spans="22:39" x14ac:dyDescent="0.25">
      <c r="V147" s="5"/>
      <c r="Y147" s="40"/>
      <c r="Z147" s="40"/>
      <c r="AA147" s="40"/>
      <c r="AB147" s="40"/>
      <c r="AC147" s="40"/>
      <c r="AD147" s="40"/>
      <c r="AE147" s="40"/>
      <c r="AF147" s="40"/>
      <c r="AM147" s="4"/>
    </row>
    <row r="148" spans="22:39" x14ac:dyDescent="0.25">
      <c r="V148" s="5"/>
      <c r="Y148" s="40"/>
      <c r="Z148" s="40"/>
      <c r="AA148" s="40"/>
      <c r="AB148" s="40"/>
      <c r="AC148" s="40"/>
      <c r="AD148" s="40"/>
      <c r="AE148" s="40"/>
      <c r="AF148" s="40"/>
      <c r="AM148" s="4"/>
    </row>
    <row r="149" spans="22:39" x14ac:dyDescent="0.25">
      <c r="V149" s="5"/>
      <c r="Y149" s="40"/>
      <c r="Z149" s="40"/>
      <c r="AA149" s="40"/>
      <c r="AB149" s="40"/>
      <c r="AC149" s="40"/>
      <c r="AD149" s="40"/>
      <c r="AE149" s="40"/>
      <c r="AF149" s="40"/>
      <c r="AM149" s="4"/>
    </row>
    <row r="150" spans="22:39" x14ac:dyDescent="0.25">
      <c r="V150" s="5"/>
      <c r="Y150" s="40"/>
      <c r="Z150" s="40"/>
      <c r="AA150" s="40"/>
      <c r="AB150" s="40"/>
      <c r="AC150" s="40"/>
      <c r="AD150" s="40"/>
      <c r="AE150" s="40"/>
      <c r="AF150" s="40"/>
      <c r="AM150" s="4"/>
    </row>
    <row r="151" spans="22:39" x14ac:dyDescent="0.25">
      <c r="V151" s="5"/>
      <c r="Y151" s="40"/>
      <c r="Z151" s="40"/>
      <c r="AA151" s="40"/>
      <c r="AB151" s="40"/>
      <c r="AC151" s="40"/>
      <c r="AD151" s="40"/>
      <c r="AE151" s="40"/>
      <c r="AF151" s="40"/>
      <c r="AM151" s="4"/>
    </row>
    <row r="152" spans="22:39" x14ac:dyDescent="0.25">
      <c r="V152" s="5"/>
      <c r="Y152" s="40"/>
      <c r="Z152" s="40"/>
      <c r="AA152" s="40"/>
      <c r="AB152" s="40"/>
      <c r="AC152" s="40"/>
      <c r="AD152" s="40"/>
      <c r="AE152" s="40"/>
      <c r="AF152" s="40"/>
      <c r="AM152" s="4"/>
    </row>
    <row r="153" spans="22:39" x14ac:dyDescent="0.25">
      <c r="V153" s="5"/>
      <c r="AC153" s="4"/>
      <c r="AM153" s="4"/>
    </row>
    <row r="154" spans="22:39" x14ac:dyDescent="0.25">
      <c r="V154" s="5"/>
      <c r="AC154" s="4"/>
      <c r="AM154" s="4"/>
    </row>
    <row r="155" spans="22:39" x14ac:dyDescent="0.25">
      <c r="V155" s="5"/>
      <c r="AC155" s="4"/>
      <c r="AM155" s="4"/>
    </row>
    <row r="156" spans="22:39" x14ac:dyDescent="0.25">
      <c r="V156" s="5"/>
      <c r="AC156" s="4"/>
      <c r="AM156" s="4"/>
    </row>
    <row r="157" spans="22:39" x14ac:dyDescent="0.25">
      <c r="V157" s="5"/>
      <c r="AC157" s="4"/>
      <c r="AM157" s="4"/>
    </row>
    <row r="158" spans="22:39" x14ac:dyDescent="0.25">
      <c r="V158" s="5"/>
      <c r="AC158" s="4"/>
      <c r="AM158" s="4"/>
    </row>
    <row r="159" spans="22:39" x14ac:dyDescent="0.25">
      <c r="V159" s="5"/>
      <c r="AC159" s="4"/>
      <c r="AM159" s="4"/>
    </row>
    <row r="160" spans="22:39" x14ac:dyDescent="0.25">
      <c r="V160" s="5"/>
      <c r="AC160" s="4"/>
      <c r="AM160" s="4"/>
    </row>
    <row r="161" spans="22:39" x14ac:dyDescent="0.25">
      <c r="V161" s="5"/>
      <c r="AC161" s="4"/>
      <c r="AM161" s="4"/>
    </row>
    <row r="162" spans="22:39" x14ac:dyDescent="0.25">
      <c r="V162" s="5"/>
      <c r="AC162" s="4"/>
      <c r="AM162" s="4"/>
    </row>
    <row r="163" spans="22:39" x14ac:dyDescent="0.25">
      <c r="V163" s="5"/>
      <c r="AC163" s="4"/>
      <c r="AM163" s="4"/>
    </row>
    <row r="164" spans="22:39" x14ac:dyDescent="0.25">
      <c r="V164" s="5"/>
      <c r="AC164" s="4"/>
      <c r="AM164" s="4"/>
    </row>
    <row r="165" spans="22:39" x14ac:dyDescent="0.25">
      <c r="V165" s="5"/>
      <c r="AC165" s="4"/>
      <c r="AM165" s="4"/>
    </row>
    <row r="166" spans="22:39" x14ac:dyDescent="0.25">
      <c r="V166" s="5"/>
      <c r="AC166" s="4"/>
      <c r="AM166" s="4"/>
    </row>
    <row r="167" spans="22:39" x14ac:dyDescent="0.25">
      <c r="V167" s="5"/>
      <c r="AC167" s="4"/>
      <c r="AM167" s="4"/>
    </row>
    <row r="168" spans="22:39" x14ac:dyDescent="0.25">
      <c r="V168" s="5"/>
      <c r="AC168" s="4"/>
      <c r="AM168" s="4"/>
    </row>
    <row r="169" spans="22:39" x14ac:dyDescent="0.25">
      <c r="V169" s="5"/>
      <c r="AC169" s="4"/>
      <c r="AM169" s="4"/>
    </row>
    <row r="170" spans="22:39" x14ac:dyDescent="0.25">
      <c r="V170" s="5"/>
      <c r="AC170" s="4"/>
      <c r="AM170" s="4"/>
    </row>
    <row r="171" spans="22:39" x14ac:dyDescent="0.25">
      <c r="V171" s="5"/>
      <c r="AC171" s="4"/>
      <c r="AM171" s="4"/>
    </row>
    <row r="172" spans="22:39" x14ac:dyDescent="0.25">
      <c r="V172" s="5"/>
      <c r="AC172" s="4"/>
      <c r="AM172" s="4"/>
    </row>
    <row r="173" spans="22:39" x14ac:dyDescent="0.25">
      <c r="V173" s="5"/>
      <c r="AC173" s="4"/>
      <c r="AM173" s="4"/>
    </row>
    <row r="174" spans="22:39" x14ac:dyDescent="0.25">
      <c r="V174" s="5"/>
      <c r="AC174" s="4"/>
      <c r="AM174" s="4"/>
    </row>
    <row r="175" spans="22:39" x14ac:dyDescent="0.25">
      <c r="V175" s="5"/>
      <c r="AC175" s="4"/>
      <c r="AM175" s="4"/>
    </row>
    <row r="176" spans="22:39" x14ac:dyDescent="0.25">
      <c r="V176" s="5"/>
      <c r="AC176" s="4"/>
      <c r="AM176" s="4"/>
    </row>
    <row r="177" spans="22:39" x14ac:dyDescent="0.25">
      <c r="V177" s="5"/>
      <c r="AC177" s="4"/>
      <c r="AM177" s="4"/>
    </row>
    <row r="178" spans="22:39" x14ac:dyDescent="0.25">
      <c r="V178" s="5"/>
      <c r="AC178" s="4"/>
      <c r="AM178" s="4"/>
    </row>
    <row r="179" spans="22:39" x14ac:dyDescent="0.25">
      <c r="V179" s="5"/>
      <c r="AC179" s="4"/>
      <c r="AM179" s="4"/>
    </row>
    <row r="180" spans="22:39" x14ac:dyDescent="0.25">
      <c r="V180" s="5"/>
      <c r="AC180" s="4"/>
      <c r="AM180" s="4"/>
    </row>
    <row r="181" spans="22:39" x14ac:dyDescent="0.25">
      <c r="V181" s="5"/>
      <c r="AC181" s="4"/>
      <c r="AM181" s="4"/>
    </row>
    <row r="182" spans="22:39" x14ac:dyDescent="0.25">
      <c r="V182" s="5"/>
      <c r="AC182" s="4"/>
      <c r="AM182" s="4"/>
    </row>
    <row r="183" spans="22:39" x14ac:dyDescent="0.25">
      <c r="V183" s="5"/>
      <c r="AC183" s="4"/>
      <c r="AM183" s="4"/>
    </row>
    <row r="184" spans="22:39" x14ac:dyDescent="0.25">
      <c r="V184" s="5"/>
      <c r="AC184" s="4"/>
      <c r="AM184" s="4"/>
    </row>
    <row r="185" spans="22:39" x14ac:dyDescent="0.25">
      <c r="V185" s="5"/>
      <c r="AC185" s="4"/>
      <c r="AM185" s="4"/>
    </row>
    <row r="186" spans="22:39" x14ac:dyDescent="0.25">
      <c r="V186" s="5"/>
      <c r="AC186" s="4"/>
      <c r="AM186" s="4"/>
    </row>
    <row r="187" spans="22:39" x14ac:dyDescent="0.25">
      <c r="V187" s="5"/>
      <c r="AC187" s="4"/>
      <c r="AM187" s="4"/>
    </row>
    <row r="188" spans="22:39" x14ac:dyDescent="0.25">
      <c r="V188" s="5"/>
      <c r="AC188" s="4"/>
      <c r="AM188" s="4"/>
    </row>
    <row r="189" spans="22:39" x14ac:dyDescent="0.25">
      <c r="V189" s="5"/>
      <c r="AC189" s="4"/>
      <c r="AM189" s="4"/>
    </row>
    <row r="190" spans="22:39" x14ac:dyDescent="0.25">
      <c r="V190" s="5"/>
      <c r="AC190" s="4"/>
      <c r="AM190" s="4"/>
    </row>
    <row r="191" spans="22:39" x14ac:dyDescent="0.25">
      <c r="V191" s="5"/>
      <c r="AC191" s="4"/>
      <c r="AM191" s="4"/>
    </row>
    <row r="192" spans="22:39" x14ac:dyDescent="0.25">
      <c r="V192" s="5"/>
      <c r="AC192" s="4"/>
      <c r="AM192" s="4"/>
    </row>
    <row r="193" spans="22:39" x14ac:dyDescent="0.25">
      <c r="V193" s="5"/>
      <c r="AC193" s="4"/>
      <c r="AM193" s="4"/>
    </row>
    <row r="194" spans="22:39" x14ac:dyDescent="0.25">
      <c r="V194" s="5"/>
      <c r="AC194" s="4"/>
      <c r="AM194" s="4"/>
    </row>
    <row r="195" spans="22:39" x14ac:dyDescent="0.25">
      <c r="V195" s="5"/>
      <c r="AC195" s="4"/>
      <c r="AM195" s="4"/>
    </row>
    <row r="196" spans="22:39" x14ac:dyDescent="0.25">
      <c r="V196" s="5"/>
      <c r="AC196" s="4"/>
      <c r="AM196" s="4"/>
    </row>
    <row r="197" spans="22:39" x14ac:dyDescent="0.25">
      <c r="V197" s="5"/>
      <c r="AC197" s="4"/>
      <c r="AM197" s="4"/>
    </row>
    <row r="198" spans="22:39" x14ac:dyDescent="0.25">
      <c r="V198" s="5"/>
      <c r="AC198" s="4"/>
      <c r="AM198" s="4"/>
    </row>
    <row r="199" spans="22:39" x14ac:dyDescent="0.25">
      <c r="V199" s="5"/>
      <c r="AC199" s="4"/>
      <c r="AM199" s="4"/>
    </row>
    <row r="200" spans="22:39" x14ac:dyDescent="0.25">
      <c r="V200" s="5"/>
      <c r="AC200" s="4"/>
      <c r="AM200" s="4"/>
    </row>
    <row r="201" spans="22:39" x14ac:dyDescent="0.25">
      <c r="V201" s="5"/>
      <c r="AC201" s="4"/>
      <c r="AM201" s="4"/>
    </row>
    <row r="202" spans="22:39" x14ac:dyDescent="0.25">
      <c r="V202" s="5"/>
      <c r="AC202" s="4"/>
      <c r="AM202" s="4"/>
    </row>
    <row r="203" spans="22:39" x14ac:dyDescent="0.25">
      <c r="V203" s="5"/>
      <c r="AC203" s="4"/>
      <c r="AM203" s="4"/>
    </row>
    <row r="204" spans="22:39" x14ac:dyDescent="0.25">
      <c r="V204" s="5"/>
      <c r="AC204" s="4"/>
      <c r="AM204" s="4"/>
    </row>
    <row r="205" spans="22:39" x14ac:dyDescent="0.25">
      <c r="V205" s="5"/>
      <c r="AC205" s="4"/>
      <c r="AM205" s="4"/>
    </row>
    <row r="206" spans="22:39" x14ac:dyDescent="0.25">
      <c r="V206" s="5"/>
      <c r="AC206" s="4"/>
      <c r="AM206" s="4"/>
    </row>
    <row r="207" spans="22:39" x14ac:dyDescent="0.25">
      <c r="V207" s="5"/>
      <c r="AC207" s="4"/>
      <c r="AM207" s="4"/>
    </row>
    <row r="208" spans="22:39" x14ac:dyDescent="0.25">
      <c r="V208" s="5"/>
      <c r="AC208" s="4"/>
      <c r="AM208" s="4"/>
    </row>
    <row r="209" spans="22:39" x14ac:dyDescent="0.25">
      <c r="V209" s="5"/>
      <c r="AC209" s="4"/>
      <c r="AM209" s="4"/>
    </row>
    <row r="210" spans="22:39" x14ac:dyDescent="0.25">
      <c r="V210" s="5"/>
      <c r="AC210" s="4"/>
      <c r="AM210" s="4"/>
    </row>
    <row r="211" spans="22:39" x14ac:dyDescent="0.25">
      <c r="V211" s="5"/>
      <c r="AC211" s="4"/>
      <c r="AM211" s="4"/>
    </row>
    <row r="212" spans="22:39" x14ac:dyDescent="0.25">
      <c r="V212" s="5"/>
      <c r="AC212" s="4"/>
      <c r="AM212" s="4"/>
    </row>
    <row r="213" spans="22:39" x14ac:dyDescent="0.25">
      <c r="V213" s="5"/>
      <c r="AC213" s="4"/>
      <c r="AM213" s="4"/>
    </row>
    <row r="214" spans="22:39" x14ac:dyDescent="0.25">
      <c r="V214" s="5"/>
      <c r="AC214" s="4"/>
      <c r="AM214" s="4"/>
    </row>
    <row r="215" spans="22:39" x14ac:dyDescent="0.25">
      <c r="V215" s="5"/>
      <c r="AC215" s="4"/>
      <c r="AM215" s="4"/>
    </row>
    <row r="216" spans="22:39" x14ac:dyDescent="0.25">
      <c r="V216" s="5"/>
      <c r="AC216" s="4"/>
      <c r="AM216" s="4"/>
    </row>
    <row r="217" spans="22:39" x14ac:dyDescent="0.25">
      <c r="V217" s="5"/>
      <c r="AC217" s="4"/>
      <c r="AM217" s="4"/>
    </row>
    <row r="218" spans="22:39" x14ac:dyDescent="0.25">
      <c r="V218" s="5"/>
      <c r="AC218" s="4"/>
      <c r="AM218" s="4"/>
    </row>
    <row r="219" spans="22:39" x14ac:dyDescent="0.25">
      <c r="V219" s="5"/>
      <c r="AC219" s="4"/>
      <c r="AM219" s="4"/>
    </row>
    <row r="220" spans="22:39" x14ac:dyDescent="0.25">
      <c r="V220" s="5"/>
      <c r="AC220" s="4"/>
      <c r="AM220" s="4"/>
    </row>
    <row r="221" spans="22:39" x14ac:dyDescent="0.25">
      <c r="V221" s="5"/>
      <c r="AC221" s="4"/>
      <c r="AM221" s="4"/>
    </row>
    <row r="222" spans="22:39" x14ac:dyDescent="0.25">
      <c r="V222" s="5"/>
      <c r="AC222" s="4"/>
      <c r="AM222" s="4"/>
    </row>
    <row r="223" spans="22:39" x14ac:dyDescent="0.25">
      <c r="V223" s="5"/>
      <c r="AC223" s="4"/>
      <c r="AM223" s="4"/>
    </row>
    <row r="224" spans="22:39" x14ac:dyDescent="0.25">
      <c r="V224" s="5"/>
      <c r="AC224" s="4"/>
      <c r="AM224" s="4"/>
    </row>
    <row r="225" spans="22:39" x14ac:dyDescent="0.25">
      <c r="V225" s="5"/>
      <c r="AC225" s="4"/>
      <c r="AM225" s="4"/>
    </row>
    <row r="226" spans="22:39" x14ac:dyDescent="0.25">
      <c r="V226" s="5"/>
      <c r="AC226" s="4"/>
      <c r="AM226" s="4"/>
    </row>
    <row r="227" spans="22:39" x14ac:dyDescent="0.25">
      <c r="V227" s="5"/>
      <c r="AC227" s="4"/>
      <c r="AM227" s="4"/>
    </row>
    <row r="228" spans="22:39" x14ac:dyDescent="0.25">
      <c r="V228" s="5"/>
      <c r="AC228" s="4"/>
      <c r="AM228" s="4"/>
    </row>
    <row r="229" spans="22:39" x14ac:dyDescent="0.25">
      <c r="V229" s="5"/>
      <c r="AC229" s="4"/>
      <c r="AM229" s="4"/>
    </row>
    <row r="230" spans="22:39" x14ac:dyDescent="0.25">
      <c r="V230" s="5"/>
      <c r="AC230" s="4"/>
      <c r="AM230" s="4"/>
    </row>
    <row r="231" spans="22:39" x14ac:dyDescent="0.25">
      <c r="V231" s="5"/>
      <c r="AC231" s="4"/>
      <c r="AM231" s="4"/>
    </row>
    <row r="232" spans="22:39" x14ac:dyDescent="0.25">
      <c r="V232" s="5"/>
      <c r="AC232" s="4"/>
      <c r="AM232" s="4"/>
    </row>
    <row r="233" spans="22:39" x14ac:dyDescent="0.25">
      <c r="V233" s="5"/>
      <c r="AC233" s="4"/>
      <c r="AM233" s="4"/>
    </row>
    <row r="234" spans="22:39" x14ac:dyDescent="0.25">
      <c r="V234" s="5"/>
      <c r="AC234" s="4"/>
      <c r="AM234" s="4"/>
    </row>
    <row r="235" spans="22:39" x14ac:dyDescent="0.25">
      <c r="V235" s="5"/>
      <c r="AC235" s="4"/>
      <c r="AM235" s="4"/>
    </row>
    <row r="236" spans="22:39" x14ac:dyDescent="0.25">
      <c r="V236" s="5"/>
      <c r="AC236" s="4"/>
      <c r="AM236" s="4"/>
    </row>
    <row r="237" spans="22:39" x14ac:dyDescent="0.25">
      <c r="V237" s="5"/>
      <c r="AC237" s="4"/>
      <c r="AM237" s="4"/>
    </row>
    <row r="238" spans="22:39" x14ac:dyDescent="0.25">
      <c r="V238" s="5"/>
      <c r="AC238" s="4"/>
      <c r="AM238" s="4"/>
    </row>
    <row r="239" spans="22:39" x14ac:dyDescent="0.25">
      <c r="V239" s="5"/>
      <c r="AC239" s="4"/>
      <c r="AM239" s="4"/>
    </row>
    <row r="240" spans="22:39" x14ac:dyDescent="0.25">
      <c r="V240" s="5"/>
      <c r="AC240" s="4"/>
      <c r="AM240" s="4"/>
    </row>
    <row r="241" spans="22:39" x14ac:dyDescent="0.25">
      <c r="V241" s="5"/>
      <c r="AC241" s="4"/>
      <c r="AM241" s="4"/>
    </row>
    <row r="242" spans="22:39" x14ac:dyDescent="0.25">
      <c r="V242" s="5"/>
      <c r="AC242" s="4"/>
      <c r="AM242" s="4"/>
    </row>
    <row r="243" spans="22:39" x14ac:dyDescent="0.25">
      <c r="V243" s="5"/>
      <c r="AC243" s="4"/>
      <c r="AM243" s="4"/>
    </row>
    <row r="244" spans="22:39" x14ac:dyDescent="0.25">
      <c r="V244" s="5"/>
      <c r="AC244" s="4"/>
      <c r="AM244" s="4"/>
    </row>
    <row r="245" spans="22:39" x14ac:dyDescent="0.25">
      <c r="V245" s="5"/>
      <c r="AC245" s="4"/>
      <c r="AM245" s="4"/>
    </row>
    <row r="246" spans="22:39" x14ac:dyDescent="0.25">
      <c r="V246" s="5"/>
      <c r="AC246" s="4"/>
      <c r="AM246" s="4"/>
    </row>
    <row r="247" spans="22:39" x14ac:dyDescent="0.25">
      <c r="V247" s="5"/>
      <c r="AC247" s="4"/>
      <c r="AM247" s="4"/>
    </row>
    <row r="248" spans="22:39" x14ac:dyDescent="0.25">
      <c r="V248" s="5"/>
      <c r="AC248" s="4"/>
      <c r="AM248" s="4"/>
    </row>
    <row r="249" spans="22:39" x14ac:dyDescent="0.25">
      <c r="V249" s="5"/>
      <c r="AC249" s="4"/>
      <c r="AM249" s="4"/>
    </row>
    <row r="250" spans="22:39" x14ac:dyDescent="0.25">
      <c r="V250" s="5"/>
      <c r="AC250" s="4"/>
      <c r="AM250" s="4"/>
    </row>
    <row r="251" spans="22:39" x14ac:dyDescent="0.25">
      <c r="V251" s="5"/>
      <c r="AC251" s="4"/>
      <c r="AM251" s="4"/>
    </row>
    <row r="252" spans="22:39" x14ac:dyDescent="0.25">
      <c r="V252" s="5"/>
      <c r="AC252" s="4"/>
      <c r="AM252" s="4"/>
    </row>
    <row r="253" spans="22:39" x14ac:dyDescent="0.25">
      <c r="V253" s="5"/>
      <c r="AC253" s="4"/>
      <c r="AM253" s="4"/>
    </row>
    <row r="254" spans="22:39" x14ac:dyDescent="0.25">
      <c r="V254" s="5"/>
      <c r="AC254" s="4"/>
      <c r="AM254" s="4"/>
    </row>
    <row r="255" spans="22:39" x14ac:dyDescent="0.25">
      <c r="V255" s="5"/>
      <c r="AC255" s="4"/>
      <c r="AM255" s="4"/>
    </row>
    <row r="256" spans="22:39" x14ac:dyDescent="0.25">
      <c r="V256" s="5"/>
      <c r="AC256" s="4"/>
      <c r="AM256" s="4"/>
    </row>
    <row r="257" spans="22:39" x14ac:dyDescent="0.25">
      <c r="V257" s="5"/>
      <c r="AC257" s="4"/>
      <c r="AM257" s="4"/>
    </row>
    <row r="258" spans="22:39" x14ac:dyDescent="0.25">
      <c r="V258" s="5"/>
      <c r="AC258" s="4"/>
      <c r="AM258" s="4"/>
    </row>
    <row r="259" spans="22:39" x14ac:dyDescent="0.25">
      <c r="V259" s="5"/>
      <c r="AC259" s="4"/>
      <c r="AM259" s="4"/>
    </row>
    <row r="260" spans="22:39" x14ac:dyDescent="0.25">
      <c r="V260" s="5"/>
      <c r="AC260" s="4"/>
      <c r="AM260" s="4"/>
    </row>
    <row r="261" spans="22:39" x14ac:dyDescent="0.25">
      <c r="V261" s="5"/>
      <c r="AC261" s="4"/>
      <c r="AM261" s="4"/>
    </row>
    <row r="262" spans="22:39" x14ac:dyDescent="0.25">
      <c r="V262" s="5"/>
      <c r="AC262" s="4"/>
      <c r="AM262" s="4"/>
    </row>
    <row r="263" spans="22:39" x14ac:dyDescent="0.25">
      <c r="V263" s="5"/>
      <c r="AC263" s="4"/>
      <c r="AM263" s="4"/>
    </row>
    <row r="264" spans="22:39" x14ac:dyDescent="0.25">
      <c r="V264" s="5"/>
      <c r="AC264" s="4"/>
      <c r="AM264" s="4"/>
    </row>
    <row r="265" spans="22:39" x14ac:dyDescent="0.25">
      <c r="V265" s="5"/>
      <c r="AC265" s="4"/>
      <c r="AM265" s="4"/>
    </row>
    <row r="266" spans="22:39" x14ac:dyDescent="0.25">
      <c r="V266" s="5"/>
      <c r="AC266" s="4"/>
      <c r="AM266" s="4"/>
    </row>
    <row r="267" spans="22:39" x14ac:dyDescent="0.25">
      <c r="V267" s="5"/>
      <c r="AC267" s="4"/>
      <c r="AM267" s="4"/>
    </row>
    <row r="268" spans="22:39" x14ac:dyDescent="0.25">
      <c r="V268" s="5"/>
      <c r="AC268" s="4"/>
      <c r="AM268" s="4"/>
    </row>
    <row r="269" spans="22:39" x14ac:dyDescent="0.25">
      <c r="V269" s="5"/>
      <c r="AC269" s="4"/>
      <c r="AM269" s="4"/>
    </row>
    <row r="270" spans="22:39" x14ac:dyDescent="0.25">
      <c r="V270" s="5"/>
      <c r="AC270" s="4"/>
      <c r="AM270" s="4"/>
    </row>
    <row r="271" spans="22:39" x14ac:dyDescent="0.25">
      <c r="V271" s="5"/>
      <c r="AC271" s="4"/>
      <c r="AM271" s="4"/>
    </row>
    <row r="272" spans="22:39" x14ac:dyDescent="0.25">
      <c r="V272" s="5"/>
      <c r="AC272" s="4"/>
      <c r="AM272" s="4"/>
    </row>
    <row r="273" spans="22:39" x14ac:dyDescent="0.25">
      <c r="V273" s="5"/>
      <c r="AC273" s="4"/>
      <c r="AM273" s="4"/>
    </row>
    <row r="274" spans="22:39" x14ac:dyDescent="0.25">
      <c r="V274" s="5"/>
      <c r="AC274" s="4"/>
      <c r="AM274" s="4"/>
    </row>
    <row r="275" spans="22:39" x14ac:dyDescent="0.25">
      <c r="V275" s="5"/>
      <c r="AC275" s="4"/>
      <c r="AM275" s="4"/>
    </row>
    <row r="276" spans="22:39" x14ac:dyDescent="0.25">
      <c r="V276" s="5"/>
      <c r="AC276" s="4"/>
      <c r="AM276" s="4"/>
    </row>
    <row r="277" spans="22:39" x14ac:dyDescent="0.25">
      <c r="V277" s="5"/>
      <c r="AC277" s="4"/>
      <c r="AM277" s="4"/>
    </row>
    <row r="278" spans="22:39" x14ac:dyDescent="0.25">
      <c r="V278" s="5"/>
      <c r="AC278" s="4"/>
      <c r="AM278" s="4"/>
    </row>
    <row r="279" spans="22:39" x14ac:dyDescent="0.25">
      <c r="V279" s="5"/>
      <c r="AC279" s="4"/>
      <c r="AM279" s="4"/>
    </row>
    <row r="280" spans="22:39" x14ac:dyDescent="0.25">
      <c r="V280" s="5"/>
      <c r="AC280" s="4"/>
      <c r="AM280" s="4"/>
    </row>
    <row r="281" spans="22:39" x14ac:dyDescent="0.25">
      <c r="V281" s="5"/>
      <c r="AC281" s="4"/>
      <c r="AM281" s="4"/>
    </row>
    <row r="282" spans="22:39" x14ac:dyDescent="0.25">
      <c r="V282" s="5"/>
      <c r="AC282" s="4"/>
      <c r="AM282" s="4"/>
    </row>
    <row r="283" spans="22:39" x14ac:dyDescent="0.25">
      <c r="V283" s="5"/>
      <c r="AC283" s="4"/>
      <c r="AM283" s="4"/>
    </row>
    <row r="284" spans="22:39" x14ac:dyDescent="0.25">
      <c r="V284" s="5"/>
      <c r="AC284" s="4"/>
      <c r="AM284" s="4"/>
    </row>
    <row r="285" spans="22:39" x14ac:dyDescent="0.25">
      <c r="V285" s="5"/>
      <c r="AC285" s="4"/>
      <c r="AM285" s="4"/>
    </row>
    <row r="286" spans="22:39" x14ac:dyDescent="0.25">
      <c r="V286" s="5"/>
      <c r="AC286" s="4"/>
      <c r="AM286" s="4"/>
    </row>
    <row r="287" spans="22:39" x14ac:dyDescent="0.25">
      <c r="V287" s="5"/>
      <c r="AC287" s="4"/>
      <c r="AM287" s="4"/>
    </row>
    <row r="288" spans="22:39" x14ac:dyDescent="0.25">
      <c r="V288" s="5"/>
      <c r="AC288" s="4"/>
      <c r="AM288" s="4"/>
    </row>
    <row r="289" spans="22:39" x14ac:dyDescent="0.25">
      <c r="V289" s="5"/>
      <c r="AC289" s="4"/>
      <c r="AM289" s="4"/>
    </row>
    <row r="290" spans="22:39" x14ac:dyDescent="0.25">
      <c r="V290" s="5"/>
      <c r="AC290" s="4"/>
      <c r="AM290" s="4"/>
    </row>
    <row r="291" spans="22:39" x14ac:dyDescent="0.25">
      <c r="V291" s="5"/>
      <c r="AC291" s="4"/>
      <c r="AM291" s="4"/>
    </row>
    <row r="292" spans="22:39" x14ac:dyDescent="0.25">
      <c r="V292" s="5"/>
      <c r="AC292" s="4"/>
      <c r="AM292" s="4"/>
    </row>
    <row r="293" spans="22:39" x14ac:dyDescent="0.25">
      <c r="V293" s="5"/>
      <c r="AC293" s="4"/>
      <c r="AM293" s="4"/>
    </row>
    <row r="294" spans="22:39" x14ac:dyDescent="0.25">
      <c r="V294" s="5"/>
      <c r="AC294" s="4"/>
      <c r="AM294" s="4"/>
    </row>
    <row r="295" spans="22:39" x14ac:dyDescent="0.25">
      <c r="V295" s="5"/>
      <c r="AC295" s="4"/>
      <c r="AM295" s="4"/>
    </row>
    <row r="296" spans="22:39" x14ac:dyDescent="0.25">
      <c r="V296" s="5"/>
      <c r="AC296" s="4"/>
      <c r="AM296" s="4"/>
    </row>
    <row r="297" spans="22:39" x14ac:dyDescent="0.25">
      <c r="V297" s="5"/>
      <c r="AC297" s="4"/>
      <c r="AM297" s="4"/>
    </row>
    <row r="298" spans="22:39" x14ac:dyDescent="0.25">
      <c r="V298" s="5"/>
      <c r="AC298" s="4"/>
      <c r="AM298" s="4"/>
    </row>
    <row r="299" spans="22:39" x14ac:dyDescent="0.25">
      <c r="V299" s="5"/>
      <c r="AC299" s="4"/>
      <c r="AM299" s="4"/>
    </row>
    <row r="300" spans="22:39" x14ac:dyDescent="0.25">
      <c r="V300" s="5"/>
      <c r="AC300" s="4"/>
      <c r="AM300" s="4"/>
    </row>
    <row r="301" spans="22:39" x14ac:dyDescent="0.25">
      <c r="V301" s="5"/>
      <c r="AC301" s="4"/>
      <c r="AM301" s="4"/>
    </row>
    <row r="302" spans="22:39" x14ac:dyDescent="0.25">
      <c r="V302" s="5"/>
      <c r="AC302" s="4"/>
      <c r="AM302" s="4"/>
    </row>
    <row r="303" spans="22:39" x14ac:dyDescent="0.25">
      <c r="V303" s="5"/>
      <c r="AC303" s="4"/>
      <c r="AM303" s="4"/>
    </row>
    <row r="304" spans="22:39" x14ac:dyDescent="0.25">
      <c r="V304" s="5"/>
      <c r="AC304" s="4"/>
      <c r="AM304" s="4"/>
    </row>
    <row r="305" spans="22:39" x14ac:dyDescent="0.25">
      <c r="V305" s="5"/>
      <c r="AC305" s="4"/>
      <c r="AM305" s="4"/>
    </row>
    <row r="306" spans="22:39" x14ac:dyDescent="0.25">
      <c r="V306" s="5"/>
      <c r="AC306" s="4"/>
      <c r="AM306" s="4"/>
    </row>
    <row r="307" spans="22:39" x14ac:dyDescent="0.25">
      <c r="V307" s="5"/>
      <c r="AC307" s="4"/>
      <c r="AM307" s="4"/>
    </row>
    <row r="308" spans="22:39" x14ac:dyDescent="0.25">
      <c r="V308" s="5"/>
      <c r="AC308" s="4"/>
      <c r="AM308" s="4"/>
    </row>
    <row r="309" spans="22:39" x14ac:dyDescent="0.25">
      <c r="V309" s="5"/>
      <c r="AC309" s="4"/>
      <c r="AM309" s="4"/>
    </row>
    <row r="310" spans="22:39" x14ac:dyDescent="0.25">
      <c r="V310" s="5"/>
      <c r="AC310" s="4"/>
      <c r="AM310" s="4"/>
    </row>
    <row r="311" spans="22:39" x14ac:dyDescent="0.25">
      <c r="V311" s="5"/>
      <c r="AC311" s="4"/>
      <c r="AM311" s="4"/>
    </row>
    <row r="312" spans="22:39" x14ac:dyDescent="0.25">
      <c r="V312" s="5"/>
      <c r="AC312" s="4"/>
      <c r="AM312" s="4"/>
    </row>
    <row r="313" spans="22:39" x14ac:dyDescent="0.25">
      <c r="V313" s="5"/>
      <c r="AC313" s="4"/>
      <c r="AM313" s="4"/>
    </row>
    <row r="314" spans="22:39" x14ac:dyDescent="0.25">
      <c r="V314" s="5"/>
      <c r="AC314" s="4"/>
      <c r="AM314" s="4"/>
    </row>
    <row r="315" spans="22:39" x14ac:dyDescent="0.25">
      <c r="V315" s="5"/>
      <c r="AC315" s="4"/>
      <c r="AM315" s="4"/>
    </row>
    <row r="316" spans="22:39" x14ac:dyDescent="0.25">
      <c r="V316" s="5"/>
      <c r="AC316" s="4"/>
      <c r="AM316" s="4"/>
    </row>
    <row r="317" spans="22:39" x14ac:dyDescent="0.25">
      <c r="V317" s="5"/>
      <c r="AC317" s="4"/>
      <c r="AM317" s="4"/>
    </row>
    <row r="318" spans="22:39" x14ac:dyDescent="0.25">
      <c r="V318" s="5"/>
      <c r="AC318" s="4"/>
      <c r="AM318" s="4"/>
    </row>
    <row r="319" spans="22:39" x14ac:dyDescent="0.25">
      <c r="V319" s="5"/>
      <c r="AC319" s="4"/>
      <c r="AM319" s="4"/>
    </row>
    <row r="320" spans="22:39" x14ac:dyDescent="0.25">
      <c r="V320" s="5"/>
      <c r="AC320" s="4"/>
      <c r="AM320" s="4"/>
    </row>
    <row r="321" spans="22:39" x14ac:dyDescent="0.25">
      <c r="V321" s="5"/>
      <c r="AC321" s="4"/>
      <c r="AM321" s="4"/>
    </row>
    <row r="322" spans="22:39" x14ac:dyDescent="0.25">
      <c r="V322" s="5"/>
      <c r="AC322" s="4"/>
      <c r="AM322" s="4"/>
    </row>
    <row r="323" spans="22:39" x14ac:dyDescent="0.25">
      <c r="V323" s="5"/>
      <c r="AC323" s="4"/>
      <c r="AM323" s="4"/>
    </row>
    <row r="324" spans="22:39" x14ac:dyDescent="0.25">
      <c r="V324" s="5"/>
      <c r="AC324" s="4"/>
      <c r="AM324" s="4"/>
    </row>
    <row r="325" spans="22:39" x14ac:dyDescent="0.25">
      <c r="V325" s="5"/>
      <c r="AC325" s="4"/>
      <c r="AM325" s="4"/>
    </row>
    <row r="326" spans="22:39" x14ac:dyDescent="0.25">
      <c r="V326" s="5"/>
      <c r="AC326" s="4"/>
      <c r="AM326" s="4"/>
    </row>
    <row r="327" spans="22:39" x14ac:dyDescent="0.25">
      <c r="V327" s="5"/>
      <c r="AC327" s="4"/>
      <c r="AM327" s="4"/>
    </row>
    <row r="328" spans="22:39" x14ac:dyDescent="0.25">
      <c r="V328" s="5"/>
      <c r="AC328" s="4"/>
      <c r="AM328" s="4"/>
    </row>
    <row r="329" spans="22:39" x14ac:dyDescent="0.25">
      <c r="V329" s="5"/>
      <c r="AC329" s="4"/>
      <c r="AM329" s="4"/>
    </row>
    <row r="330" spans="22:39" x14ac:dyDescent="0.25">
      <c r="V330" s="5"/>
      <c r="AC330" s="4"/>
      <c r="AM330" s="4"/>
    </row>
    <row r="331" spans="22:39" x14ac:dyDescent="0.25">
      <c r="V331" s="5"/>
      <c r="AC331" s="4"/>
      <c r="AM331" s="4"/>
    </row>
    <row r="332" spans="22:39" x14ac:dyDescent="0.25">
      <c r="V332" s="5"/>
      <c r="AC332" s="4"/>
      <c r="AM332" s="4"/>
    </row>
    <row r="333" spans="22:39" x14ac:dyDescent="0.25">
      <c r="V333" s="5"/>
      <c r="AC333" s="4"/>
      <c r="AM333" s="4"/>
    </row>
    <row r="334" spans="22:39" x14ac:dyDescent="0.25">
      <c r="V334" s="5"/>
      <c r="AC334" s="4"/>
      <c r="AM334" s="4"/>
    </row>
    <row r="335" spans="22:39" x14ac:dyDescent="0.25">
      <c r="V335" s="5"/>
      <c r="AC335" s="4"/>
      <c r="AM335" s="4"/>
    </row>
    <row r="336" spans="22:39" x14ac:dyDescent="0.25">
      <c r="V336" s="5"/>
      <c r="AC336" s="4"/>
      <c r="AM336" s="4"/>
    </row>
    <row r="337" spans="22:39" x14ac:dyDescent="0.25">
      <c r="V337" s="5"/>
      <c r="AC337" s="4"/>
      <c r="AM337" s="4"/>
    </row>
    <row r="338" spans="22:39" x14ac:dyDescent="0.25">
      <c r="V338" s="5"/>
      <c r="AC338" s="4"/>
      <c r="AM338" s="4"/>
    </row>
    <row r="339" spans="22:39" x14ac:dyDescent="0.25">
      <c r="V339" s="5"/>
      <c r="AC339" s="4"/>
      <c r="AM339" s="4"/>
    </row>
    <row r="340" spans="22:39" x14ac:dyDescent="0.25">
      <c r="V340" s="5"/>
      <c r="AC340" s="4"/>
      <c r="AM340" s="4"/>
    </row>
    <row r="341" spans="22:39" x14ac:dyDescent="0.25">
      <c r="V341" s="5"/>
      <c r="AC341" s="4"/>
      <c r="AM341" s="4"/>
    </row>
    <row r="342" spans="22:39" x14ac:dyDescent="0.25">
      <c r="V342" s="5"/>
      <c r="AC342" s="4"/>
      <c r="AM342" s="4"/>
    </row>
    <row r="343" spans="22:39" x14ac:dyDescent="0.25">
      <c r="V343" s="5"/>
      <c r="AC343" s="4"/>
      <c r="AM343" s="4"/>
    </row>
    <row r="344" spans="22:39" x14ac:dyDescent="0.25">
      <c r="V344" s="5"/>
      <c r="AC344" s="4"/>
      <c r="AM344" s="4"/>
    </row>
    <row r="345" spans="22:39" x14ac:dyDescent="0.25">
      <c r="V345" s="5"/>
      <c r="AC345" s="4"/>
      <c r="AM345" s="4"/>
    </row>
    <row r="346" spans="22:39" x14ac:dyDescent="0.25">
      <c r="V346" s="5"/>
      <c r="AC346" s="4"/>
      <c r="AM346" s="4"/>
    </row>
    <row r="347" spans="22:39" x14ac:dyDescent="0.25">
      <c r="V347" s="5"/>
      <c r="AC347" s="4"/>
      <c r="AM347" s="4"/>
    </row>
    <row r="348" spans="22:39" x14ac:dyDescent="0.25">
      <c r="V348" s="5"/>
      <c r="AC348" s="4"/>
      <c r="AM348" s="4"/>
    </row>
    <row r="349" spans="22:39" x14ac:dyDescent="0.25">
      <c r="V349" s="5"/>
      <c r="AC349" s="4"/>
      <c r="AM349" s="4"/>
    </row>
    <row r="350" spans="22:39" x14ac:dyDescent="0.25">
      <c r="V350" s="5"/>
      <c r="AC350" s="4"/>
      <c r="AM350" s="4"/>
    </row>
    <row r="351" spans="22:39" x14ac:dyDescent="0.25">
      <c r="V351" s="5"/>
      <c r="AC351" s="4"/>
      <c r="AM351" s="4"/>
    </row>
    <row r="352" spans="22:39" x14ac:dyDescent="0.25">
      <c r="V352" s="5"/>
      <c r="AC352" s="4"/>
      <c r="AM352" s="4"/>
    </row>
    <row r="353" spans="22:39" x14ac:dyDescent="0.25">
      <c r="V353" s="5"/>
      <c r="AC353" s="4"/>
      <c r="AM353" s="4"/>
    </row>
    <row r="354" spans="22:39" x14ac:dyDescent="0.25">
      <c r="V354" s="5"/>
      <c r="AC354" s="4"/>
      <c r="AM354" s="4"/>
    </row>
    <row r="355" spans="22:39" x14ac:dyDescent="0.25">
      <c r="V355" s="5"/>
      <c r="AC355" s="4"/>
      <c r="AM355" s="4"/>
    </row>
    <row r="356" spans="22:39" x14ac:dyDescent="0.25">
      <c r="V356" s="5"/>
      <c r="AC356" s="4"/>
      <c r="AM356" s="4"/>
    </row>
    <row r="357" spans="22:39" x14ac:dyDescent="0.25">
      <c r="V357" s="5"/>
      <c r="AC357" s="4"/>
      <c r="AM357" s="4"/>
    </row>
    <row r="358" spans="22:39" x14ac:dyDescent="0.25">
      <c r="V358" s="5"/>
      <c r="AC358" s="4"/>
      <c r="AM358" s="4"/>
    </row>
    <row r="359" spans="22:39" x14ac:dyDescent="0.25">
      <c r="V359" s="5"/>
      <c r="AC359" s="4"/>
      <c r="AM359" s="4"/>
    </row>
    <row r="360" spans="22:39" x14ac:dyDescent="0.25">
      <c r="V360" s="5"/>
      <c r="AC360" s="4"/>
      <c r="AM360" s="4"/>
    </row>
    <row r="361" spans="22:39" x14ac:dyDescent="0.25">
      <c r="V361" s="5"/>
      <c r="AC361" s="4"/>
      <c r="AM361" s="4"/>
    </row>
    <row r="362" spans="22:39" x14ac:dyDescent="0.25">
      <c r="V362" s="5"/>
      <c r="AC362" s="4"/>
      <c r="AM362" s="4"/>
    </row>
    <row r="363" spans="22:39" x14ac:dyDescent="0.25">
      <c r="V363" s="5"/>
      <c r="AC363" s="4"/>
      <c r="AM363" s="4"/>
    </row>
    <row r="364" spans="22:39" x14ac:dyDescent="0.25">
      <c r="V364" s="5"/>
      <c r="AC364" s="4"/>
      <c r="AM364" s="4"/>
    </row>
    <row r="365" spans="22:39" x14ac:dyDescent="0.25">
      <c r="V365" s="5"/>
      <c r="AC365" s="4"/>
      <c r="AM365" s="4"/>
    </row>
    <row r="366" spans="22:39" x14ac:dyDescent="0.25">
      <c r="V366" s="5"/>
      <c r="AC366" s="4"/>
      <c r="AM366" s="4"/>
    </row>
    <row r="367" spans="22:39" x14ac:dyDescent="0.25">
      <c r="V367" s="5"/>
      <c r="AC367" s="4"/>
      <c r="AM367" s="4"/>
    </row>
    <row r="368" spans="22:39" x14ac:dyDescent="0.25">
      <c r="V368" s="5"/>
      <c r="AC368" s="4"/>
      <c r="AM368" s="4"/>
    </row>
    <row r="369" spans="22:39" x14ac:dyDescent="0.25">
      <c r="V369" s="5"/>
      <c r="AC369" s="4"/>
      <c r="AM369" s="4"/>
    </row>
    <row r="370" spans="22:39" x14ac:dyDescent="0.25">
      <c r="V370" s="5"/>
      <c r="AC370" s="4"/>
      <c r="AM370" s="4"/>
    </row>
    <row r="371" spans="22:39" x14ac:dyDescent="0.25">
      <c r="V371" s="5"/>
      <c r="AC371" s="4"/>
      <c r="AM371" s="4"/>
    </row>
    <row r="372" spans="22:39" x14ac:dyDescent="0.25">
      <c r="V372" s="5"/>
      <c r="AC372" s="4"/>
      <c r="AM372" s="4"/>
    </row>
    <row r="373" spans="22:39" x14ac:dyDescent="0.25">
      <c r="V373" s="5"/>
      <c r="AC373" s="4"/>
      <c r="AM373" s="4"/>
    </row>
    <row r="374" spans="22:39" x14ac:dyDescent="0.25">
      <c r="V374" s="5"/>
      <c r="AC374" s="4"/>
      <c r="AM374" s="4"/>
    </row>
    <row r="375" spans="22:39" x14ac:dyDescent="0.25">
      <c r="V375" s="5"/>
      <c r="AC375" s="4"/>
      <c r="AM375" s="4"/>
    </row>
    <row r="376" spans="22:39" x14ac:dyDescent="0.25">
      <c r="V376" s="5"/>
      <c r="AC376" s="4"/>
      <c r="AM376" s="4"/>
    </row>
    <row r="377" spans="22:39" x14ac:dyDescent="0.25">
      <c r="V377" s="5"/>
      <c r="AC377" s="4"/>
      <c r="AM377" s="4"/>
    </row>
    <row r="378" spans="22:39" x14ac:dyDescent="0.25">
      <c r="V378" s="5"/>
      <c r="AC378" s="4"/>
      <c r="AM378" s="4"/>
    </row>
    <row r="379" spans="22:39" x14ac:dyDescent="0.25">
      <c r="V379" s="5"/>
      <c r="AC379" s="4"/>
      <c r="AM379" s="4"/>
    </row>
    <row r="380" spans="22:39" x14ac:dyDescent="0.25">
      <c r="V380" s="5"/>
      <c r="AC380" s="4"/>
      <c r="AM380" s="4"/>
    </row>
    <row r="381" spans="22:39" x14ac:dyDescent="0.25">
      <c r="V381" s="5"/>
      <c r="AC381" s="4"/>
      <c r="AM381" s="4"/>
    </row>
    <row r="382" spans="22:39" x14ac:dyDescent="0.25">
      <c r="V382" s="5"/>
      <c r="AC382" s="4"/>
      <c r="AM382" s="4"/>
    </row>
    <row r="383" spans="22:39" x14ac:dyDescent="0.25">
      <c r="V383" s="5"/>
      <c r="AC383" s="4"/>
      <c r="AM383" s="4"/>
    </row>
    <row r="384" spans="22:39" x14ac:dyDescent="0.25">
      <c r="V384" s="5"/>
      <c r="AC384" s="4"/>
      <c r="AM384" s="4"/>
    </row>
    <row r="385" spans="22:39" x14ac:dyDescent="0.25">
      <c r="V385" s="5"/>
      <c r="AC385" s="4"/>
      <c r="AM385" s="4"/>
    </row>
    <row r="386" spans="22:39" x14ac:dyDescent="0.25">
      <c r="V386" s="5"/>
      <c r="AC386" s="4"/>
      <c r="AM386" s="4"/>
    </row>
    <row r="387" spans="22:39" x14ac:dyDescent="0.25">
      <c r="V387" s="5"/>
      <c r="AC387" s="4"/>
      <c r="AM387" s="4"/>
    </row>
    <row r="388" spans="22:39" x14ac:dyDescent="0.25">
      <c r="V388" s="5"/>
      <c r="AC388" s="4"/>
      <c r="AM388" s="4"/>
    </row>
    <row r="389" spans="22:39" x14ac:dyDescent="0.25">
      <c r="V389" s="5"/>
      <c r="AC389" s="4"/>
      <c r="AM389" s="4"/>
    </row>
    <row r="390" spans="22:39" x14ac:dyDescent="0.25">
      <c r="V390" s="5"/>
      <c r="AC390" s="4"/>
      <c r="AM390" s="4"/>
    </row>
    <row r="391" spans="22:39" x14ac:dyDescent="0.25">
      <c r="V391" s="5"/>
      <c r="AC391" s="4"/>
      <c r="AM391" s="4"/>
    </row>
    <row r="392" spans="22:39" x14ac:dyDescent="0.25">
      <c r="V392" s="5"/>
      <c r="AC392" s="4"/>
      <c r="AM392" s="4"/>
    </row>
    <row r="393" spans="22:39" x14ac:dyDescent="0.25">
      <c r="V393" s="5"/>
      <c r="AC393" s="4"/>
      <c r="AM393" s="4"/>
    </row>
    <row r="394" spans="22:39" x14ac:dyDescent="0.25">
      <c r="V394" s="5"/>
      <c r="AC394" s="4"/>
      <c r="AM394" s="4"/>
    </row>
    <row r="395" spans="22:39" x14ac:dyDescent="0.25">
      <c r="V395" s="5"/>
      <c r="AC395" s="4"/>
      <c r="AM395" s="4"/>
    </row>
    <row r="396" spans="22:39" x14ac:dyDescent="0.25">
      <c r="V396" s="5"/>
      <c r="AC396" s="4"/>
      <c r="AM396" s="4"/>
    </row>
    <row r="397" spans="22:39" x14ac:dyDescent="0.25">
      <c r="V397" s="5"/>
      <c r="AC397" s="4"/>
      <c r="AM397" s="4"/>
    </row>
    <row r="398" spans="22:39" x14ac:dyDescent="0.25">
      <c r="V398" s="5"/>
      <c r="AC398" s="4"/>
      <c r="AM398" s="4"/>
    </row>
    <row r="399" spans="22:39" x14ac:dyDescent="0.25">
      <c r="V399" s="5"/>
      <c r="AC399" s="4"/>
      <c r="AM399" s="4"/>
    </row>
    <row r="400" spans="22:39" x14ac:dyDescent="0.25">
      <c r="V400" s="5"/>
      <c r="AC400" s="4"/>
      <c r="AM400" s="4"/>
    </row>
    <row r="401" spans="22:39" x14ac:dyDescent="0.25">
      <c r="V401" s="5"/>
      <c r="AC401" s="4"/>
      <c r="AM401" s="4"/>
    </row>
    <row r="402" spans="22:39" x14ac:dyDescent="0.25">
      <c r="V402" s="5"/>
      <c r="AC402" s="4"/>
      <c r="AM402" s="4"/>
    </row>
    <row r="403" spans="22:39" x14ac:dyDescent="0.25">
      <c r="V403" s="5"/>
      <c r="AC403" s="4"/>
      <c r="AM403" s="4"/>
    </row>
    <row r="404" spans="22:39" x14ac:dyDescent="0.25">
      <c r="V404" s="5"/>
      <c r="AC404" s="4"/>
      <c r="AM404" s="4"/>
    </row>
    <row r="405" spans="22:39" x14ac:dyDescent="0.25">
      <c r="V405" s="5"/>
      <c r="AC405" s="4"/>
      <c r="AM405" s="4"/>
    </row>
    <row r="406" spans="22:39" x14ac:dyDescent="0.25">
      <c r="V406" s="5"/>
      <c r="AC406" s="4"/>
      <c r="AM406" s="4"/>
    </row>
    <row r="407" spans="22:39" x14ac:dyDescent="0.25">
      <c r="V407" s="5"/>
      <c r="AC407" s="4"/>
      <c r="AM407" s="4"/>
    </row>
    <row r="408" spans="22:39" x14ac:dyDescent="0.25">
      <c r="V408" s="5"/>
      <c r="AC408" s="4"/>
      <c r="AM408" s="4"/>
    </row>
    <row r="409" spans="22:39" x14ac:dyDescent="0.25">
      <c r="V409" s="5"/>
      <c r="AC409" s="4"/>
      <c r="AM409" s="4"/>
    </row>
    <row r="410" spans="22:39" x14ac:dyDescent="0.25">
      <c r="V410" s="5"/>
      <c r="AC410" s="4"/>
      <c r="AM410" s="4"/>
    </row>
    <row r="411" spans="22:39" x14ac:dyDescent="0.25">
      <c r="V411" s="5"/>
      <c r="AC411" s="4"/>
      <c r="AM411" s="4"/>
    </row>
    <row r="412" spans="22:39" x14ac:dyDescent="0.25">
      <c r="V412" s="5"/>
      <c r="AC412" s="4"/>
      <c r="AM412" s="4"/>
    </row>
    <row r="413" spans="22:39" x14ac:dyDescent="0.25">
      <c r="V413" s="5"/>
      <c r="AC413" s="4"/>
      <c r="AM413" s="4"/>
    </row>
    <row r="414" spans="22:39" x14ac:dyDescent="0.25">
      <c r="V414" s="5"/>
      <c r="AC414" s="4"/>
      <c r="AM414" s="4"/>
    </row>
    <row r="415" spans="22:39" x14ac:dyDescent="0.25">
      <c r="V415" s="5"/>
      <c r="AC415" s="4"/>
      <c r="AM415" s="4"/>
    </row>
    <row r="416" spans="22:39" x14ac:dyDescent="0.25">
      <c r="V416" s="5"/>
      <c r="AC416" s="4"/>
      <c r="AM416" s="4"/>
    </row>
    <row r="417" spans="22:39" x14ac:dyDescent="0.25">
      <c r="V417" s="5"/>
      <c r="AC417" s="4"/>
      <c r="AM417" s="4"/>
    </row>
    <row r="418" spans="22:39" x14ac:dyDescent="0.25">
      <c r="V418" s="5"/>
      <c r="AC418" s="4"/>
      <c r="AM418" s="4"/>
    </row>
    <row r="419" spans="22:39" x14ac:dyDescent="0.25">
      <c r="V419" s="5"/>
      <c r="AC419" s="4"/>
      <c r="AM419" s="4"/>
    </row>
    <row r="420" spans="22:39" x14ac:dyDescent="0.25">
      <c r="V420" s="5"/>
      <c r="AC420" s="4"/>
      <c r="AM420" s="4"/>
    </row>
    <row r="421" spans="22:39" x14ac:dyDescent="0.25">
      <c r="V421" s="5"/>
      <c r="AC421" s="4"/>
      <c r="AM421" s="4"/>
    </row>
    <row r="422" spans="22:39" x14ac:dyDescent="0.25">
      <c r="V422" s="5"/>
      <c r="AC422" s="4"/>
      <c r="AM422" s="4"/>
    </row>
    <row r="423" spans="22:39" x14ac:dyDescent="0.25">
      <c r="V423" s="5"/>
      <c r="AC423" s="4"/>
      <c r="AM423" s="4"/>
    </row>
    <row r="424" spans="22:39" x14ac:dyDescent="0.25">
      <c r="V424" s="5"/>
      <c r="AC424" s="4"/>
      <c r="AM424" s="4"/>
    </row>
    <row r="425" spans="22:39" x14ac:dyDescent="0.25">
      <c r="V425" s="5"/>
      <c r="AC425" s="4"/>
      <c r="AM425" s="4"/>
    </row>
    <row r="426" spans="22:39" x14ac:dyDescent="0.25">
      <c r="V426" s="5"/>
      <c r="AC426" s="4"/>
      <c r="AM426" s="4"/>
    </row>
    <row r="427" spans="22:39" x14ac:dyDescent="0.25">
      <c r="V427" s="5"/>
      <c r="AC427" s="4"/>
      <c r="AM427" s="4"/>
    </row>
    <row r="428" spans="22:39" x14ac:dyDescent="0.25">
      <c r="V428" s="5"/>
      <c r="AC428" s="4"/>
      <c r="AM428" s="4"/>
    </row>
    <row r="429" spans="22:39" x14ac:dyDescent="0.25">
      <c r="V429" s="5"/>
      <c r="AC429" s="4"/>
      <c r="AM429" s="4"/>
    </row>
    <row r="430" spans="22:39" x14ac:dyDescent="0.25">
      <c r="V430" s="5"/>
      <c r="AC430" s="4"/>
      <c r="AM430" s="4"/>
    </row>
    <row r="431" spans="22:39" x14ac:dyDescent="0.25">
      <c r="V431" s="5"/>
      <c r="AC431" s="4"/>
      <c r="AM431" s="4"/>
    </row>
    <row r="432" spans="22:39" x14ac:dyDescent="0.25">
      <c r="V432" s="5"/>
      <c r="AC432" s="4"/>
      <c r="AM432" s="4"/>
    </row>
    <row r="433" spans="22:39" x14ac:dyDescent="0.25">
      <c r="V433" s="5"/>
      <c r="AC433" s="4"/>
      <c r="AM433" s="4"/>
    </row>
    <row r="434" spans="22:39" x14ac:dyDescent="0.25">
      <c r="V434" s="5"/>
      <c r="AC434" s="4"/>
      <c r="AM434" s="4"/>
    </row>
    <row r="435" spans="22:39" x14ac:dyDescent="0.25">
      <c r="V435" s="5"/>
      <c r="AC435" s="4"/>
      <c r="AM435" s="4"/>
    </row>
    <row r="436" spans="22:39" x14ac:dyDescent="0.25">
      <c r="V436" s="5"/>
      <c r="AC436" s="4"/>
      <c r="AM436" s="4"/>
    </row>
    <row r="437" spans="22:39" x14ac:dyDescent="0.25">
      <c r="V437" s="5"/>
      <c r="AC437" s="4"/>
      <c r="AM437" s="4"/>
    </row>
    <row r="438" spans="22:39" x14ac:dyDescent="0.25">
      <c r="V438" s="5"/>
      <c r="AC438" s="4"/>
      <c r="AM438" s="4"/>
    </row>
    <row r="439" spans="22:39" x14ac:dyDescent="0.25">
      <c r="V439" s="5"/>
      <c r="AC439" s="4"/>
      <c r="AM439" s="4"/>
    </row>
    <row r="440" spans="22:39" x14ac:dyDescent="0.25">
      <c r="V440" s="5"/>
      <c r="AC440" s="4"/>
      <c r="AM440" s="4"/>
    </row>
    <row r="441" spans="22:39" x14ac:dyDescent="0.25">
      <c r="V441" s="5"/>
      <c r="AC441" s="4"/>
      <c r="AM441" s="4"/>
    </row>
    <row r="442" spans="22:39" x14ac:dyDescent="0.25">
      <c r="V442" s="5"/>
      <c r="AC442" s="4"/>
      <c r="AM442" s="4"/>
    </row>
    <row r="443" spans="22:39" x14ac:dyDescent="0.25">
      <c r="V443" s="5"/>
      <c r="AC443" s="4"/>
      <c r="AM443" s="4"/>
    </row>
    <row r="444" spans="22:39" x14ac:dyDescent="0.25">
      <c r="V444" s="5"/>
      <c r="AC444" s="4"/>
      <c r="AM444" s="4"/>
    </row>
    <row r="445" spans="22:39" x14ac:dyDescent="0.25">
      <c r="V445" s="5"/>
      <c r="AC445" s="4"/>
      <c r="AM445" s="4"/>
    </row>
    <row r="446" spans="22:39" x14ac:dyDescent="0.25">
      <c r="V446" s="5"/>
      <c r="AC446" s="4"/>
      <c r="AM446" s="4"/>
    </row>
    <row r="447" spans="22:39" x14ac:dyDescent="0.25">
      <c r="V447" s="5"/>
      <c r="AC447" s="4"/>
      <c r="AM447" s="4"/>
    </row>
    <row r="448" spans="22:39" x14ac:dyDescent="0.25">
      <c r="V448" s="5"/>
      <c r="AC448" s="4"/>
      <c r="AM448" s="4"/>
    </row>
    <row r="449" spans="22:39" x14ac:dyDescent="0.25">
      <c r="V449" s="5"/>
      <c r="AC449" s="4"/>
      <c r="AM449" s="4"/>
    </row>
    <row r="450" spans="22:39" x14ac:dyDescent="0.25">
      <c r="V450" s="5"/>
      <c r="AC450" s="4"/>
      <c r="AM450" s="4"/>
    </row>
    <row r="451" spans="22:39" x14ac:dyDescent="0.25">
      <c r="V451" s="5"/>
      <c r="AC451" s="4"/>
      <c r="AM451" s="4"/>
    </row>
    <row r="452" spans="22:39" x14ac:dyDescent="0.25">
      <c r="V452" s="5"/>
      <c r="AC452" s="4"/>
      <c r="AM452" s="4"/>
    </row>
    <row r="453" spans="22:39" x14ac:dyDescent="0.25">
      <c r="V453" s="5"/>
      <c r="AC453" s="4"/>
      <c r="AM453" s="4"/>
    </row>
    <row r="454" spans="22:39" x14ac:dyDescent="0.25">
      <c r="V454" s="5"/>
      <c r="AC454" s="4"/>
      <c r="AM454" s="4"/>
    </row>
    <row r="455" spans="22:39" x14ac:dyDescent="0.25">
      <c r="V455" s="5"/>
      <c r="AC455" s="4"/>
      <c r="AM455" s="4"/>
    </row>
    <row r="456" spans="22:39" x14ac:dyDescent="0.25">
      <c r="V456" s="5"/>
      <c r="AC456" s="4"/>
      <c r="AM456" s="4"/>
    </row>
    <row r="457" spans="22:39" x14ac:dyDescent="0.25">
      <c r="V457" s="5"/>
      <c r="AC457" s="4"/>
      <c r="AM457" s="4"/>
    </row>
    <row r="458" spans="22:39" x14ac:dyDescent="0.25">
      <c r="V458" s="5"/>
      <c r="AC458" s="4"/>
      <c r="AM458" s="4"/>
    </row>
    <row r="459" spans="22:39" x14ac:dyDescent="0.25">
      <c r="V459" s="5"/>
      <c r="AC459" s="4"/>
      <c r="AM459" s="4"/>
    </row>
    <row r="460" spans="22:39" x14ac:dyDescent="0.25">
      <c r="V460" s="5"/>
      <c r="AC460" s="4"/>
      <c r="AM460" s="4"/>
    </row>
    <row r="461" spans="22:39" x14ac:dyDescent="0.25">
      <c r="V461" s="5"/>
      <c r="AC461" s="4"/>
      <c r="AM461" s="4"/>
    </row>
    <row r="462" spans="22:39" x14ac:dyDescent="0.25">
      <c r="V462" s="5"/>
      <c r="AC462" s="4"/>
      <c r="AM462" s="4"/>
    </row>
    <row r="463" spans="22:39" x14ac:dyDescent="0.25">
      <c r="V463" s="5"/>
      <c r="AC463" s="4"/>
      <c r="AM463" s="4"/>
    </row>
    <row r="464" spans="22:39" x14ac:dyDescent="0.25">
      <c r="V464" s="5"/>
      <c r="AC464" s="4"/>
      <c r="AM464" s="4"/>
    </row>
    <row r="465" spans="22:39" x14ac:dyDescent="0.25">
      <c r="V465" s="5"/>
      <c r="AC465" s="4"/>
      <c r="AM465" s="4"/>
    </row>
    <row r="466" spans="22:39" x14ac:dyDescent="0.25">
      <c r="V466" s="5"/>
      <c r="AC466" s="4"/>
      <c r="AM466" s="4"/>
    </row>
    <row r="467" spans="22:39" x14ac:dyDescent="0.25">
      <c r="V467" s="5"/>
      <c r="AC467" s="4"/>
      <c r="AM467" s="4"/>
    </row>
    <row r="468" spans="22:39" x14ac:dyDescent="0.25">
      <c r="V468" s="5"/>
      <c r="AC468" s="4"/>
      <c r="AM468" s="4"/>
    </row>
    <row r="469" spans="22:39" x14ac:dyDescent="0.25">
      <c r="V469" s="5"/>
      <c r="AC469" s="4"/>
      <c r="AM469" s="4"/>
    </row>
    <row r="470" spans="22:39" x14ac:dyDescent="0.25">
      <c r="V470" s="5"/>
      <c r="AC470" s="4"/>
      <c r="AM470" s="4"/>
    </row>
    <row r="471" spans="22:39" x14ac:dyDescent="0.25">
      <c r="V471" s="5"/>
      <c r="AC471" s="4"/>
      <c r="AM471" s="4"/>
    </row>
    <row r="472" spans="22:39" x14ac:dyDescent="0.25">
      <c r="V472" s="5"/>
      <c r="AC472" s="4"/>
      <c r="AM472" s="4"/>
    </row>
    <row r="473" spans="22:39" x14ac:dyDescent="0.25">
      <c r="V473" s="5"/>
      <c r="AC473" s="4"/>
      <c r="AM473" s="4"/>
    </row>
    <row r="474" spans="22:39" x14ac:dyDescent="0.25">
      <c r="V474" s="5"/>
      <c r="AC474" s="4"/>
      <c r="AM474" s="4"/>
    </row>
    <row r="475" spans="22:39" x14ac:dyDescent="0.25">
      <c r="V475" s="5"/>
      <c r="AC475" s="4"/>
      <c r="AM475" s="4"/>
    </row>
    <row r="476" spans="22:39" x14ac:dyDescent="0.25">
      <c r="V476" s="5"/>
      <c r="AC476" s="4"/>
      <c r="AM476" s="4"/>
    </row>
    <row r="477" spans="22:39" x14ac:dyDescent="0.25">
      <c r="V477" s="5"/>
      <c r="AC477" s="4"/>
      <c r="AM477" s="4"/>
    </row>
    <row r="478" spans="22:39" x14ac:dyDescent="0.25">
      <c r="V478" s="5"/>
      <c r="AC478" s="4"/>
      <c r="AM478" s="4"/>
    </row>
    <row r="479" spans="22:39" x14ac:dyDescent="0.25">
      <c r="V479" s="5"/>
      <c r="AC479" s="4"/>
      <c r="AM479" s="4"/>
    </row>
    <row r="480" spans="22:39" x14ac:dyDescent="0.25">
      <c r="V480" s="5"/>
      <c r="AC480" s="4"/>
      <c r="AM480" s="4"/>
    </row>
    <row r="481" spans="22:39" x14ac:dyDescent="0.25">
      <c r="V481" s="5"/>
      <c r="AC481" s="4"/>
      <c r="AM481" s="4"/>
    </row>
    <row r="482" spans="22:39" x14ac:dyDescent="0.25">
      <c r="V482" s="5"/>
      <c r="AC482" s="4"/>
      <c r="AM482" s="4"/>
    </row>
    <row r="483" spans="22:39" x14ac:dyDescent="0.25">
      <c r="V483" s="5"/>
      <c r="AC483" s="4"/>
      <c r="AM483" s="4"/>
    </row>
    <row r="484" spans="22:39" x14ac:dyDescent="0.25">
      <c r="V484" s="5"/>
      <c r="AC484" s="4"/>
      <c r="AM484" s="4"/>
    </row>
    <row r="485" spans="22:39" x14ac:dyDescent="0.25">
      <c r="V485" s="5"/>
      <c r="AC485" s="4"/>
      <c r="AM485" s="4"/>
    </row>
    <row r="486" spans="22:39" x14ac:dyDescent="0.25">
      <c r="V486" s="5"/>
      <c r="AC486" s="4"/>
      <c r="AM486" s="4"/>
    </row>
    <row r="487" spans="22:39" x14ac:dyDescent="0.25">
      <c r="V487" s="5"/>
      <c r="AC487" s="4"/>
      <c r="AM487" s="4"/>
    </row>
    <row r="488" spans="22:39" x14ac:dyDescent="0.25">
      <c r="V488" s="5"/>
      <c r="AC488" s="4"/>
      <c r="AM488" s="4"/>
    </row>
    <row r="489" spans="22:39" x14ac:dyDescent="0.25">
      <c r="V489" s="5"/>
      <c r="AC489" s="4"/>
      <c r="AM489" s="4"/>
    </row>
    <row r="490" spans="22:39" x14ac:dyDescent="0.25">
      <c r="V490" s="5"/>
      <c r="AC490" s="4"/>
      <c r="AM490" s="4"/>
    </row>
    <row r="491" spans="22:39" x14ac:dyDescent="0.25">
      <c r="V491" s="5"/>
      <c r="AC491" s="4"/>
      <c r="AM491" s="4"/>
    </row>
    <row r="492" spans="22:39" x14ac:dyDescent="0.25">
      <c r="V492" s="5"/>
      <c r="AC492" s="4"/>
      <c r="AM492" s="4"/>
    </row>
    <row r="493" spans="22:39" x14ac:dyDescent="0.25">
      <c r="V493" s="5"/>
      <c r="AC493" s="4"/>
      <c r="AM493" s="4"/>
    </row>
    <row r="494" spans="22:39" x14ac:dyDescent="0.25">
      <c r="V494" s="5"/>
      <c r="AC494" s="4"/>
      <c r="AM494" s="4"/>
    </row>
    <row r="495" spans="22:39" x14ac:dyDescent="0.25">
      <c r="V495" s="5"/>
      <c r="AC495" s="4"/>
      <c r="AM495" s="4"/>
    </row>
    <row r="496" spans="22:39" x14ac:dyDescent="0.25">
      <c r="V496" s="5"/>
      <c r="AC496" s="4"/>
      <c r="AM496" s="4"/>
    </row>
    <row r="497" spans="22:39" x14ac:dyDescent="0.25">
      <c r="V497" s="5"/>
      <c r="AC497" s="4"/>
      <c r="AM497" s="4"/>
    </row>
    <row r="498" spans="22:39" x14ac:dyDescent="0.25">
      <c r="V498" s="5"/>
      <c r="AC498" s="4"/>
      <c r="AM498" s="4"/>
    </row>
    <row r="499" spans="22:39" x14ac:dyDescent="0.25">
      <c r="V499" s="5"/>
      <c r="AC499" s="4"/>
      <c r="AM499" s="4"/>
    </row>
    <row r="500" spans="22:39" x14ac:dyDescent="0.25">
      <c r="V500" s="5"/>
      <c r="AC500" s="4"/>
      <c r="AM500" s="4"/>
    </row>
    <row r="501" spans="22:39" x14ac:dyDescent="0.25">
      <c r="V501" s="5"/>
      <c r="AC501" s="4"/>
      <c r="AM501" s="4"/>
    </row>
    <row r="502" spans="22:39" x14ac:dyDescent="0.25">
      <c r="V502" s="5"/>
      <c r="AC502" s="4"/>
      <c r="AM502" s="4"/>
    </row>
    <row r="503" spans="22:39" x14ac:dyDescent="0.25">
      <c r="V503" s="5"/>
      <c r="AC503" s="4"/>
      <c r="AM503" s="4"/>
    </row>
    <row r="504" spans="22:39" x14ac:dyDescent="0.25">
      <c r="V504" s="5"/>
      <c r="AC504" s="4"/>
      <c r="AM504" s="4"/>
    </row>
    <row r="505" spans="22:39" x14ac:dyDescent="0.25">
      <c r="V505" s="5"/>
      <c r="AC505" s="4"/>
      <c r="AM505" s="4"/>
    </row>
    <row r="506" spans="22:39" x14ac:dyDescent="0.25">
      <c r="V506" s="5"/>
      <c r="AC506" s="4"/>
      <c r="AM506" s="4"/>
    </row>
    <row r="507" spans="22:39" x14ac:dyDescent="0.25">
      <c r="V507" s="5"/>
      <c r="AC507" s="4"/>
      <c r="AM507" s="4"/>
    </row>
    <row r="508" spans="22:39" x14ac:dyDescent="0.25">
      <c r="V508" s="5"/>
      <c r="AC508" s="4"/>
      <c r="AM508" s="4"/>
    </row>
    <row r="509" spans="22:39" x14ac:dyDescent="0.25">
      <c r="V509" s="5"/>
      <c r="AC509" s="4"/>
      <c r="AM509" s="4"/>
    </row>
    <row r="510" spans="22:39" x14ac:dyDescent="0.25">
      <c r="V510" s="5"/>
      <c r="AC510" s="4"/>
      <c r="AM510" s="4"/>
    </row>
    <row r="511" spans="22:39" x14ac:dyDescent="0.25">
      <c r="V511" s="5"/>
      <c r="AC511" s="4"/>
      <c r="AM511" s="4"/>
    </row>
    <row r="512" spans="22:39" x14ac:dyDescent="0.25">
      <c r="V512" s="5"/>
      <c r="AC512" s="4"/>
      <c r="AM512" s="4"/>
    </row>
    <row r="513" spans="22:39" x14ac:dyDescent="0.25">
      <c r="V513" s="5"/>
      <c r="AC513" s="4"/>
      <c r="AM513" s="4"/>
    </row>
    <row r="514" spans="22:39" x14ac:dyDescent="0.25">
      <c r="V514" s="5"/>
      <c r="AC514" s="4"/>
      <c r="AM514" s="4"/>
    </row>
    <row r="515" spans="22:39" x14ac:dyDescent="0.25">
      <c r="V515" s="5"/>
      <c r="AC515" s="4"/>
      <c r="AM515" s="4"/>
    </row>
    <row r="516" spans="22:39" x14ac:dyDescent="0.25">
      <c r="V516" s="5"/>
      <c r="AC516" s="4"/>
      <c r="AM516" s="4"/>
    </row>
    <row r="517" spans="22:39" x14ac:dyDescent="0.25">
      <c r="V517" s="5"/>
      <c r="AC517" s="4"/>
      <c r="AM517" s="4"/>
    </row>
    <row r="518" spans="22:39" x14ac:dyDescent="0.25">
      <c r="V518" s="5"/>
      <c r="AC518" s="4"/>
      <c r="AM518" s="4"/>
    </row>
    <row r="519" spans="22:39" x14ac:dyDescent="0.25">
      <c r="V519" s="5"/>
      <c r="AC519" s="4"/>
      <c r="AM519" s="4"/>
    </row>
    <row r="520" spans="22:39" x14ac:dyDescent="0.25">
      <c r="V520" s="5"/>
      <c r="AC520" s="4"/>
      <c r="AM520" s="4"/>
    </row>
    <row r="521" spans="22:39" x14ac:dyDescent="0.25">
      <c r="V521" s="5"/>
      <c r="AC521" s="4"/>
      <c r="AM521" s="4"/>
    </row>
    <row r="522" spans="22:39" x14ac:dyDescent="0.25">
      <c r="V522" s="5"/>
      <c r="AC522" s="4"/>
      <c r="AM522" s="4"/>
    </row>
    <row r="523" spans="22:39" x14ac:dyDescent="0.25">
      <c r="V523" s="5"/>
      <c r="AC523" s="4"/>
      <c r="AM523" s="4"/>
    </row>
    <row r="524" spans="22:39" x14ac:dyDescent="0.25">
      <c r="V524" s="5"/>
      <c r="AC524" s="4"/>
      <c r="AM524" s="4"/>
    </row>
    <row r="525" spans="22:39" x14ac:dyDescent="0.25">
      <c r="V525" s="5"/>
      <c r="AC525" s="4"/>
      <c r="AM525" s="4"/>
    </row>
    <row r="526" spans="22:39" x14ac:dyDescent="0.25">
      <c r="V526" s="5"/>
      <c r="AC526" s="4"/>
      <c r="AM526" s="4"/>
    </row>
    <row r="527" spans="22:39" x14ac:dyDescent="0.25">
      <c r="V527" s="5"/>
      <c r="AC527" s="4"/>
      <c r="AM527" s="4"/>
    </row>
    <row r="528" spans="22:39" x14ac:dyDescent="0.25">
      <c r="V528" s="5"/>
      <c r="AC528" s="4"/>
      <c r="AM528" s="4"/>
    </row>
    <row r="529" spans="22:39" x14ac:dyDescent="0.25">
      <c r="V529" s="5"/>
      <c r="AC529" s="4"/>
      <c r="AM529" s="4"/>
    </row>
    <row r="530" spans="22:39" x14ac:dyDescent="0.25">
      <c r="V530" s="5"/>
      <c r="AC530" s="4"/>
      <c r="AM530" s="4"/>
    </row>
    <row r="531" spans="22:39" x14ac:dyDescent="0.25">
      <c r="V531" s="5"/>
      <c r="AC531" s="4"/>
      <c r="AM531" s="4"/>
    </row>
    <row r="532" spans="22:39" x14ac:dyDescent="0.25">
      <c r="V532" s="5"/>
      <c r="AC532" s="4"/>
      <c r="AM532" s="4"/>
    </row>
    <row r="533" spans="22:39" x14ac:dyDescent="0.25">
      <c r="V533" s="5"/>
      <c r="AC533" s="4"/>
      <c r="AM533" s="4"/>
    </row>
    <row r="534" spans="22:39" x14ac:dyDescent="0.25">
      <c r="V534" s="5"/>
      <c r="AC534" s="4"/>
      <c r="AM534" s="4"/>
    </row>
    <row r="535" spans="22:39" x14ac:dyDescent="0.25">
      <c r="V535" s="5"/>
      <c r="AC535" s="4"/>
      <c r="AM535" s="4"/>
    </row>
    <row r="536" spans="22:39" x14ac:dyDescent="0.25">
      <c r="V536" s="5"/>
      <c r="AC536" s="4"/>
      <c r="AM536" s="4"/>
    </row>
    <row r="537" spans="22:39" x14ac:dyDescent="0.25">
      <c r="V537" s="5"/>
      <c r="AC537" s="4"/>
      <c r="AM537" s="4"/>
    </row>
    <row r="538" spans="22:39" x14ac:dyDescent="0.25">
      <c r="V538" s="5"/>
      <c r="AC538" s="4"/>
      <c r="AM538" s="4"/>
    </row>
    <row r="539" spans="22:39" x14ac:dyDescent="0.25">
      <c r="V539" s="5"/>
      <c r="AC539" s="4"/>
      <c r="AM539" s="4"/>
    </row>
    <row r="540" spans="22:39" x14ac:dyDescent="0.25">
      <c r="V540" s="5"/>
      <c r="AC540" s="4"/>
      <c r="AM540" s="4"/>
    </row>
    <row r="541" spans="22:39" x14ac:dyDescent="0.25">
      <c r="V541" s="5"/>
      <c r="AC541" s="4"/>
      <c r="AM541" s="4"/>
    </row>
    <row r="542" spans="22:39" x14ac:dyDescent="0.25">
      <c r="V542" s="5"/>
      <c r="AC542" s="4"/>
      <c r="AM542" s="4"/>
    </row>
    <row r="543" spans="22:39" x14ac:dyDescent="0.25">
      <c r="V543" s="5"/>
      <c r="AC543" s="4"/>
      <c r="AM543" s="4"/>
    </row>
    <row r="544" spans="22:39" x14ac:dyDescent="0.25">
      <c r="V544" s="5"/>
      <c r="AC544" s="4"/>
      <c r="AM544" s="4"/>
    </row>
    <row r="545" spans="22:39" x14ac:dyDescent="0.25">
      <c r="V545" s="5"/>
      <c r="AC545" s="4"/>
      <c r="AM545" s="4"/>
    </row>
    <row r="546" spans="22:39" x14ac:dyDescent="0.25">
      <c r="V546" s="5"/>
      <c r="AC546" s="4"/>
      <c r="AM546" s="4"/>
    </row>
    <row r="547" spans="22:39" x14ac:dyDescent="0.25">
      <c r="V547" s="5"/>
      <c r="AC547" s="4"/>
      <c r="AM547" s="4"/>
    </row>
    <row r="548" spans="22:39" x14ac:dyDescent="0.25">
      <c r="V548" s="5"/>
      <c r="AC548" s="4"/>
      <c r="AM548" s="4"/>
    </row>
    <row r="549" spans="22:39" x14ac:dyDescent="0.25">
      <c r="V549" s="5"/>
      <c r="AC549" s="4"/>
      <c r="AM549" s="4"/>
    </row>
    <row r="550" spans="22:39" x14ac:dyDescent="0.25">
      <c r="V550" s="5"/>
      <c r="AC550" s="4"/>
      <c r="AM550" s="4"/>
    </row>
    <row r="551" spans="22:39" x14ac:dyDescent="0.25">
      <c r="V551" s="5"/>
      <c r="AC551" s="4"/>
      <c r="AM551" s="4"/>
    </row>
    <row r="552" spans="22:39" x14ac:dyDescent="0.25">
      <c r="V552" s="5"/>
      <c r="AC552" s="4"/>
      <c r="AM552" s="4"/>
    </row>
    <row r="553" spans="22:39" x14ac:dyDescent="0.25">
      <c r="V553" s="5"/>
      <c r="AC553" s="4"/>
      <c r="AM553" s="4"/>
    </row>
    <row r="554" spans="22:39" x14ac:dyDescent="0.25">
      <c r="V554" s="5"/>
      <c r="AC554" s="4"/>
      <c r="AM554" s="4"/>
    </row>
    <row r="555" spans="22:39" x14ac:dyDescent="0.25">
      <c r="V555" s="5"/>
      <c r="AC555" s="4"/>
      <c r="AM555" s="4"/>
    </row>
    <row r="556" spans="22:39" x14ac:dyDescent="0.25">
      <c r="V556" s="5"/>
      <c r="AC556" s="4"/>
      <c r="AM556" s="4"/>
    </row>
    <row r="557" spans="22:39" x14ac:dyDescent="0.25">
      <c r="V557" s="5"/>
      <c r="AC557" s="4"/>
      <c r="AM557" s="4"/>
    </row>
    <row r="558" spans="22:39" x14ac:dyDescent="0.25">
      <c r="V558" s="5"/>
      <c r="AC558" s="4"/>
      <c r="AM558" s="4"/>
    </row>
    <row r="559" spans="22:39" x14ac:dyDescent="0.25">
      <c r="V559" s="5"/>
      <c r="AC559" s="4"/>
      <c r="AM559" s="4"/>
    </row>
    <row r="560" spans="22:39" x14ac:dyDescent="0.25">
      <c r="V560" s="5"/>
      <c r="AC560" s="4"/>
      <c r="AM560" s="4"/>
    </row>
    <row r="561" spans="22:39" x14ac:dyDescent="0.25">
      <c r="V561" s="5"/>
      <c r="AC561" s="4"/>
      <c r="AM561" s="4"/>
    </row>
    <row r="562" spans="22:39" x14ac:dyDescent="0.25">
      <c r="V562" s="5"/>
      <c r="AC562" s="4"/>
      <c r="AM562" s="4"/>
    </row>
    <row r="563" spans="22:39" x14ac:dyDescent="0.25">
      <c r="V563" s="5"/>
      <c r="AC563" s="4"/>
      <c r="AM563" s="4"/>
    </row>
    <row r="564" spans="22:39" x14ac:dyDescent="0.25">
      <c r="V564" s="5"/>
      <c r="AC564" s="4"/>
      <c r="AM564" s="4"/>
    </row>
    <row r="565" spans="22:39" x14ac:dyDescent="0.25">
      <c r="V565" s="5"/>
      <c r="AC565" s="4"/>
      <c r="AM565" s="4"/>
    </row>
    <row r="566" spans="22:39" x14ac:dyDescent="0.25">
      <c r="V566" s="5"/>
      <c r="AC566" s="4"/>
      <c r="AM566" s="4"/>
    </row>
    <row r="567" spans="22:39" x14ac:dyDescent="0.25">
      <c r="V567" s="5"/>
      <c r="AC567" s="4"/>
      <c r="AM567" s="4"/>
    </row>
    <row r="568" spans="22:39" x14ac:dyDescent="0.25">
      <c r="V568" s="5"/>
      <c r="AC568" s="4"/>
      <c r="AM568" s="4"/>
    </row>
    <row r="569" spans="22:39" x14ac:dyDescent="0.25">
      <c r="V569" s="5"/>
      <c r="AC569" s="4"/>
      <c r="AM569" s="4"/>
    </row>
    <row r="570" spans="22:39" x14ac:dyDescent="0.25">
      <c r="V570" s="5"/>
      <c r="AC570" s="4"/>
      <c r="AM570" s="4"/>
    </row>
    <row r="571" spans="22:39" x14ac:dyDescent="0.25">
      <c r="V571" s="5"/>
      <c r="AC571" s="4"/>
      <c r="AM571" s="4"/>
    </row>
    <row r="572" spans="22:39" x14ac:dyDescent="0.25">
      <c r="V572" s="5"/>
      <c r="AC572" s="4"/>
      <c r="AM572" s="4"/>
    </row>
    <row r="573" spans="22:39" x14ac:dyDescent="0.25">
      <c r="V573" s="5"/>
      <c r="AC573" s="4"/>
      <c r="AM573" s="4"/>
    </row>
    <row r="574" spans="22:39" x14ac:dyDescent="0.25">
      <c r="V574" s="5"/>
      <c r="AC574" s="4"/>
      <c r="AM574" s="4"/>
    </row>
    <row r="575" spans="22:39" x14ac:dyDescent="0.25">
      <c r="V575" s="5"/>
      <c r="AC575" s="4"/>
      <c r="AM575" s="4"/>
    </row>
    <row r="576" spans="22:39" x14ac:dyDescent="0.25">
      <c r="V576" s="5"/>
      <c r="AC576" s="4"/>
      <c r="AM576" s="4"/>
    </row>
    <row r="577" spans="22:39" x14ac:dyDescent="0.25">
      <c r="V577" s="5"/>
      <c r="AC577" s="4"/>
      <c r="AM577" s="4"/>
    </row>
    <row r="578" spans="22:39" x14ac:dyDescent="0.25">
      <c r="V578" s="5"/>
      <c r="AC578" s="4"/>
      <c r="AM578" s="4"/>
    </row>
    <row r="579" spans="22:39" x14ac:dyDescent="0.25">
      <c r="V579" s="5"/>
      <c r="AC579" s="4"/>
      <c r="AM579" s="4"/>
    </row>
    <row r="580" spans="22:39" x14ac:dyDescent="0.25">
      <c r="V580" s="5"/>
      <c r="AC580" s="4"/>
      <c r="AM580" s="4"/>
    </row>
    <row r="581" spans="22:39" x14ac:dyDescent="0.25">
      <c r="V581" s="5"/>
      <c r="AC581" s="4"/>
      <c r="AM581" s="4"/>
    </row>
    <row r="582" spans="22:39" x14ac:dyDescent="0.25">
      <c r="V582" s="5"/>
      <c r="AC582" s="4"/>
      <c r="AM582" s="4"/>
    </row>
    <row r="583" spans="22:39" x14ac:dyDescent="0.25">
      <c r="V583" s="5"/>
      <c r="AC583" s="4"/>
      <c r="AM583" s="4"/>
    </row>
    <row r="584" spans="22:39" x14ac:dyDescent="0.25">
      <c r="V584" s="5"/>
      <c r="AC584" s="4"/>
      <c r="AM584" s="4"/>
    </row>
    <row r="585" spans="22:39" x14ac:dyDescent="0.25">
      <c r="V585" s="5"/>
      <c r="AC585" s="4"/>
      <c r="AM585" s="4"/>
    </row>
    <row r="586" spans="22:39" x14ac:dyDescent="0.25">
      <c r="V586" s="5"/>
      <c r="AC586" s="4"/>
      <c r="AM586" s="4"/>
    </row>
    <row r="587" spans="22:39" x14ac:dyDescent="0.25">
      <c r="V587" s="5"/>
      <c r="AC587" s="4"/>
      <c r="AM587" s="4"/>
    </row>
    <row r="588" spans="22:39" x14ac:dyDescent="0.25">
      <c r="V588" s="5"/>
      <c r="AC588" s="4"/>
      <c r="AM588" s="4"/>
    </row>
    <row r="589" spans="22:39" x14ac:dyDescent="0.25">
      <c r="V589" s="5"/>
      <c r="AC589" s="4"/>
      <c r="AM589" s="4"/>
    </row>
    <row r="590" spans="22:39" x14ac:dyDescent="0.25">
      <c r="V590" s="5"/>
      <c r="AC590" s="4"/>
      <c r="AM590" s="4"/>
    </row>
    <row r="591" spans="22:39" x14ac:dyDescent="0.25">
      <c r="V591" s="5"/>
      <c r="AC591" s="4"/>
      <c r="AM591" s="4"/>
    </row>
    <row r="592" spans="22:39" x14ac:dyDescent="0.25">
      <c r="V592" s="5"/>
      <c r="AC592" s="4"/>
      <c r="AM592" s="4"/>
    </row>
    <row r="593" spans="22:39" x14ac:dyDescent="0.25">
      <c r="V593" s="5"/>
      <c r="AC593" s="4"/>
      <c r="AM593" s="4"/>
    </row>
    <row r="594" spans="22:39" x14ac:dyDescent="0.25">
      <c r="V594" s="5"/>
      <c r="AC594" s="4"/>
      <c r="AM594" s="4"/>
    </row>
    <row r="595" spans="22:39" x14ac:dyDescent="0.25">
      <c r="V595" s="5"/>
      <c r="AC595" s="4"/>
      <c r="AM595" s="4"/>
    </row>
    <row r="596" spans="22:39" x14ac:dyDescent="0.25">
      <c r="V596" s="5"/>
      <c r="AC596" s="4"/>
      <c r="AM596" s="4"/>
    </row>
    <row r="597" spans="22:39" x14ac:dyDescent="0.25">
      <c r="V597" s="5"/>
      <c r="AC597" s="4"/>
      <c r="AM597" s="4"/>
    </row>
    <row r="598" spans="22:39" x14ac:dyDescent="0.25">
      <c r="V598" s="5"/>
      <c r="AC598" s="4"/>
      <c r="AM598" s="4"/>
    </row>
    <row r="599" spans="22:39" x14ac:dyDescent="0.25">
      <c r="V599" s="5"/>
      <c r="AC599" s="4"/>
      <c r="AM599" s="4"/>
    </row>
    <row r="600" spans="22:39" x14ac:dyDescent="0.25">
      <c r="V600" s="5"/>
      <c r="AC600" s="4"/>
      <c r="AM600" s="4"/>
    </row>
    <row r="601" spans="22:39" x14ac:dyDescent="0.25">
      <c r="V601" s="5"/>
      <c r="AC601" s="4"/>
      <c r="AM601" s="4"/>
    </row>
    <row r="602" spans="22:39" x14ac:dyDescent="0.25">
      <c r="V602" s="5"/>
      <c r="AC602" s="4"/>
      <c r="AM602" s="4"/>
    </row>
    <row r="603" spans="22:39" x14ac:dyDescent="0.25">
      <c r="V603" s="5"/>
      <c r="AC603" s="4"/>
      <c r="AM603" s="4"/>
    </row>
    <row r="604" spans="22:39" x14ac:dyDescent="0.25">
      <c r="V604" s="5"/>
      <c r="AC604" s="4"/>
      <c r="AM604" s="4"/>
    </row>
    <row r="605" spans="22:39" x14ac:dyDescent="0.25">
      <c r="V605" s="5"/>
      <c r="AC605" s="4"/>
      <c r="AM605" s="4"/>
    </row>
    <row r="606" spans="22:39" x14ac:dyDescent="0.25">
      <c r="V606" s="5"/>
      <c r="AC606" s="4"/>
      <c r="AM606" s="4"/>
    </row>
    <row r="607" spans="22:39" x14ac:dyDescent="0.25">
      <c r="V607" s="5"/>
      <c r="AC607" s="4"/>
      <c r="AM607" s="4"/>
    </row>
    <row r="608" spans="22:39" x14ac:dyDescent="0.25">
      <c r="V608" s="5"/>
      <c r="AC608" s="4"/>
      <c r="AM608" s="4"/>
    </row>
    <row r="609" spans="22:39" x14ac:dyDescent="0.25">
      <c r="V609" s="5"/>
      <c r="AC609" s="4"/>
      <c r="AM609" s="4"/>
    </row>
    <row r="610" spans="22:39" x14ac:dyDescent="0.25">
      <c r="V610" s="5"/>
      <c r="AC610" s="4"/>
      <c r="AM610" s="4"/>
    </row>
    <row r="611" spans="22:39" x14ac:dyDescent="0.25">
      <c r="V611" s="5"/>
      <c r="AC611" s="4"/>
      <c r="AM611" s="4"/>
    </row>
    <row r="612" spans="22:39" x14ac:dyDescent="0.25">
      <c r="V612" s="5"/>
      <c r="AC612" s="4"/>
      <c r="AM612" s="4"/>
    </row>
    <row r="613" spans="22:39" x14ac:dyDescent="0.25">
      <c r="V613" s="5"/>
      <c r="AC613" s="4"/>
      <c r="AM613" s="4"/>
    </row>
    <row r="614" spans="22:39" x14ac:dyDescent="0.25">
      <c r="V614" s="5"/>
      <c r="AC614" s="4"/>
      <c r="AM614" s="4"/>
    </row>
    <row r="615" spans="22:39" x14ac:dyDescent="0.25">
      <c r="V615" s="5"/>
      <c r="AC615" s="4"/>
      <c r="AM615" s="4"/>
    </row>
    <row r="616" spans="22:39" x14ac:dyDescent="0.25">
      <c r="V616" s="5"/>
      <c r="AC616" s="4"/>
      <c r="AM616" s="4"/>
    </row>
    <row r="617" spans="22:39" x14ac:dyDescent="0.25">
      <c r="V617" s="5"/>
      <c r="AC617" s="4"/>
      <c r="AM617" s="4"/>
    </row>
    <row r="618" spans="22:39" x14ac:dyDescent="0.25">
      <c r="V618" s="5"/>
      <c r="AC618" s="4"/>
      <c r="AM618" s="4"/>
    </row>
    <row r="619" spans="22:39" x14ac:dyDescent="0.25">
      <c r="V619" s="5"/>
      <c r="AC619" s="4"/>
      <c r="AM619" s="4"/>
    </row>
    <row r="620" spans="22:39" x14ac:dyDescent="0.25">
      <c r="V620" s="5"/>
      <c r="AC620" s="4"/>
      <c r="AM620" s="4"/>
    </row>
    <row r="621" spans="22:39" x14ac:dyDescent="0.25">
      <c r="V621" s="5"/>
      <c r="AC621" s="4"/>
      <c r="AM621" s="4"/>
    </row>
    <row r="622" spans="22:39" x14ac:dyDescent="0.25">
      <c r="V622" s="5"/>
      <c r="AC622" s="4"/>
      <c r="AM622" s="4"/>
    </row>
    <row r="623" spans="22:39" x14ac:dyDescent="0.25">
      <c r="V623" s="5"/>
      <c r="AC623" s="4"/>
      <c r="AM623" s="4"/>
    </row>
    <row r="624" spans="22:39" x14ac:dyDescent="0.25">
      <c r="V624" s="5"/>
      <c r="AC624" s="4"/>
      <c r="AM624" s="4"/>
    </row>
    <row r="625" spans="22:39" x14ac:dyDescent="0.25">
      <c r="V625" s="5"/>
      <c r="AC625" s="4"/>
      <c r="AM625" s="4"/>
    </row>
    <row r="626" spans="22:39" x14ac:dyDescent="0.25">
      <c r="V626" s="5"/>
      <c r="AC626" s="4"/>
      <c r="AM626" s="4"/>
    </row>
    <row r="627" spans="22:39" x14ac:dyDescent="0.25">
      <c r="V627" s="5"/>
      <c r="AC627" s="4"/>
      <c r="AM627" s="4"/>
    </row>
    <row r="628" spans="22:39" x14ac:dyDescent="0.25">
      <c r="V628" s="5"/>
      <c r="AC628" s="4"/>
      <c r="AM628" s="4"/>
    </row>
    <row r="629" spans="22:39" x14ac:dyDescent="0.25">
      <c r="V629" s="5"/>
      <c r="AC629" s="4"/>
      <c r="AM629" s="4"/>
    </row>
    <row r="630" spans="22:39" x14ac:dyDescent="0.25">
      <c r="V630" s="5"/>
      <c r="AC630" s="4"/>
      <c r="AM630" s="4"/>
    </row>
    <row r="631" spans="22:39" x14ac:dyDescent="0.25">
      <c r="V631" s="5"/>
      <c r="AC631" s="4"/>
      <c r="AM631" s="4"/>
    </row>
    <row r="632" spans="22:39" x14ac:dyDescent="0.25">
      <c r="V632" s="5"/>
      <c r="AC632" s="4"/>
      <c r="AM632" s="4"/>
    </row>
    <row r="633" spans="22:39" x14ac:dyDescent="0.25">
      <c r="V633" s="5"/>
      <c r="AC633" s="4"/>
      <c r="AM633" s="4"/>
    </row>
    <row r="634" spans="22:39" x14ac:dyDescent="0.25">
      <c r="V634" s="5"/>
      <c r="AC634" s="4"/>
      <c r="AM634" s="4"/>
    </row>
    <row r="635" spans="22:39" x14ac:dyDescent="0.25">
      <c r="V635" s="5"/>
      <c r="AC635" s="4"/>
      <c r="AM635" s="4"/>
    </row>
    <row r="636" spans="22:39" x14ac:dyDescent="0.25">
      <c r="V636" s="5"/>
      <c r="AC636" s="4"/>
      <c r="AM636" s="4"/>
    </row>
    <row r="637" spans="22:39" x14ac:dyDescent="0.25">
      <c r="V637" s="5"/>
      <c r="AC637" s="4"/>
      <c r="AM637" s="4"/>
    </row>
    <row r="638" spans="22:39" x14ac:dyDescent="0.25">
      <c r="V638" s="5"/>
      <c r="AC638" s="4"/>
      <c r="AM638" s="4"/>
    </row>
    <row r="639" spans="22:39" x14ac:dyDescent="0.25">
      <c r="V639" s="5"/>
      <c r="AC639" s="4"/>
      <c r="AM639" s="4"/>
    </row>
    <row r="640" spans="22:39" x14ac:dyDescent="0.25">
      <c r="V640" s="5"/>
      <c r="AC640" s="4"/>
      <c r="AM640" s="4"/>
    </row>
    <row r="641" spans="22:39" x14ac:dyDescent="0.25">
      <c r="V641" s="5"/>
      <c r="AC641" s="4"/>
      <c r="AM641" s="4"/>
    </row>
    <row r="642" spans="22:39" x14ac:dyDescent="0.25">
      <c r="V642" s="5"/>
      <c r="AC642" s="4"/>
      <c r="AM642" s="4"/>
    </row>
    <row r="643" spans="22:39" x14ac:dyDescent="0.25">
      <c r="V643" s="5"/>
      <c r="AC643" s="4"/>
      <c r="AM643" s="4"/>
    </row>
    <row r="644" spans="22:39" x14ac:dyDescent="0.25">
      <c r="V644" s="5"/>
      <c r="AC644" s="4"/>
      <c r="AM644" s="4"/>
    </row>
    <row r="645" spans="22:39" x14ac:dyDescent="0.25">
      <c r="V645" s="5"/>
      <c r="AC645" s="4"/>
      <c r="AM645" s="4"/>
    </row>
    <row r="646" spans="22:39" x14ac:dyDescent="0.25">
      <c r="V646" s="5"/>
      <c r="AC646" s="4"/>
      <c r="AM646" s="4"/>
    </row>
    <row r="647" spans="22:39" x14ac:dyDescent="0.25">
      <c r="V647" s="5"/>
      <c r="AC647" s="4"/>
      <c r="AM647" s="4"/>
    </row>
    <row r="648" spans="22:39" x14ac:dyDescent="0.25">
      <c r="V648" s="5"/>
      <c r="AC648" s="4"/>
      <c r="AM648" s="4"/>
    </row>
    <row r="649" spans="22:39" x14ac:dyDescent="0.25">
      <c r="V649" s="5"/>
      <c r="AC649" s="4"/>
      <c r="AM649" s="4"/>
    </row>
    <row r="650" spans="22:39" x14ac:dyDescent="0.25">
      <c r="V650" s="5"/>
      <c r="AC650" s="4"/>
      <c r="AM650" s="4"/>
    </row>
    <row r="651" spans="22:39" x14ac:dyDescent="0.25">
      <c r="V651" s="5"/>
      <c r="AC651" s="4"/>
      <c r="AM651" s="4"/>
    </row>
    <row r="652" spans="22:39" x14ac:dyDescent="0.25">
      <c r="V652" s="5"/>
      <c r="AC652" s="4"/>
      <c r="AM652" s="4"/>
    </row>
    <row r="653" spans="22:39" x14ac:dyDescent="0.25">
      <c r="V653" s="5"/>
      <c r="AC653" s="4"/>
      <c r="AM653" s="4"/>
    </row>
    <row r="654" spans="22:39" x14ac:dyDescent="0.25">
      <c r="V654" s="5"/>
      <c r="AC654" s="4"/>
      <c r="AM654" s="4"/>
    </row>
    <row r="655" spans="22:39" x14ac:dyDescent="0.25">
      <c r="V655" s="5"/>
      <c r="AC655" s="4"/>
      <c r="AM655" s="4"/>
    </row>
    <row r="656" spans="22:39" x14ac:dyDescent="0.25">
      <c r="V656" s="5"/>
      <c r="AC656" s="4"/>
      <c r="AM656" s="4"/>
    </row>
    <row r="657" spans="22:39" x14ac:dyDescent="0.25">
      <c r="V657" s="5"/>
      <c r="AC657" s="4"/>
      <c r="AM657" s="4"/>
    </row>
    <row r="658" spans="22:39" x14ac:dyDescent="0.25">
      <c r="V658" s="5"/>
      <c r="AC658" s="4"/>
      <c r="AM658" s="4"/>
    </row>
    <row r="659" spans="22:39" x14ac:dyDescent="0.25">
      <c r="V659" s="5"/>
      <c r="AC659" s="4"/>
      <c r="AM659" s="4"/>
    </row>
    <row r="660" spans="22:39" x14ac:dyDescent="0.25">
      <c r="V660" s="5"/>
      <c r="AC660" s="4"/>
      <c r="AM660" s="4"/>
    </row>
    <row r="661" spans="22:39" x14ac:dyDescent="0.25">
      <c r="V661" s="5"/>
      <c r="AC661" s="4"/>
      <c r="AM661" s="4"/>
    </row>
    <row r="662" spans="22:39" x14ac:dyDescent="0.25">
      <c r="V662" s="5"/>
      <c r="AC662" s="4"/>
      <c r="AM662" s="4"/>
    </row>
    <row r="663" spans="22:39" x14ac:dyDescent="0.25">
      <c r="V663" s="5"/>
      <c r="AC663" s="4"/>
      <c r="AM663" s="4"/>
    </row>
    <row r="664" spans="22:39" x14ac:dyDescent="0.25">
      <c r="V664" s="5"/>
      <c r="AC664" s="4"/>
      <c r="AM664" s="4"/>
    </row>
    <row r="665" spans="22:39" x14ac:dyDescent="0.25">
      <c r="V665" s="5"/>
      <c r="AC665" s="4"/>
      <c r="AM665" s="4"/>
    </row>
    <row r="666" spans="22:39" x14ac:dyDescent="0.25">
      <c r="V666" s="5"/>
      <c r="AC666" s="4"/>
      <c r="AM666" s="4"/>
    </row>
    <row r="667" spans="22:39" x14ac:dyDescent="0.25">
      <c r="V667" s="5"/>
      <c r="AC667" s="4"/>
      <c r="AM667" s="4"/>
    </row>
    <row r="668" spans="22:39" x14ac:dyDescent="0.25">
      <c r="V668" s="5"/>
      <c r="AC668" s="4"/>
      <c r="AM668" s="4"/>
    </row>
    <row r="669" spans="22:39" x14ac:dyDescent="0.25">
      <c r="V669" s="5"/>
      <c r="AC669" s="4"/>
      <c r="AM669" s="4"/>
    </row>
    <row r="670" spans="22:39" x14ac:dyDescent="0.25">
      <c r="V670" s="5"/>
      <c r="AC670" s="4"/>
      <c r="AM670" s="4"/>
    </row>
    <row r="671" spans="22:39" x14ac:dyDescent="0.25">
      <c r="V671" s="5"/>
      <c r="AC671" s="4"/>
      <c r="AM671" s="4"/>
    </row>
    <row r="672" spans="22:39" x14ac:dyDescent="0.25">
      <c r="V672" s="5"/>
      <c r="AC672" s="4"/>
      <c r="AM672" s="4"/>
    </row>
    <row r="673" spans="22:39" x14ac:dyDescent="0.25">
      <c r="V673" s="5"/>
      <c r="AC673" s="4"/>
      <c r="AM673" s="4"/>
    </row>
    <row r="674" spans="22:39" x14ac:dyDescent="0.25">
      <c r="V674" s="5"/>
      <c r="AC674" s="4"/>
      <c r="AM674" s="4"/>
    </row>
    <row r="675" spans="22:39" x14ac:dyDescent="0.25">
      <c r="V675" s="5"/>
      <c r="AC675" s="4"/>
      <c r="AM675" s="4"/>
    </row>
    <row r="676" spans="22:39" x14ac:dyDescent="0.25">
      <c r="V676" s="5"/>
      <c r="AC676" s="4"/>
      <c r="AM676" s="4"/>
    </row>
    <row r="677" spans="22:39" x14ac:dyDescent="0.25">
      <c r="V677" s="5"/>
      <c r="AC677" s="4"/>
      <c r="AM677" s="4"/>
    </row>
    <row r="678" spans="22:39" x14ac:dyDescent="0.25">
      <c r="V678" s="5"/>
      <c r="AC678" s="4"/>
      <c r="AM678" s="4"/>
    </row>
    <row r="679" spans="22:39" x14ac:dyDescent="0.25">
      <c r="V679" s="5"/>
      <c r="AC679" s="4"/>
      <c r="AM679" s="4"/>
    </row>
    <row r="680" spans="22:39" x14ac:dyDescent="0.25">
      <c r="V680" s="5"/>
      <c r="AC680" s="4"/>
      <c r="AM680" s="4"/>
    </row>
    <row r="681" spans="22:39" x14ac:dyDescent="0.25">
      <c r="V681" s="5"/>
      <c r="AC681" s="4"/>
      <c r="AM681" s="4"/>
    </row>
    <row r="682" spans="22:39" x14ac:dyDescent="0.25">
      <c r="V682" s="5"/>
      <c r="AC682" s="4"/>
      <c r="AM682" s="4"/>
    </row>
    <row r="683" spans="22:39" x14ac:dyDescent="0.25">
      <c r="V683" s="5"/>
      <c r="AC683" s="4"/>
      <c r="AM683" s="4"/>
    </row>
    <row r="684" spans="22:39" x14ac:dyDescent="0.25">
      <c r="V684" s="5"/>
      <c r="AC684" s="4"/>
      <c r="AM684" s="4"/>
    </row>
    <row r="685" spans="22:39" x14ac:dyDescent="0.25">
      <c r="V685" s="5"/>
      <c r="AC685" s="4"/>
      <c r="AM685" s="4"/>
    </row>
    <row r="686" spans="22:39" x14ac:dyDescent="0.25">
      <c r="V686" s="5"/>
      <c r="AC686" s="4"/>
      <c r="AM686" s="4"/>
    </row>
    <row r="687" spans="22:39" x14ac:dyDescent="0.25">
      <c r="V687" s="5"/>
      <c r="AC687" s="4"/>
      <c r="AM687" s="4"/>
    </row>
    <row r="688" spans="22:39" x14ac:dyDescent="0.25">
      <c r="V688" s="5"/>
      <c r="AC688" s="4"/>
      <c r="AM688" s="4"/>
    </row>
    <row r="689" spans="22:39" x14ac:dyDescent="0.25">
      <c r="V689" s="5"/>
      <c r="AC689" s="4"/>
      <c r="AM689" s="4"/>
    </row>
    <row r="690" spans="22:39" x14ac:dyDescent="0.25">
      <c r="V690" s="5"/>
      <c r="AC690" s="4"/>
      <c r="AM690" s="4"/>
    </row>
    <row r="691" spans="22:39" x14ac:dyDescent="0.25">
      <c r="V691" s="5"/>
      <c r="AC691" s="4"/>
      <c r="AM691" s="4"/>
    </row>
    <row r="692" spans="22:39" x14ac:dyDescent="0.25">
      <c r="V692" s="5"/>
      <c r="AC692" s="4"/>
      <c r="AM692" s="4"/>
    </row>
    <row r="693" spans="22:39" x14ac:dyDescent="0.25">
      <c r="V693" s="5"/>
      <c r="AC693" s="4"/>
      <c r="AM693" s="4"/>
    </row>
    <row r="694" spans="22:39" x14ac:dyDescent="0.25">
      <c r="V694" s="5"/>
      <c r="AC694" s="4"/>
      <c r="AM694" s="4"/>
    </row>
    <row r="695" spans="22:39" x14ac:dyDescent="0.25">
      <c r="V695" s="5"/>
      <c r="AC695" s="4"/>
      <c r="AM695" s="4"/>
    </row>
    <row r="696" spans="22:39" x14ac:dyDescent="0.25">
      <c r="V696" s="5"/>
      <c r="AC696" s="4"/>
      <c r="AM696" s="4"/>
    </row>
    <row r="697" spans="22:39" x14ac:dyDescent="0.25">
      <c r="V697" s="5"/>
      <c r="AC697" s="4"/>
      <c r="AM697" s="4"/>
    </row>
    <row r="698" spans="22:39" x14ac:dyDescent="0.25">
      <c r="V698" s="5"/>
      <c r="AC698" s="4"/>
      <c r="AM698" s="4"/>
    </row>
    <row r="699" spans="22:39" x14ac:dyDescent="0.25">
      <c r="V699" s="5"/>
      <c r="AC699" s="4"/>
      <c r="AM699" s="4"/>
    </row>
    <row r="700" spans="22:39" x14ac:dyDescent="0.25">
      <c r="V700" s="5"/>
      <c r="AC700" s="4"/>
      <c r="AM700" s="4"/>
    </row>
    <row r="701" spans="22:39" x14ac:dyDescent="0.25">
      <c r="V701" s="5"/>
      <c r="AC701" s="4"/>
      <c r="AM701" s="4"/>
    </row>
    <row r="702" spans="22:39" x14ac:dyDescent="0.25">
      <c r="V702" s="5"/>
      <c r="AC702" s="4"/>
      <c r="AM702" s="4"/>
    </row>
    <row r="703" spans="22:39" x14ac:dyDescent="0.25">
      <c r="V703" s="5"/>
      <c r="AC703" s="4"/>
      <c r="AM703" s="4"/>
    </row>
    <row r="704" spans="22:39" x14ac:dyDescent="0.25">
      <c r="V704" s="5"/>
      <c r="AC704" s="4"/>
      <c r="AM704" s="4"/>
    </row>
    <row r="705" spans="22:39" x14ac:dyDescent="0.25">
      <c r="V705" s="5"/>
      <c r="AC705" s="4"/>
      <c r="AM705" s="4"/>
    </row>
    <row r="706" spans="22:39" x14ac:dyDescent="0.25">
      <c r="V706" s="5"/>
      <c r="AC706" s="4"/>
      <c r="AM706" s="4"/>
    </row>
    <row r="707" spans="22:39" x14ac:dyDescent="0.25">
      <c r="V707" s="5"/>
      <c r="AC707" s="4"/>
      <c r="AM707" s="4"/>
    </row>
    <row r="708" spans="22:39" x14ac:dyDescent="0.25">
      <c r="V708" s="5"/>
      <c r="AC708" s="4"/>
      <c r="AM708" s="4"/>
    </row>
    <row r="709" spans="22:39" x14ac:dyDescent="0.25">
      <c r="V709" s="5"/>
      <c r="AC709" s="4"/>
      <c r="AM709" s="4"/>
    </row>
    <row r="710" spans="22:39" x14ac:dyDescent="0.25">
      <c r="V710" s="5"/>
      <c r="AC710" s="4"/>
      <c r="AM710" s="4"/>
    </row>
    <row r="711" spans="22:39" x14ac:dyDescent="0.25">
      <c r="V711" s="5"/>
      <c r="AC711" s="4"/>
      <c r="AM711" s="4"/>
    </row>
    <row r="712" spans="22:39" x14ac:dyDescent="0.25">
      <c r="V712" s="5"/>
      <c r="AC712" s="4"/>
      <c r="AM712" s="4"/>
    </row>
    <row r="713" spans="22:39" x14ac:dyDescent="0.25">
      <c r="V713" s="5"/>
      <c r="AC713" s="4"/>
      <c r="AM713" s="4"/>
    </row>
    <row r="714" spans="22:39" x14ac:dyDescent="0.25">
      <c r="V714" s="5"/>
      <c r="AC714" s="4"/>
      <c r="AM714" s="4"/>
    </row>
    <row r="715" spans="22:39" x14ac:dyDescent="0.25">
      <c r="V715" s="5"/>
      <c r="AC715" s="4"/>
      <c r="AM715" s="4"/>
    </row>
    <row r="716" spans="22:39" x14ac:dyDescent="0.25">
      <c r="V716" s="5"/>
      <c r="AC716" s="4"/>
      <c r="AM716" s="4"/>
    </row>
    <row r="717" spans="22:39" x14ac:dyDescent="0.25">
      <c r="V717" s="5"/>
      <c r="AC717" s="4"/>
      <c r="AM717" s="4"/>
    </row>
    <row r="718" spans="22:39" x14ac:dyDescent="0.25">
      <c r="V718" s="5"/>
      <c r="AC718" s="4"/>
      <c r="AM718" s="4"/>
    </row>
    <row r="719" spans="22:39" x14ac:dyDescent="0.25">
      <c r="V719" s="5"/>
      <c r="AC719" s="4"/>
      <c r="AM719" s="4"/>
    </row>
    <row r="720" spans="22:39" x14ac:dyDescent="0.25">
      <c r="V720" s="5"/>
      <c r="AC720" s="4"/>
      <c r="AM720" s="4"/>
    </row>
    <row r="721" spans="22:39" x14ac:dyDescent="0.25">
      <c r="V721" s="5"/>
      <c r="AC721" s="4"/>
      <c r="AM721" s="4"/>
    </row>
    <row r="722" spans="22:39" x14ac:dyDescent="0.25">
      <c r="V722" s="5"/>
      <c r="AC722" s="4"/>
      <c r="AM722" s="4"/>
    </row>
    <row r="723" spans="22:39" x14ac:dyDescent="0.25">
      <c r="V723" s="5"/>
      <c r="AC723" s="4"/>
      <c r="AM723" s="4"/>
    </row>
    <row r="724" spans="22:39" x14ac:dyDescent="0.25">
      <c r="V724" s="5"/>
      <c r="AC724" s="4"/>
      <c r="AM724" s="4"/>
    </row>
    <row r="725" spans="22:39" x14ac:dyDescent="0.25">
      <c r="V725" s="5"/>
      <c r="AC725" s="4"/>
      <c r="AM725" s="4"/>
    </row>
    <row r="726" spans="22:39" x14ac:dyDescent="0.25">
      <c r="V726" s="5"/>
      <c r="AC726" s="4"/>
      <c r="AM726" s="4"/>
    </row>
    <row r="727" spans="22:39" x14ac:dyDescent="0.25">
      <c r="V727" s="5"/>
      <c r="AC727" s="4"/>
      <c r="AM727" s="4"/>
    </row>
    <row r="728" spans="22:39" x14ac:dyDescent="0.25">
      <c r="V728" s="5"/>
      <c r="AC728" s="4"/>
      <c r="AM728" s="4"/>
    </row>
    <row r="729" spans="22:39" x14ac:dyDescent="0.25">
      <c r="V729" s="5"/>
      <c r="AC729" s="4"/>
      <c r="AM729" s="4"/>
    </row>
    <row r="730" spans="22:39" x14ac:dyDescent="0.25">
      <c r="V730" s="5"/>
      <c r="AC730" s="4"/>
      <c r="AM730" s="4"/>
    </row>
    <row r="731" spans="22:39" x14ac:dyDescent="0.25">
      <c r="V731" s="5"/>
      <c r="AC731" s="4"/>
      <c r="AM731" s="4"/>
    </row>
    <row r="732" spans="22:39" x14ac:dyDescent="0.25">
      <c r="V732" s="5"/>
      <c r="AC732" s="4"/>
      <c r="AM732" s="4"/>
    </row>
    <row r="733" spans="22:39" x14ac:dyDescent="0.25">
      <c r="V733" s="5"/>
      <c r="AC733" s="4"/>
      <c r="AM733" s="4"/>
    </row>
    <row r="734" spans="22:39" x14ac:dyDescent="0.25">
      <c r="V734" s="5"/>
      <c r="AC734" s="4"/>
      <c r="AM734" s="4"/>
    </row>
    <row r="735" spans="22:39" x14ac:dyDescent="0.25">
      <c r="V735" s="5"/>
      <c r="AC735" s="4"/>
      <c r="AM735" s="4"/>
    </row>
    <row r="736" spans="22:39" x14ac:dyDescent="0.25">
      <c r="V736" s="5"/>
      <c r="AC736" s="4"/>
      <c r="AM736" s="4"/>
    </row>
    <row r="737" spans="22:39" x14ac:dyDescent="0.25">
      <c r="V737" s="5"/>
      <c r="AC737" s="4"/>
      <c r="AM737" s="4"/>
    </row>
    <row r="738" spans="22:39" x14ac:dyDescent="0.25">
      <c r="V738" s="5"/>
      <c r="AC738" s="4"/>
      <c r="AM738" s="4"/>
    </row>
    <row r="739" spans="22:39" x14ac:dyDescent="0.25">
      <c r="V739" s="5"/>
      <c r="AC739" s="4"/>
      <c r="AM739" s="4"/>
    </row>
    <row r="740" spans="22:39" x14ac:dyDescent="0.25">
      <c r="V740" s="5"/>
      <c r="AC740" s="4"/>
      <c r="AM740" s="4"/>
    </row>
    <row r="741" spans="22:39" x14ac:dyDescent="0.25">
      <c r="V741" s="5"/>
      <c r="AC741" s="4"/>
      <c r="AM741" s="4"/>
    </row>
    <row r="742" spans="22:39" x14ac:dyDescent="0.25">
      <c r="V742" s="5"/>
      <c r="AC742" s="4"/>
      <c r="AM742" s="4"/>
    </row>
    <row r="743" spans="22:39" x14ac:dyDescent="0.25">
      <c r="V743" s="5"/>
      <c r="AC743" s="4"/>
      <c r="AM743" s="4"/>
    </row>
    <row r="744" spans="22:39" x14ac:dyDescent="0.25">
      <c r="V744" s="5"/>
      <c r="AC744" s="4"/>
      <c r="AM744" s="4"/>
    </row>
    <row r="745" spans="22:39" x14ac:dyDescent="0.25">
      <c r="V745" s="5"/>
      <c r="AC745" s="4"/>
      <c r="AM745" s="4"/>
    </row>
    <row r="746" spans="22:39" x14ac:dyDescent="0.25">
      <c r="V746" s="5"/>
      <c r="AC746" s="4"/>
      <c r="AM746" s="4"/>
    </row>
    <row r="747" spans="22:39" x14ac:dyDescent="0.25">
      <c r="V747" s="5"/>
      <c r="AC747" s="4"/>
      <c r="AM747" s="4"/>
    </row>
    <row r="748" spans="22:39" x14ac:dyDescent="0.25">
      <c r="V748" s="5"/>
      <c r="AC748" s="4"/>
      <c r="AM748" s="4"/>
    </row>
    <row r="749" spans="22:39" x14ac:dyDescent="0.25">
      <c r="V749" s="5"/>
      <c r="AC749" s="4"/>
      <c r="AM749" s="4"/>
    </row>
    <row r="750" spans="22:39" x14ac:dyDescent="0.25">
      <c r="V750" s="5"/>
      <c r="AC750" s="4"/>
      <c r="AM750" s="4"/>
    </row>
    <row r="751" spans="22:39" x14ac:dyDescent="0.25">
      <c r="V751" s="5"/>
      <c r="AC751" s="4"/>
      <c r="AM751" s="4"/>
    </row>
    <row r="752" spans="22:39" x14ac:dyDescent="0.25">
      <c r="V752" s="5"/>
      <c r="AC752" s="4"/>
      <c r="AM752" s="4"/>
    </row>
    <row r="753" spans="22:39" x14ac:dyDescent="0.25">
      <c r="V753" s="5"/>
      <c r="AC753" s="4"/>
      <c r="AM753" s="4"/>
    </row>
    <row r="754" spans="22:39" x14ac:dyDescent="0.25">
      <c r="V754" s="5"/>
      <c r="AC754" s="4"/>
      <c r="AM754" s="4"/>
    </row>
    <row r="755" spans="22:39" x14ac:dyDescent="0.25">
      <c r="V755" s="5"/>
      <c r="AC755" s="4"/>
      <c r="AM755" s="4"/>
    </row>
    <row r="756" spans="22:39" x14ac:dyDescent="0.25">
      <c r="V756" s="5"/>
      <c r="AC756" s="4"/>
      <c r="AM756" s="4"/>
    </row>
    <row r="757" spans="22:39" x14ac:dyDescent="0.25">
      <c r="V757" s="5"/>
      <c r="AC757" s="4"/>
      <c r="AM757" s="4"/>
    </row>
    <row r="758" spans="22:39" x14ac:dyDescent="0.25">
      <c r="V758" s="5"/>
      <c r="AC758" s="4"/>
      <c r="AM758" s="4"/>
    </row>
    <row r="759" spans="22:39" x14ac:dyDescent="0.25">
      <c r="V759" s="5"/>
      <c r="AC759" s="4"/>
      <c r="AM759" s="4"/>
    </row>
    <row r="760" spans="22:39" x14ac:dyDescent="0.25">
      <c r="V760" s="5"/>
      <c r="AC760" s="4"/>
      <c r="AM760" s="4"/>
    </row>
    <row r="761" spans="22:39" x14ac:dyDescent="0.25">
      <c r="V761" s="5"/>
      <c r="AC761" s="4"/>
      <c r="AM761" s="4"/>
    </row>
    <row r="762" spans="22:39" x14ac:dyDescent="0.25">
      <c r="V762" s="5"/>
      <c r="AC762" s="4"/>
      <c r="AM762" s="4"/>
    </row>
    <row r="763" spans="22:39" x14ac:dyDescent="0.25">
      <c r="V763" s="5"/>
      <c r="AC763" s="4"/>
      <c r="AM763" s="4"/>
    </row>
    <row r="764" spans="22:39" x14ac:dyDescent="0.25">
      <c r="V764" s="5"/>
      <c r="AC764" s="4"/>
      <c r="AM764" s="4"/>
    </row>
    <row r="765" spans="22:39" x14ac:dyDescent="0.25">
      <c r="V765" s="5"/>
      <c r="AC765" s="4"/>
      <c r="AM765" s="4"/>
    </row>
    <row r="766" spans="22:39" x14ac:dyDescent="0.25">
      <c r="V766" s="5"/>
      <c r="AC766" s="4"/>
      <c r="AM766" s="4"/>
    </row>
    <row r="767" spans="22:39" x14ac:dyDescent="0.25">
      <c r="V767" s="5"/>
      <c r="AC767" s="4"/>
      <c r="AM767" s="4"/>
    </row>
    <row r="768" spans="22:39" x14ac:dyDescent="0.25">
      <c r="V768" s="5"/>
      <c r="AC768" s="4"/>
      <c r="AM768" s="4"/>
    </row>
    <row r="769" spans="22:39" x14ac:dyDescent="0.25">
      <c r="V769" s="5"/>
      <c r="AC769" s="4"/>
      <c r="AM769" s="4"/>
    </row>
    <row r="770" spans="22:39" x14ac:dyDescent="0.25">
      <c r="V770" s="5"/>
      <c r="AC770" s="4"/>
      <c r="AM770" s="4"/>
    </row>
    <row r="771" spans="22:39" x14ac:dyDescent="0.25">
      <c r="V771" s="5"/>
      <c r="AC771" s="4"/>
      <c r="AM771" s="4"/>
    </row>
    <row r="772" spans="22:39" x14ac:dyDescent="0.25">
      <c r="V772" s="5"/>
      <c r="AC772" s="4"/>
      <c r="AM772" s="4"/>
    </row>
    <row r="773" spans="22:39" x14ac:dyDescent="0.25">
      <c r="V773" s="5"/>
      <c r="AC773" s="4"/>
      <c r="AM773" s="4"/>
    </row>
    <row r="774" spans="22:39" x14ac:dyDescent="0.25">
      <c r="V774" s="5"/>
      <c r="AC774" s="4"/>
      <c r="AM774" s="4"/>
    </row>
    <row r="775" spans="22:39" x14ac:dyDescent="0.25">
      <c r="V775" s="5"/>
      <c r="AC775" s="4"/>
      <c r="AM775" s="4"/>
    </row>
    <row r="776" spans="22:39" x14ac:dyDescent="0.25">
      <c r="V776" s="5"/>
      <c r="AC776" s="4"/>
      <c r="AM776" s="4"/>
    </row>
    <row r="777" spans="22:39" x14ac:dyDescent="0.25">
      <c r="V777" s="5"/>
      <c r="AC777" s="4"/>
      <c r="AM777" s="4"/>
    </row>
    <row r="778" spans="22:39" x14ac:dyDescent="0.25">
      <c r="V778" s="5"/>
      <c r="AC778" s="4"/>
      <c r="AM778" s="4"/>
    </row>
    <row r="779" spans="22:39" x14ac:dyDescent="0.25">
      <c r="V779" s="5"/>
      <c r="AC779" s="4"/>
      <c r="AM779" s="4"/>
    </row>
    <row r="780" spans="22:39" x14ac:dyDescent="0.25">
      <c r="V780" s="5"/>
      <c r="AC780" s="4"/>
      <c r="AM780" s="4"/>
    </row>
    <row r="781" spans="22:39" x14ac:dyDescent="0.25">
      <c r="V781" s="5"/>
      <c r="AC781" s="4"/>
      <c r="AM781" s="4"/>
    </row>
    <row r="782" spans="22:39" x14ac:dyDescent="0.25">
      <c r="V782" s="5"/>
      <c r="AC782" s="4"/>
      <c r="AM782" s="4"/>
    </row>
    <row r="783" spans="22:39" x14ac:dyDescent="0.25">
      <c r="V783" s="5"/>
      <c r="AC783" s="4"/>
      <c r="AM783" s="4"/>
    </row>
    <row r="784" spans="22:39" x14ac:dyDescent="0.25">
      <c r="V784" s="5"/>
      <c r="AC784" s="4"/>
      <c r="AM784" s="4"/>
    </row>
    <row r="785" spans="22:39" x14ac:dyDescent="0.25">
      <c r="V785" s="5"/>
      <c r="AC785" s="4"/>
      <c r="AM785" s="4"/>
    </row>
    <row r="786" spans="22:39" x14ac:dyDescent="0.25">
      <c r="V786" s="5"/>
      <c r="AC786" s="4"/>
      <c r="AM786" s="4"/>
    </row>
    <row r="787" spans="22:39" x14ac:dyDescent="0.25">
      <c r="V787" s="5"/>
      <c r="AC787" s="4"/>
      <c r="AM787" s="4"/>
    </row>
    <row r="788" spans="22:39" x14ac:dyDescent="0.25">
      <c r="V788" s="5"/>
      <c r="AC788" s="4"/>
      <c r="AM788" s="4"/>
    </row>
    <row r="789" spans="22:39" x14ac:dyDescent="0.25">
      <c r="V789" s="5"/>
      <c r="AC789" s="4"/>
      <c r="AM789" s="4"/>
    </row>
    <row r="790" spans="22:39" x14ac:dyDescent="0.25">
      <c r="V790" s="5"/>
      <c r="AC790" s="4"/>
      <c r="AM790" s="4"/>
    </row>
    <row r="791" spans="22:39" x14ac:dyDescent="0.25">
      <c r="V791" s="5"/>
      <c r="AC791" s="4"/>
      <c r="AM791" s="4"/>
    </row>
    <row r="792" spans="22:39" x14ac:dyDescent="0.25">
      <c r="V792" s="5"/>
      <c r="AC792" s="4"/>
      <c r="AM792" s="4"/>
    </row>
    <row r="793" spans="22:39" x14ac:dyDescent="0.25">
      <c r="V793" s="5"/>
      <c r="AC793" s="4"/>
      <c r="AM793" s="4"/>
    </row>
    <row r="794" spans="22:39" x14ac:dyDescent="0.25">
      <c r="V794" s="5"/>
      <c r="AC794" s="4"/>
      <c r="AM794" s="4"/>
    </row>
    <row r="795" spans="22:39" x14ac:dyDescent="0.25">
      <c r="V795" s="5"/>
      <c r="AC795" s="4"/>
      <c r="AM795" s="4"/>
    </row>
    <row r="796" spans="22:39" x14ac:dyDescent="0.25">
      <c r="V796" s="5"/>
      <c r="AC796" s="4"/>
      <c r="AM796" s="4"/>
    </row>
    <row r="797" spans="22:39" x14ac:dyDescent="0.25">
      <c r="V797" s="5"/>
      <c r="AC797" s="4"/>
      <c r="AM797" s="4"/>
    </row>
    <row r="798" spans="22:39" x14ac:dyDescent="0.25">
      <c r="V798" s="5"/>
      <c r="AC798" s="4"/>
      <c r="AM798" s="4"/>
    </row>
    <row r="799" spans="22:39" x14ac:dyDescent="0.25">
      <c r="V799" s="5"/>
      <c r="AC799" s="4"/>
      <c r="AM799" s="4"/>
    </row>
    <row r="800" spans="22:39" x14ac:dyDescent="0.25">
      <c r="V800" s="5"/>
      <c r="AC800" s="4"/>
      <c r="AM800" s="4"/>
    </row>
    <row r="801" spans="22:39" x14ac:dyDescent="0.25">
      <c r="V801" s="5"/>
      <c r="AC801" s="4"/>
      <c r="AM801" s="4"/>
    </row>
    <row r="802" spans="22:39" x14ac:dyDescent="0.25">
      <c r="V802" s="5"/>
      <c r="AC802" s="4"/>
      <c r="AM802" s="4"/>
    </row>
    <row r="803" spans="22:39" x14ac:dyDescent="0.25">
      <c r="V803" s="5"/>
      <c r="AC803" s="4"/>
      <c r="AM803" s="4"/>
    </row>
    <row r="804" spans="22:39" x14ac:dyDescent="0.25">
      <c r="V804" s="5"/>
      <c r="AC804" s="4"/>
      <c r="AM804" s="4"/>
    </row>
    <row r="805" spans="22:39" x14ac:dyDescent="0.25">
      <c r="V805" s="5"/>
      <c r="AC805" s="4"/>
      <c r="AM805" s="4"/>
    </row>
    <row r="806" spans="22:39" x14ac:dyDescent="0.25">
      <c r="V806" s="5"/>
      <c r="AC806" s="4"/>
      <c r="AM806" s="4"/>
    </row>
    <row r="807" spans="22:39" x14ac:dyDescent="0.25">
      <c r="V807" s="5"/>
      <c r="AC807" s="4"/>
      <c r="AM807" s="4"/>
    </row>
    <row r="808" spans="22:39" x14ac:dyDescent="0.25">
      <c r="V808" s="5"/>
      <c r="AC808" s="4"/>
      <c r="AM808" s="4"/>
    </row>
    <row r="809" spans="22:39" x14ac:dyDescent="0.25">
      <c r="V809" s="5"/>
      <c r="AC809" s="4"/>
      <c r="AM809" s="4"/>
    </row>
    <row r="810" spans="22:39" x14ac:dyDescent="0.25">
      <c r="V810" s="5"/>
      <c r="AC810" s="4"/>
      <c r="AM810" s="4"/>
    </row>
    <row r="811" spans="22:39" x14ac:dyDescent="0.25">
      <c r="V811" s="5"/>
      <c r="AC811" s="4"/>
      <c r="AM811" s="4"/>
    </row>
    <row r="812" spans="22:39" x14ac:dyDescent="0.25">
      <c r="V812" s="5"/>
      <c r="AC812" s="4"/>
      <c r="AM812" s="4"/>
    </row>
    <row r="813" spans="22:39" x14ac:dyDescent="0.25">
      <c r="V813" s="5"/>
      <c r="AC813" s="4"/>
      <c r="AM813" s="4"/>
    </row>
    <row r="814" spans="22:39" x14ac:dyDescent="0.25">
      <c r="V814" s="5"/>
      <c r="AC814" s="4"/>
      <c r="AM814" s="4"/>
    </row>
    <row r="815" spans="22:39" x14ac:dyDescent="0.25">
      <c r="V815" s="5"/>
      <c r="AC815" s="4"/>
      <c r="AM815" s="4"/>
    </row>
    <row r="816" spans="22:39" x14ac:dyDescent="0.25">
      <c r="V816" s="5"/>
      <c r="AC816" s="4"/>
      <c r="AM816" s="4"/>
    </row>
    <row r="817" spans="22:39" x14ac:dyDescent="0.25">
      <c r="V817" s="5"/>
      <c r="AC817" s="4"/>
      <c r="AM817" s="4"/>
    </row>
    <row r="818" spans="22:39" x14ac:dyDescent="0.25">
      <c r="V818" s="5"/>
      <c r="AC818" s="4"/>
      <c r="AM818" s="4"/>
    </row>
    <row r="819" spans="22:39" x14ac:dyDescent="0.25">
      <c r="V819" s="5"/>
      <c r="AC819" s="4"/>
      <c r="AM819" s="4"/>
    </row>
    <row r="820" spans="22:39" x14ac:dyDescent="0.25">
      <c r="V820" s="5"/>
      <c r="AC820" s="4"/>
      <c r="AM820" s="4"/>
    </row>
    <row r="821" spans="22:39" x14ac:dyDescent="0.25">
      <c r="V821" s="5"/>
      <c r="AC821" s="4"/>
      <c r="AM821" s="4"/>
    </row>
    <row r="822" spans="22:39" x14ac:dyDescent="0.25">
      <c r="V822" s="5"/>
      <c r="AC822" s="4"/>
      <c r="AM822" s="4"/>
    </row>
    <row r="823" spans="22:39" x14ac:dyDescent="0.25">
      <c r="V823" s="5"/>
      <c r="AC823" s="4"/>
      <c r="AM823" s="4"/>
    </row>
    <row r="824" spans="22:39" x14ac:dyDescent="0.25">
      <c r="V824" s="5"/>
      <c r="AC824" s="4"/>
      <c r="AM824" s="4"/>
    </row>
    <row r="825" spans="22:39" x14ac:dyDescent="0.25">
      <c r="V825" s="5"/>
      <c r="AC825" s="4"/>
      <c r="AM825" s="4"/>
    </row>
    <row r="826" spans="22:39" x14ac:dyDescent="0.25">
      <c r="V826" s="5"/>
      <c r="AC826" s="4"/>
      <c r="AM826" s="4"/>
    </row>
    <row r="827" spans="22:39" x14ac:dyDescent="0.25">
      <c r="V827" s="5"/>
      <c r="AC827" s="4"/>
      <c r="AM827" s="4"/>
    </row>
    <row r="828" spans="22:39" x14ac:dyDescent="0.25">
      <c r="V828" s="5"/>
      <c r="AC828" s="4"/>
      <c r="AM828" s="4"/>
    </row>
    <row r="829" spans="22:39" x14ac:dyDescent="0.25">
      <c r="V829" s="5"/>
      <c r="AC829" s="4"/>
      <c r="AM829" s="4"/>
    </row>
    <row r="830" spans="22:39" x14ac:dyDescent="0.25">
      <c r="V830" s="5"/>
      <c r="AC830" s="4"/>
      <c r="AM830" s="4"/>
    </row>
    <row r="831" spans="22:39" x14ac:dyDescent="0.25">
      <c r="V831" s="5"/>
      <c r="AC831" s="4"/>
      <c r="AM831" s="4"/>
    </row>
    <row r="832" spans="22:39" x14ac:dyDescent="0.25">
      <c r="V832" s="5"/>
      <c r="AC832" s="4"/>
      <c r="AM832" s="4"/>
    </row>
    <row r="833" spans="22:39" x14ac:dyDescent="0.25">
      <c r="V833" s="5"/>
      <c r="AC833" s="4"/>
      <c r="AM833" s="4"/>
    </row>
    <row r="834" spans="22:39" x14ac:dyDescent="0.25">
      <c r="V834" s="5"/>
      <c r="AC834" s="4"/>
      <c r="AM834" s="4"/>
    </row>
    <row r="835" spans="22:39" x14ac:dyDescent="0.25">
      <c r="V835" s="5"/>
      <c r="AC835" s="4"/>
      <c r="AM835" s="4"/>
    </row>
    <row r="836" spans="22:39" x14ac:dyDescent="0.25">
      <c r="V836" s="5"/>
      <c r="AC836" s="4"/>
      <c r="AM836" s="4"/>
    </row>
    <row r="837" spans="22:39" x14ac:dyDescent="0.25">
      <c r="V837" s="5"/>
      <c r="AC837" s="4"/>
      <c r="AM837" s="4"/>
    </row>
    <row r="838" spans="22:39" x14ac:dyDescent="0.25">
      <c r="V838" s="5"/>
      <c r="AC838" s="4"/>
      <c r="AM838" s="4"/>
    </row>
    <row r="839" spans="22:39" x14ac:dyDescent="0.25">
      <c r="V839" s="5"/>
      <c r="AC839" s="4"/>
      <c r="AM839" s="4"/>
    </row>
    <row r="840" spans="22:39" x14ac:dyDescent="0.25">
      <c r="V840" s="5"/>
      <c r="AC840" s="4"/>
      <c r="AM840" s="4"/>
    </row>
    <row r="841" spans="22:39" x14ac:dyDescent="0.25">
      <c r="V841" s="5"/>
      <c r="AC841" s="4"/>
      <c r="AM841" s="4"/>
    </row>
    <row r="842" spans="22:39" x14ac:dyDescent="0.25">
      <c r="V842" s="5"/>
      <c r="AC842" s="4"/>
      <c r="AM842" s="4"/>
    </row>
    <row r="843" spans="22:39" x14ac:dyDescent="0.25">
      <c r="V843" s="5"/>
      <c r="AC843" s="4"/>
      <c r="AM843" s="4"/>
    </row>
    <row r="844" spans="22:39" x14ac:dyDescent="0.25">
      <c r="V844" s="5"/>
      <c r="AC844" s="4"/>
      <c r="AM844" s="4"/>
    </row>
    <row r="845" spans="22:39" x14ac:dyDescent="0.25">
      <c r="V845" s="5"/>
      <c r="AC845" s="4"/>
      <c r="AM845" s="4"/>
    </row>
    <row r="846" spans="22:39" x14ac:dyDescent="0.25">
      <c r="V846" s="5"/>
      <c r="AC846" s="4"/>
      <c r="AM846" s="4"/>
    </row>
    <row r="847" spans="22:39" x14ac:dyDescent="0.25">
      <c r="V847" s="5"/>
      <c r="AC847" s="4"/>
      <c r="AM847" s="4"/>
    </row>
    <row r="848" spans="22:39" x14ac:dyDescent="0.25">
      <c r="V848" s="5"/>
      <c r="AC848" s="4"/>
      <c r="AM848" s="4"/>
    </row>
    <row r="849" spans="22:39" x14ac:dyDescent="0.25">
      <c r="V849" s="5"/>
      <c r="AC849" s="4"/>
      <c r="AM849" s="4"/>
    </row>
    <row r="850" spans="22:39" x14ac:dyDescent="0.25">
      <c r="V850" s="5"/>
      <c r="AC850" s="4"/>
      <c r="AM850" s="4"/>
    </row>
    <row r="851" spans="22:39" x14ac:dyDescent="0.25">
      <c r="V851" s="5"/>
      <c r="AC851" s="4"/>
      <c r="AM851" s="4"/>
    </row>
    <row r="852" spans="22:39" x14ac:dyDescent="0.25">
      <c r="V852" s="5"/>
      <c r="AC852" s="4"/>
      <c r="AM852" s="4"/>
    </row>
    <row r="853" spans="22:39" x14ac:dyDescent="0.25">
      <c r="V853" s="5"/>
      <c r="AC853" s="4"/>
      <c r="AM853" s="4"/>
    </row>
    <row r="854" spans="22:39" x14ac:dyDescent="0.25">
      <c r="V854" s="5"/>
      <c r="AC854" s="4"/>
      <c r="AM854" s="4"/>
    </row>
    <row r="855" spans="22:39" x14ac:dyDescent="0.25">
      <c r="V855" s="5"/>
      <c r="AC855" s="4"/>
      <c r="AM855" s="4"/>
    </row>
    <row r="856" spans="22:39" x14ac:dyDescent="0.25">
      <c r="V856" s="5"/>
      <c r="AC856" s="4"/>
      <c r="AM856" s="4"/>
    </row>
    <row r="857" spans="22:39" x14ac:dyDescent="0.25">
      <c r="V857" s="5"/>
      <c r="AC857" s="4"/>
      <c r="AM857" s="4"/>
    </row>
    <row r="858" spans="22:39" x14ac:dyDescent="0.25">
      <c r="V858" s="5"/>
      <c r="AC858" s="4"/>
      <c r="AM858" s="4"/>
    </row>
    <row r="859" spans="22:39" x14ac:dyDescent="0.25">
      <c r="V859" s="5"/>
      <c r="AC859" s="4"/>
      <c r="AM859" s="4"/>
    </row>
    <row r="860" spans="22:39" x14ac:dyDescent="0.25">
      <c r="V860" s="5"/>
      <c r="AC860" s="4"/>
      <c r="AM860" s="4"/>
    </row>
    <row r="861" spans="22:39" x14ac:dyDescent="0.25">
      <c r="V861" s="5"/>
      <c r="AC861" s="4"/>
      <c r="AM861" s="4"/>
    </row>
    <row r="862" spans="22:39" x14ac:dyDescent="0.25">
      <c r="V862" s="5"/>
      <c r="AC862" s="4"/>
      <c r="AM862" s="4"/>
    </row>
    <row r="863" spans="22:39" x14ac:dyDescent="0.25">
      <c r="V863" s="5"/>
      <c r="AC863" s="4"/>
      <c r="AM863" s="4"/>
    </row>
    <row r="864" spans="22:39" x14ac:dyDescent="0.25">
      <c r="V864" s="5"/>
      <c r="AC864" s="4"/>
      <c r="AM864" s="4"/>
    </row>
    <row r="865" spans="22:39" x14ac:dyDescent="0.25">
      <c r="V865" s="5"/>
      <c r="AC865" s="4"/>
      <c r="AM865" s="4"/>
    </row>
    <row r="866" spans="22:39" x14ac:dyDescent="0.25">
      <c r="V866" s="5"/>
      <c r="AC866" s="4"/>
      <c r="AM866" s="4"/>
    </row>
    <row r="867" spans="22:39" x14ac:dyDescent="0.25">
      <c r="V867" s="5"/>
      <c r="AC867" s="4"/>
      <c r="AM867" s="4"/>
    </row>
    <row r="868" spans="22:39" x14ac:dyDescent="0.25">
      <c r="V868" s="5"/>
      <c r="AC868" s="4"/>
      <c r="AM868" s="4"/>
    </row>
    <row r="869" spans="22:39" x14ac:dyDescent="0.25">
      <c r="V869" s="5"/>
      <c r="AC869" s="4"/>
      <c r="AM869" s="4"/>
    </row>
    <row r="870" spans="22:39" x14ac:dyDescent="0.25">
      <c r="V870" s="5"/>
      <c r="AC870" s="4"/>
      <c r="AM870" s="4"/>
    </row>
    <row r="871" spans="22:39" x14ac:dyDescent="0.25">
      <c r="V871" s="5"/>
      <c r="AC871" s="4"/>
      <c r="AM871" s="4"/>
    </row>
    <row r="872" spans="22:39" x14ac:dyDescent="0.25">
      <c r="V872" s="5"/>
      <c r="AC872" s="4"/>
      <c r="AM872" s="4"/>
    </row>
    <row r="873" spans="22:39" x14ac:dyDescent="0.25">
      <c r="V873" s="5"/>
      <c r="AC873" s="4"/>
      <c r="AM873" s="4"/>
    </row>
    <row r="874" spans="22:39" x14ac:dyDescent="0.25">
      <c r="V874" s="5"/>
      <c r="AC874" s="4"/>
      <c r="AM874" s="4"/>
    </row>
    <row r="875" spans="22:39" x14ac:dyDescent="0.25">
      <c r="V875" s="5"/>
      <c r="AC875" s="4"/>
      <c r="AM875" s="4"/>
    </row>
    <row r="876" spans="22:39" x14ac:dyDescent="0.25">
      <c r="V876" s="5"/>
      <c r="AC876" s="4"/>
      <c r="AM876" s="4"/>
    </row>
    <row r="877" spans="22:39" x14ac:dyDescent="0.25">
      <c r="V877" s="5"/>
      <c r="AC877" s="4"/>
      <c r="AM877" s="4"/>
    </row>
    <row r="878" spans="22:39" x14ac:dyDescent="0.25">
      <c r="V878" s="5"/>
      <c r="AC878" s="4"/>
      <c r="AM878" s="4"/>
    </row>
    <row r="879" spans="22:39" x14ac:dyDescent="0.25">
      <c r="V879" s="5"/>
      <c r="AC879" s="4"/>
      <c r="AM879" s="4"/>
    </row>
    <row r="880" spans="22:39" x14ac:dyDescent="0.25">
      <c r="V880" s="5"/>
      <c r="AC880" s="4"/>
      <c r="AM880" s="4"/>
    </row>
    <row r="881" spans="22:39" x14ac:dyDescent="0.25">
      <c r="V881" s="5"/>
      <c r="AC881" s="4"/>
      <c r="AM881" s="4"/>
    </row>
    <row r="882" spans="22:39" x14ac:dyDescent="0.25">
      <c r="V882" s="5"/>
      <c r="AC882" s="4"/>
      <c r="AM882" s="4"/>
    </row>
    <row r="883" spans="22:39" x14ac:dyDescent="0.25">
      <c r="V883" s="5"/>
      <c r="AC883" s="4"/>
      <c r="AM883" s="4"/>
    </row>
    <row r="884" spans="22:39" x14ac:dyDescent="0.25">
      <c r="V884" s="5"/>
      <c r="AC884" s="4"/>
      <c r="AM884" s="4"/>
    </row>
    <row r="885" spans="22:39" x14ac:dyDescent="0.25">
      <c r="V885" s="5"/>
      <c r="AC885" s="4"/>
      <c r="AM885" s="4"/>
    </row>
    <row r="886" spans="22:39" x14ac:dyDescent="0.25">
      <c r="V886" s="5"/>
      <c r="AC886" s="4"/>
      <c r="AM886" s="4"/>
    </row>
    <row r="887" spans="22:39" x14ac:dyDescent="0.25">
      <c r="V887" s="5"/>
      <c r="AC887" s="4"/>
      <c r="AM887" s="4"/>
    </row>
    <row r="888" spans="22:39" x14ac:dyDescent="0.25">
      <c r="V888" s="5"/>
      <c r="AC888" s="4"/>
      <c r="AM888" s="4"/>
    </row>
    <row r="889" spans="22:39" x14ac:dyDescent="0.25">
      <c r="V889" s="5"/>
      <c r="AC889" s="4"/>
      <c r="AM889" s="4"/>
    </row>
    <row r="890" spans="22:39" x14ac:dyDescent="0.25">
      <c r="V890" s="5"/>
      <c r="AC890" s="4"/>
      <c r="AM890" s="4"/>
    </row>
    <row r="891" spans="22:39" x14ac:dyDescent="0.25">
      <c r="V891" s="5"/>
      <c r="AC891" s="4"/>
      <c r="AM891" s="4"/>
    </row>
    <row r="892" spans="22:39" x14ac:dyDescent="0.25">
      <c r="V892" s="5"/>
      <c r="AC892" s="4"/>
      <c r="AM892" s="4"/>
    </row>
    <row r="893" spans="22:39" x14ac:dyDescent="0.25">
      <c r="V893" s="5"/>
      <c r="AC893" s="4"/>
      <c r="AM893" s="4"/>
    </row>
    <row r="894" spans="22:39" x14ac:dyDescent="0.25">
      <c r="V894" s="5"/>
      <c r="AC894" s="4"/>
      <c r="AM894" s="4"/>
    </row>
    <row r="895" spans="22:39" x14ac:dyDescent="0.25">
      <c r="V895" s="5"/>
      <c r="AC895" s="4"/>
      <c r="AM895" s="4"/>
    </row>
    <row r="896" spans="22:39" x14ac:dyDescent="0.25">
      <c r="V896" s="5"/>
      <c r="AC896" s="4"/>
      <c r="AM896" s="4"/>
    </row>
    <row r="897" spans="22:39" x14ac:dyDescent="0.25">
      <c r="V897" s="5"/>
      <c r="AC897" s="4"/>
      <c r="AM897" s="4"/>
    </row>
    <row r="898" spans="22:39" x14ac:dyDescent="0.25">
      <c r="V898" s="5"/>
      <c r="AC898" s="4"/>
      <c r="AM898" s="4"/>
    </row>
    <row r="899" spans="22:39" x14ac:dyDescent="0.25">
      <c r="V899" s="5"/>
      <c r="AC899" s="4"/>
      <c r="AM899" s="4"/>
    </row>
    <row r="900" spans="22:39" x14ac:dyDescent="0.25">
      <c r="V900" s="5"/>
      <c r="AC900" s="4"/>
      <c r="AM900" s="4"/>
    </row>
    <row r="901" spans="22:39" x14ac:dyDescent="0.25">
      <c r="V901" s="5"/>
      <c r="AC901" s="4"/>
      <c r="AM901" s="4"/>
    </row>
    <row r="902" spans="22:39" x14ac:dyDescent="0.25">
      <c r="V902" s="5"/>
      <c r="AC902" s="4"/>
      <c r="AM902" s="4"/>
    </row>
    <row r="903" spans="22:39" x14ac:dyDescent="0.25">
      <c r="V903" s="5"/>
      <c r="AC903" s="4"/>
      <c r="AM903" s="4"/>
    </row>
    <row r="904" spans="22:39" x14ac:dyDescent="0.25">
      <c r="V904" s="5"/>
      <c r="AC904" s="4"/>
      <c r="AM904" s="4"/>
    </row>
    <row r="905" spans="22:39" x14ac:dyDescent="0.25">
      <c r="V905" s="5"/>
      <c r="AC905" s="4"/>
      <c r="AM905" s="4"/>
    </row>
    <row r="906" spans="22:39" x14ac:dyDescent="0.25">
      <c r="V906" s="5"/>
      <c r="AC906" s="4"/>
      <c r="AM906" s="4"/>
    </row>
    <row r="907" spans="22:39" x14ac:dyDescent="0.25">
      <c r="V907" s="5"/>
      <c r="AC907" s="4"/>
      <c r="AM907" s="4"/>
    </row>
    <row r="908" spans="22:39" x14ac:dyDescent="0.25">
      <c r="V908" s="5"/>
      <c r="AC908" s="4"/>
      <c r="AM908" s="4"/>
    </row>
    <row r="909" spans="22:39" x14ac:dyDescent="0.25">
      <c r="V909" s="5"/>
      <c r="AC909" s="4"/>
      <c r="AM909" s="4"/>
    </row>
    <row r="910" spans="22:39" x14ac:dyDescent="0.25">
      <c r="V910" s="5"/>
      <c r="AC910" s="4"/>
      <c r="AM910" s="4"/>
    </row>
    <row r="911" spans="22:39" x14ac:dyDescent="0.25">
      <c r="V911" s="5"/>
      <c r="AC911" s="4"/>
      <c r="AM911" s="4"/>
    </row>
    <row r="912" spans="22:39" x14ac:dyDescent="0.25">
      <c r="V912" s="5"/>
      <c r="AC912" s="4"/>
      <c r="AM912" s="4"/>
    </row>
    <row r="913" spans="22:39" x14ac:dyDescent="0.25">
      <c r="V913" s="5"/>
      <c r="AC913" s="4"/>
      <c r="AM913" s="4"/>
    </row>
    <row r="914" spans="22:39" x14ac:dyDescent="0.25">
      <c r="V914" s="5"/>
      <c r="AC914" s="4"/>
      <c r="AM914" s="4"/>
    </row>
    <row r="915" spans="22:39" x14ac:dyDescent="0.25">
      <c r="V915" s="5"/>
      <c r="AC915" s="4"/>
      <c r="AM915" s="4"/>
    </row>
    <row r="916" spans="22:39" x14ac:dyDescent="0.25">
      <c r="V916" s="5"/>
      <c r="AC916" s="4"/>
      <c r="AM916" s="4"/>
    </row>
    <row r="917" spans="22:39" x14ac:dyDescent="0.25">
      <c r="V917" s="5"/>
      <c r="AC917" s="4"/>
      <c r="AM917" s="4"/>
    </row>
    <row r="918" spans="22:39" x14ac:dyDescent="0.25">
      <c r="V918" s="5"/>
      <c r="AC918" s="4"/>
      <c r="AM918" s="4"/>
    </row>
    <row r="919" spans="22:39" x14ac:dyDescent="0.25">
      <c r="V919" s="5"/>
      <c r="AC919" s="4"/>
      <c r="AM919" s="4"/>
    </row>
    <row r="920" spans="22:39" x14ac:dyDescent="0.25">
      <c r="V920" s="5"/>
      <c r="AC920" s="4"/>
      <c r="AM920" s="4"/>
    </row>
    <row r="921" spans="22:39" x14ac:dyDescent="0.25">
      <c r="V921" s="5"/>
      <c r="AC921" s="4"/>
      <c r="AM921" s="4"/>
    </row>
    <row r="922" spans="22:39" x14ac:dyDescent="0.25">
      <c r="V922" s="5"/>
      <c r="AC922" s="4"/>
      <c r="AM922" s="4"/>
    </row>
    <row r="923" spans="22:39" x14ac:dyDescent="0.25">
      <c r="V923" s="5"/>
      <c r="AC923" s="4"/>
      <c r="AM923" s="4"/>
    </row>
    <row r="924" spans="22:39" x14ac:dyDescent="0.25">
      <c r="V924" s="5"/>
      <c r="AC924" s="4"/>
      <c r="AM924" s="4"/>
    </row>
    <row r="925" spans="22:39" x14ac:dyDescent="0.25">
      <c r="V925" s="5"/>
      <c r="AC925" s="4"/>
      <c r="AM925" s="4"/>
    </row>
    <row r="926" spans="22:39" x14ac:dyDescent="0.25">
      <c r="V926" s="5"/>
      <c r="AC926" s="4"/>
      <c r="AM926" s="4"/>
    </row>
    <row r="927" spans="22:39" x14ac:dyDescent="0.25">
      <c r="V927" s="5"/>
      <c r="AC927" s="4"/>
      <c r="AM927" s="4"/>
    </row>
    <row r="928" spans="22:39" x14ac:dyDescent="0.25">
      <c r="V928" s="5"/>
      <c r="AC928" s="4"/>
      <c r="AM928" s="4"/>
    </row>
    <row r="929" spans="1:45" x14ac:dyDescent="0.25">
      <c r="V929" s="5"/>
      <c r="AC929" s="4"/>
      <c r="AM929" s="4"/>
    </row>
    <row r="930" spans="1:45" x14ac:dyDescent="0.25">
      <c r="V930" s="5"/>
      <c r="AC930" s="4"/>
      <c r="AM930" s="4"/>
    </row>
    <row r="931" spans="1:45" x14ac:dyDescent="0.25">
      <c r="V931" s="5"/>
      <c r="AC931" s="4"/>
      <c r="AM931" s="4"/>
    </row>
    <row r="932" spans="1:45" x14ac:dyDescent="0.25">
      <c r="V932" s="5"/>
      <c r="AC932" s="4"/>
      <c r="AM932" s="4"/>
    </row>
    <row r="933" spans="1:45" x14ac:dyDescent="0.25">
      <c r="V933" s="5"/>
      <c r="AC933" s="4"/>
      <c r="AM933" s="4"/>
    </row>
    <row r="934" spans="1:45" x14ac:dyDescent="0.25">
      <c r="V934" s="5"/>
      <c r="AC934" s="4"/>
      <c r="AM934" s="4"/>
    </row>
    <row r="935" spans="1:45" x14ac:dyDescent="0.25">
      <c r="V935" s="5"/>
      <c r="AC935" s="4"/>
      <c r="AM935" s="4"/>
    </row>
    <row r="936" spans="1:45" x14ac:dyDescent="0.25">
      <c r="V936" s="5"/>
      <c r="AC936" s="4"/>
      <c r="AM936" s="4"/>
    </row>
    <row r="937" spans="1:45" x14ac:dyDescent="0.25">
      <c r="V937" s="5"/>
      <c r="AC937" s="4"/>
      <c r="AM937" s="4"/>
    </row>
    <row r="938" spans="1:45" x14ac:dyDescent="0.25">
      <c r="V938" s="5"/>
      <c r="AC938" s="4"/>
      <c r="AM938" s="4"/>
    </row>
    <row r="939" spans="1:45" x14ac:dyDescent="0.25">
      <c r="V939" s="5"/>
      <c r="AC939" s="4"/>
      <c r="AM939" s="4"/>
    </row>
    <row r="940" spans="1:45" x14ac:dyDescent="0.25">
      <c r="V940" s="5"/>
      <c r="AC940" s="4"/>
      <c r="AM940" s="4"/>
    </row>
    <row r="941" spans="1:45" x14ac:dyDescent="0.25">
      <c r="V941" s="5"/>
      <c r="AC941" s="4"/>
      <c r="AM941" s="4"/>
    </row>
    <row r="942" spans="1:45" x14ac:dyDescent="0.25">
      <c r="V942" s="5"/>
      <c r="AC942" s="4"/>
      <c r="AM942" s="4"/>
    </row>
    <row r="944" spans="1:45" s="28" customFormat="1" ht="22.5" customHeight="1" x14ac:dyDescent="0.2">
      <c r="A944" s="27" t="s">
        <v>125</v>
      </c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  <c r="AC944" s="3"/>
      <c r="AD944" s="27"/>
      <c r="AE944" s="27"/>
      <c r="AF944" s="27"/>
      <c r="AG944" s="27"/>
      <c r="AH944" s="27"/>
      <c r="AI944" s="27"/>
      <c r="AJ944" s="27"/>
      <c r="AK944" s="27"/>
      <c r="AL944" s="27"/>
      <c r="AM944" s="3"/>
      <c r="AN944" s="27"/>
      <c r="AO944" s="27"/>
      <c r="AP944" s="27"/>
      <c r="AQ944" s="27"/>
      <c r="AR944" s="27"/>
      <c r="AS944" s="27"/>
    </row>
  </sheetData>
  <conditionalFormatting sqref="V66 V76 V52 V64 V70:V71 V88 V37:V40 V42:V49 V56 V79:V85 V92 V90">
    <cfRule type="expression" dxfId="47" priority="107">
      <formula>ISBLANK($T37)</formula>
    </cfRule>
  </conditionalFormatting>
  <conditionalFormatting sqref="V95:V97">
    <cfRule type="expression" dxfId="46" priority="104">
      <formula>ISBLANK($T95)</formula>
    </cfRule>
  </conditionalFormatting>
  <conditionalFormatting sqref="V51">
    <cfRule type="expression" dxfId="45" priority="81">
      <formula>ISBLANK($T51)</formula>
    </cfRule>
  </conditionalFormatting>
  <conditionalFormatting sqref="V61">
    <cfRule type="expression" dxfId="44" priority="78">
      <formula>ISBLANK($T61)</formula>
    </cfRule>
  </conditionalFormatting>
  <conditionalFormatting sqref="V60">
    <cfRule type="expression" dxfId="43" priority="72">
      <formula>ISBLANK($T60)</formula>
    </cfRule>
  </conditionalFormatting>
  <conditionalFormatting sqref="V86">
    <cfRule type="expression" dxfId="42" priority="62">
      <formula>ISBLANK($T86)</formula>
    </cfRule>
  </conditionalFormatting>
  <conditionalFormatting sqref="U95:U112 U36:U40 U68:U71 U63:U66 U42 U73:U92 U115:U118 U44:U61">
    <cfRule type="expression" dxfId="41" priority="169">
      <formula>ISBLANK($T36)</formula>
    </cfRule>
    <cfRule type="expression" dxfId="40" priority="170">
      <formula>$T36=$I$6</formula>
    </cfRule>
  </conditionalFormatting>
  <conditionalFormatting sqref="U67">
    <cfRule type="expression" dxfId="39" priority="175">
      <formula>ISBLANK($AM67)</formula>
    </cfRule>
    <cfRule type="expression" dxfId="38" priority="176">
      <formula>$AM67=$I$6</formula>
    </cfRule>
  </conditionalFormatting>
  <conditionalFormatting sqref="T119:V120">
    <cfRule type="expression" dxfId="37" priority="60">
      <formula>ISBLANK($T119)</formula>
    </cfRule>
    <cfRule type="expression" dxfId="36" priority="61">
      <formula>$T119=$I$6</formula>
    </cfRule>
  </conditionalFormatting>
  <conditionalFormatting sqref="U41">
    <cfRule type="expression" dxfId="35" priority="51">
      <formula>ISBLANK($T41)</formula>
    </cfRule>
    <cfRule type="expression" dxfId="34" priority="52">
      <formula>$T41=$I$6</formula>
    </cfRule>
  </conditionalFormatting>
  <conditionalFormatting sqref="U35">
    <cfRule type="expression" dxfId="33" priority="47">
      <formula>ISBLANK($T35)</formula>
    </cfRule>
    <cfRule type="expression" dxfId="32" priority="48">
      <formula>$T35=$I$6</formula>
    </cfRule>
  </conditionalFormatting>
  <conditionalFormatting sqref="U62">
    <cfRule type="expression" dxfId="31" priority="37">
      <formula>ISBLANK($AM62)</formula>
    </cfRule>
    <cfRule type="expression" dxfId="30" priority="38">
      <formula>$AM62=$I$6</formula>
    </cfRule>
  </conditionalFormatting>
  <conditionalFormatting sqref="U72">
    <cfRule type="expression" dxfId="29" priority="35">
      <formula>ISBLANK($T72)</formula>
    </cfRule>
    <cfRule type="expression" dxfId="28" priority="36">
      <formula>$T72=$I$6</formula>
    </cfRule>
  </conditionalFormatting>
  <conditionalFormatting sqref="U113:U114">
    <cfRule type="expression" dxfId="27" priority="28">
      <formula>ISBLANK($T113)</formula>
    </cfRule>
    <cfRule type="expression" dxfId="26" priority="29">
      <formula>$T113=$I$6</formula>
    </cfRule>
  </conditionalFormatting>
  <conditionalFormatting sqref="V35:V36">
    <cfRule type="expression" dxfId="25" priority="26">
      <formula>ISBLANK($T35)</formula>
    </cfRule>
  </conditionalFormatting>
  <conditionalFormatting sqref="V41">
    <cfRule type="expression" dxfId="24" priority="25">
      <formula>ISBLANK($T41)</formula>
    </cfRule>
  </conditionalFormatting>
  <conditionalFormatting sqref="U43">
    <cfRule type="expression" dxfId="23" priority="23">
      <formula>ISBLANK($AM43)</formula>
    </cfRule>
    <cfRule type="expression" dxfId="22" priority="24">
      <formula>$AM43=$I$6</formula>
    </cfRule>
  </conditionalFormatting>
  <conditionalFormatting sqref="V50">
    <cfRule type="expression" dxfId="21" priority="22">
      <formula>ISBLANK($T50)</formula>
    </cfRule>
  </conditionalFormatting>
  <conditionalFormatting sqref="V53:V55">
    <cfRule type="expression" dxfId="20" priority="21">
      <formula>ISBLANK($T53)</formula>
    </cfRule>
  </conditionalFormatting>
  <conditionalFormatting sqref="V57:V58">
    <cfRule type="expression" dxfId="19" priority="20">
      <formula>ISBLANK($T57)</formula>
    </cfRule>
  </conditionalFormatting>
  <conditionalFormatting sqref="V59">
    <cfRule type="expression" dxfId="18" priority="19">
      <formula>ISBLANK($T59)</formula>
    </cfRule>
  </conditionalFormatting>
  <conditionalFormatting sqref="V62">
    <cfRule type="expression" dxfId="17" priority="18">
      <formula>ISBLANK($T62)</formula>
    </cfRule>
  </conditionalFormatting>
  <conditionalFormatting sqref="V63">
    <cfRule type="expression" dxfId="16" priority="17">
      <formula>ISBLANK($T63)</formula>
    </cfRule>
  </conditionalFormatting>
  <conditionalFormatting sqref="V65">
    <cfRule type="expression" dxfId="15" priority="16">
      <formula>ISBLANK($T65)</formula>
    </cfRule>
  </conditionalFormatting>
  <conditionalFormatting sqref="V67">
    <cfRule type="expression" dxfId="14" priority="15">
      <formula>ISBLANK($T67)</formula>
    </cfRule>
  </conditionalFormatting>
  <conditionalFormatting sqref="V68:V69">
    <cfRule type="expression" dxfId="13" priority="14">
      <formula>ISBLANK($T68)</formula>
    </cfRule>
  </conditionalFormatting>
  <conditionalFormatting sqref="V72:V75">
    <cfRule type="expression" dxfId="12" priority="13">
      <formula>ISBLANK($T72)</formula>
    </cfRule>
  </conditionalFormatting>
  <conditionalFormatting sqref="V77:V78">
    <cfRule type="expression" dxfId="11" priority="12">
      <formula>ISBLANK($T77)</formula>
    </cfRule>
  </conditionalFormatting>
  <conditionalFormatting sqref="V91">
    <cfRule type="expression" dxfId="10" priority="11">
      <formula>ISBLANK($T91)</formula>
    </cfRule>
  </conditionalFormatting>
  <conditionalFormatting sqref="V89">
    <cfRule type="expression" dxfId="9" priority="10">
      <formula>ISBLANK($T89)</formula>
    </cfRule>
  </conditionalFormatting>
  <conditionalFormatting sqref="V87">
    <cfRule type="expression" dxfId="8" priority="9">
      <formula>ISBLANK($T87)</formula>
    </cfRule>
  </conditionalFormatting>
  <conditionalFormatting sqref="V98">
    <cfRule type="expression" dxfId="7" priority="8">
      <formula>ISBLANK($T98)</formula>
    </cfRule>
  </conditionalFormatting>
  <conditionalFormatting sqref="V99">
    <cfRule type="expression" dxfId="6" priority="7">
      <formula>ISBLANK($T99)</formula>
    </cfRule>
  </conditionalFormatting>
  <conditionalFormatting sqref="V100">
    <cfRule type="expression" dxfId="5" priority="6">
      <formula>ISBLANK($T100)</formula>
    </cfRule>
  </conditionalFormatting>
  <conditionalFormatting sqref="V113 V116">
    <cfRule type="expression" dxfId="4" priority="5">
      <formula>ISBLANK($T113)</formula>
    </cfRule>
  </conditionalFormatting>
  <conditionalFormatting sqref="V114 V117">
    <cfRule type="expression" dxfId="3" priority="4">
      <formula>ISBLANK($T114)</formula>
    </cfRule>
  </conditionalFormatting>
  <conditionalFormatting sqref="V115 V118">
    <cfRule type="expression" dxfId="2" priority="3">
      <formula>ISBLANK($T115)</formula>
    </cfRule>
  </conditionalFormatting>
  <conditionalFormatting sqref="V101:V112">
    <cfRule type="expression" dxfId="1" priority="1">
      <formula>ISBLANK($T101)</formula>
    </cfRule>
    <cfRule type="expression" dxfId="0" priority="2">
      <formula>$T101=$I$6</formula>
    </cfRule>
  </conditionalFormatting>
  <dataValidations count="6">
    <dataValidation type="list" allowBlank="1" showInputMessage="1" showErrorMessage="1" sqref="T95:T100 T57:T58 T76 T63:T66 T71 T90 T84:T86 T48:T55 T92 T68 T35:T41 T43 T113:T118">
      <formula1>#REF!</formula1>
    </dataValidation>
    <dataValidation type="whole" allowBlank="1" showInputMessage="1" showErrorMessage="1" sqref="O113:O120 O35:O92">
      <formula1>0</formula1>
      <formula2>$N35</formula2>
    </dataValidation>
    <dataValidation allowBlank="1" showInputMessage="1" showErrorMessage="1" promptTitle="Years for linear regression" prompt="Select years to include for linear regression equation. You can override the formulas in this column. Note: if the calculated forecast method is an average (but you have since overrided it to use a linear equation, then enter the number of years here." sqref="O34"/>
    <dataValidation allowBlank="1" showInputMessage="1" showErrorMessage="1" promptTitle="Override reason" prompt="Provide a reason for overriding the forecast method. This column does not impact the outputs." sqref="V34"/>
    <dataValidation allowBlank="1" showInputMessage="1" showErrorMessage="1" promptTitle="Override forecast type" prompt="If the override is active, then select the number of years for which to calculate an average." sqref="U34"/>
    <dataValidation allowBlank="1" showInputMessage="1" showErrorMessage="1" promptTitle="Override forecast type" prompt="Use this column to override whether the forecasting method uses a linear equation or an averaging method. Leave cells unpopulate for no override. This column can also apply a different averaging period, by selecting &quot;average&quot; and averaging timeframe." sqref="T3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Unitised forecast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2020-01-22T23:59:35Z</dcterms:created>
  <dcterms:modified xsi:type="dcterms:W3CDTF">2020-01-29T01:27:13Z</dcterms:modified>
</cp:coreProperties>
</file>