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/>
  <bookViews>
    <workbookView xWindow="525" yWindow="-135" windowWidth="15210" windowHeight="9465"/>
  </bookViews>
  <sheets>
    <sheet name="Depot_costs" sheetId="5" r:id="rId1"/>
    <sheet name="Assumptions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51" i="5" l="1"/>
  <c r="L51" i="5"/>
  <c r="K51" i="5"/>
  <c r="J51" i="5"/>
  <c r="I51" i="5"/>
  <c r="I57" i="5" l="1"/>
  <c r="J57" i="5"/>
  <c r="K57" i="5"/>
  <c r="L57" i="5"/>
  <c r="M57" i="5"/>
  <c r="F50" i="5" l="1"/>
  <c r="F49" i="5"/>
  <c r="F48" i="5"/>
  <c r="F47" i="5"/>
  <c r="F46" i="5"/>
  <c r="F45" i="5"/>
  <c r="F43" i="5"/>
  <c r="F42" i="5"/>
  <c r="F35" i="5"/>
  <c r="F34" i="5"/>
  <c r="F33" i="5"/>
  <c r="F32" i="5"/>
  <c r="F31" i="5"/>
  <c r="F30" i="5"/>
  <c r="F28" i="5"/>
  <c r="F27" i="5"/>
  <c r="F20" i="5"/>
  <c r="F19" i="5"/>
  <c r="F18" i="5"/>
  <c r="F17" i="5"/>
  <c r="F16" i="5"/>
  <c r="F15" i="5"/>
  <c r="F13" i="5"/>
  <c r="F12" i="5"/>
  <c r="M65" i="5" l="1"/>
  <c r="L65" i="5"/>
  <c r="K65" i="5"/>
  <c r="J65" i="5"/>
  <c r="M64" i="5"/>
  <c r="L64" i="5"/>
  <c r="K64" i="5"/>
  <c r="J64" i="5"/>
  <c r="M63" i="5"/>
  <c r="L63" i="5"/>
  <c r="K63" i="5"/>
  <c r="J63" i="5"/>
  <c r="M62" i="5"/>
  <c r="L62" i="5"/>
  <c r="K62" i="5"/>
  <c r="J62" i="5"/>
  <c r="M61" i="5"/>
  <c r="L61" i="5"/>
  <c r="K61" i="5"/>
  <c r="J61" i="5"/>
  <c r="M60" i="5"/>
  <c r="L60" i="5"/>
  <c r="K60" i="5"/>
  <c r="J60" i="5"/>
  <c r="M59" i="5"/>
  <c r="L59" i="5"/>
  <c r="K59" i="5"/>
  <c r="J59" i="5"/>
  <c r="M58" i="5"/>
  <c r="L58" i="5"/>
  <c r="K58" i="5"/>
  <c r="J58" i="5"/>
  <c r="I65" i="5"/>
  <c r="I64" i="5"/>
  <c r="I63" i="5"/>
  <c r="I62" i="5"/>
  <c r="I61" i="5"/>
  <c r="I60" i="5"/>
  <c r="I59" i="5"/>
  <c r="I58" i="5"/>
  <c r="M21" i="5"/>
  <c r="K21" i="5"/>
  <c r="J21" i="5"/>
  <c r="I21" i="5"/>
  <c r="M36" i="5"/>
  <c r="L36" i="5"/>
  <c r="K36" i="5"/>
  <c r="J36" i="5"/>
  <c r="I36" i="5"/>
  <c r="L21" i="5"/>
  <c r="AE14" i="5" l="1"/>
  <c r="Y29" i="5"/>
  <c r="AD44" i="5"/>
  <c r="AC44" i="5"/>
  <c r="AA44" i="5"/>
  <c r="Z44" i="5"/>
  <c r="Y44" i="5"/>
  <c r="X44" i="5"/>
  <c r="W44" i="5"/>
  <c r="U44" i="5"/>
  <c r="T44" i="5"/>
  <c r="R44" i="5"/>
  <c r="Q44" i="5"/>
  <c r="AD50" i="5"/>
  <c r="AC50" i="5"/>
  <c r="AA50" i="5"/>
  <c r="Z50" i="5"/>
  <c r="X50" i="5"/>
  <c r="W50" i="5"/>
  <c r="U50" i="5"/>
  <c r="T50" i="5"/>
  <c r="R50" i="5"/>
  <c r="Q50" i="5"/>
  <c r="AD49" i="5"/>
  <c r="AC49" i="5"/>
  <c r="AA49" i="5"/>
  <c r="Z49" i="5"/>
  <c r="X49" i="5"/>
  <c r="W49" i="5"/>
  <c r="U49" i="5"/>
  <c r="T49" i="5"/>
  <c r="R49" i="5"/>
  <c r="Q49" i="5"/>
  <c r="AD48" i="5"/>
  <c r="AC48" i="5"/>
  <c r="AA48" i="5"/>
  <c r="Z48" i="5"/>
  <c r="X48" i="5"/>
  <c r="W48" i="5"/>
  <c r="U48" i="5"/>
  <c r="T48" i="5"/>
  <c r="R48" i="5"/>
  <c r="Q48" i="5"/>
  <c r="AD47" i="5"/>
  <c r="AC47" i="5"/>
  <c r="AA47" i="5"/>
  <c r="Z47" i="5"/>
  <c r="X47" i="5"/>
  <c r="W47" i="5"/>
  <c r="U47" i="5"/>
  <c r="T47" i="5"/>
  <c r="R47" i="5"/>
  <c r="Q47" i="5"/>
  <c r="AD46" i="5"/>
  <c r="AC46" i="5"/>
  <c r="AA46" i="5"/>
  <c r="Z46" i="5"/>
  <c r="X46" i="5"/>
  <c r="W46" i="5"/>
  <c r="U46" i="5"/>
  <c r="T46" i="5"/>
  <c r="R46" i="5"/>
  <c r="Q46" i="5"/>
  <c r="AD45" i="5"/>
  <c r="AC45" i="5"/>
  <c r="AA45" i="5"/>
  <c r="Z45" i="5"/>
  <c r="X45" i="5"/>
  <c r="W45" i="5"/>
  <c r="U45" i="5"/>
  <c r="T45" i="5"/>
  <c r="R45" i="5"/>
  <c r="Q45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AD42" i="5"/>
  <c r="AC42" i="5"/>
  <c r="AA42" i="5"/>
  <c r="Z42" i="5"/>
  <c r="X42" i="5"/>
  <c r="W42" i="5"/>
  <c r="U42" i="5"/>
  <c r="T42" i="5"/>
  <c r="R42" i="5"/>
  <c r="Q42" i="5"/>
  <c r="AD35" i="5"/>
  <c r="AC35" i="5"/>
  <c r="AA35" i="5"/>
  <c r="Z35" i="5"/>
  <c r="X35" i="5"/>
  <c r="W35" i="5"/>
  <c r="U35" i="5"/>
  <c r="T35" i="5"/>
  <c r="R35" i="5"/>
  <c r="Q35" i="5"/>
  <c r="AD34" i="5"/>
  <c r="AC34" i="5"/>
  <c r="AA34" i="5"/>
  <c r="Z34" i="5"/>
  <c r="X34" i="5"/>
  <c r="W34" i="5"/>
  <c r="U34" i="5"/>
  <c r="T34" i="5"/>
  <c r="R34" i="5"/>
  <c r="Q34" i="5"/>
  <c r="AD33" i="5"/>
  <c r="AC33" i="5"/>
  <c r="AA33" i="5"/>
  <c r="Z33" i="5"/>
  <c r="X33" i="5"/>
  <c r="W33" i="5"/>
  <c r="U33" i="5"/>
  <c r="T33" i="5"/>
  <c r="R33" i="5"/>
  <c r="Q33" i="5"/>
  <c r="AD32" i="5"/>
  <c r="AC32" i="5"/>
  <c r="AA32" i="5"/>
  <c r="Z32" i="5"/>
  <c r="X32" i="5"/>
  <c r="W32" i="5"/>
  <c r="U32" i="5"/>
  <c r="T32" i="5"/>
  <c r="R32" i="5"/>
  <c r="Q32" i="5"/>
  <c r="AD31" i="5"/>
  <c r="AC31" i="5"/>
  <c r="AA31" i="5"/>
  <c r="Z31" i="5"/>
  <c r="X31" i="5"/>
  <c r="W31" i="5"/>
  <c r="U31" i="5"/>
  <c r="T31" i="5"/>
  <c r="R31" i="5"/>
  <c r="Q31" i="5"/>
  <c r="AD30" i="5"/>
  <c r="AC30" i="5"/>
  <c r="AA30" i="5"/>
  <c r="Z30" i="5"/>
  <c r="X30" i="5"/>
  <c r="W30" i="5"/>
  <c r="U30" i="5"/>
  <c r="T30" i="5"/>
  <c r="R30" i="5"/>
  <c r="Q30" i="5"/>
  <c r="AD29" i="5"/>
  <c r="AC29" i="5"/>
  <c r="AA29" i="5"/>
  <c r="Z29" i="5"/>
  <c r="X29" i="5"/>
  <c r="W29" i="5"/>
  <c r="U29" i="5"/>
  <c r="T29" i="5"/>
  <c r="R29" i="5"/>
  <c r="Q29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AD27" i="5"/>
  <c r="AC27" i="5"/>
  <c r="AA27" i="5"/>
  <c r="Z27" i="5"/>
  <c r="X27" i="5"/>
  <c r="W27" i="5"/>
  <c r="U27" i="5"/>
  <c r="T27" i="5"/>
  <c r="R27" i="5"/>
  <c r="Q27" i="5"/>
  <c r="AD20" i="5"/>
  <c r="AC20" i="5"/>
  <c r="AD19" i="5"/>
  <c r="AC19" i="5"/>
  <c r="AD18" i="5"/>
  <c r="AC18" i="5"/>
  <c r="AD17" i="5"/>
  <c r="AC17" i="5"/>
  <c r="AD16" i="5"/>
  <c r="AC16" i="5"/>
  <c r="AD15" i="5"/>
  <c r="AC15" i="5"/>
  <c r="AD14" i="5"/>
  <c r="AC14" i="5"/>
  <c r="AE13" i="5"/>
  <c r="AD13" i="5"/>
  <c r="AC13" i="5"/>
  <c r="AD12" i="5"/>
  <c r="AC12" i="5"/>
  <c r="AA20" i="5"/>
  <c r="Z20" i="5"/>
  <c r="AA19" i="5"/>
  <c r="AA64" i="5" s="1"/>
  <c r="Z19" i="5"/>
  <c r="AA18" i="5"/>
  <c r="Z18" i="5"/>
  <c r="AA17" i="5"/>
  <c r="AA62" i="5" s="1"/>
  <c r="Z17" i="5"/>
  <c r="AA16" i="5"/>
  <c r="Z16" i="5"/>
  <c r="AA15" i="5"/>
  <c r="AA60" i="5" s="1"/>
  <c r="Z15" i="5"/>
  <c r="AA14" i="5"/>
  <c r="AA59" i="5" s="1"/>
  <c r="Z14" i="5"/>
  <c r="AB13" i="5"/>
  <c r="AA13" i="5"/>
  <c r="Z13" i="5"/>
  <c r="AA12" i="5"/>
  <c r="Z12" i="5"/>
  <c r="X20" i="5"/>
  <c r="W20" i="5"/>
  <c r="X19" i="5"/>
  <c r="W19" i="5"/>
  <c r="X18" i="5"/>
  <c r="W18" i="5"/>
  <c r="X17" i="5"/>
  <c r="W17" i="5"/>
  <c r="X16" i="5"/>
  <c r="W16" i="5"/>
  <c r="X15" i="5"/>
  <c r="W15" i="5"/>
  <c r="X14" i="5"/>
  <c r="W14" i="5"/>
  <c r="Y13" i="5"/>
  <c r="X13" i="5"/>
  <c r="W13" i="5"/>
  <c r="X12" i="5"/>
  <c r="X57" i="5" s="1"/>
  <c r="W12" i="5"/>
  <c r="U20" i="5"/>
  <c r="T20" i="5"/>
  <c r="U19" i="5"/>
  <c r="T19" i="5"/>
  <c r="U18" i="5"/>
  <c r="T18" i="5"/>
  <c r="U17" i="5"/>
  <c r="T17" i="5"/>
  <c r="U16" i="5"/>
  <c r="T16" i="5"/>
  <c r="U15" i="5"/>
  <c r="T15" i="5"/>
  <c r="U14" i="5"/>
  <c r="T14" i="5"/>
  <c r="V13" i="5"/>
  <c r="U13" i="5"/>
  <c r="T13" i="5"/>
  <c r="U12" i="5"/>
  <c r="T12" i="5"/>
  <c r="Q13" i="5"/>
  <c r="R13" i="5"/>
  <c r="S13" i="5"/>
  <c r="Q14" i="5"/>
  <c r="R14" i="5"/>
  <c r="Q15" i="5"/>
  <c r="R15" i="5"/>
  <c r="Q16" i="5"/>
  <c r="R16" i="5"/>
  <c r="Q17" i="5"/>
  <c r="R17" i="5"/>
  <c r="Q18" i="5"/>
  <c r="R18" i="5"/>
  <c r="Q19" i="5"/>
  <c r="R19" i="5"/>
  <c r="Q20" i="5"/>
  <c r="R20" i="5"/>
  <c r="R12" i="5"/>
  <c r="Q12" i="5"/>
  <c r="AC59" i="5" l="1"/>
  <c r="T60" i="5"/>
  <c r="T62" i="5"/>
  <c r="AC63" i="5"/>
  <c r="T64" i="5"/>
  <c r="AC65" i="5"/>
  <c r="Q57" i="5"/>
  <c r="W57" i="5"/>
  <c r="AC57" i="5"/>
  <c r="W58" i="5"/>
  <c r="T58" i="5"/>
  <c r="Q59" i="5"/>
  <c r="W59" i="5"/>
  <c r="Z60" i="5"/>
  <c r="Q61" i="5"/>
  <c r="W61" i="5"/>
  <c r="Z62" i="5"/>
  <c r="Q63" i="5"/>
  <c r="W63" i="5"/>
  <c r="Z64" i="5"/>
  <c r="Q65" i="5"/>
  <c r="W65" i="5"/>
  <c r="Z59" i="5"/>
  <c r="Q60" i="5"/>
  <c r="W60" i="5"/>
  <c r="AC60" i="5"/>
  <c r="Z61" i="5"/>
  <c r="Q62" i="5"/>
  <c r="W62" i="5"/>
  <c r="AC62" i="5"/>
  <c r="T63" i="5"/>
  <c r="Z63" i="5"/>
  <c r="Q64" i="5"/>
  <c r="W64" i="5"/>
  <c r="AC64" i="5"/>
  <c r="T65" i="5"/>
  <c r="Z65" i="5"/>
  <c r="AC61" i="5"/>
  <c r="T61" i="5"/>
  <c r="U62" i="5"/>
  <c r="X59" i="5"/>
  <c r="X61" i="5"/>
  <c r="X63" i="5"/>
  <c r="X65" i="5"/>
  <c r="R65" i="5"/>
  <c r="R63" i="5"/>
  <c r="R61" i="5"/>
  <c r="AD61" i="5"/>
  <c r="AD63" i="5"/>
  <c r="AD65" i="5"/>
  <c r="U60" i="5"/>
  <c r="U64" i="5"/>
  <c r="T57" i="5"/>
  <c r="Z57" i="5"/>
  <c r="AC58" i="5"/>
  <c r="R59" i="5"/>
  <c r="U58" i="5"/>
  <c r="Y58" i="5"/>
  <c r="X60" i="5"/>
  <c r="X62" i="5"/>
  <c r="X64" i="5"/>
  <c r="AA57" i="5"/>
  <c r="AD59" i="5"/>
  <c r="Z58" i="5"/>
  <c r="T59" i="5"/>
  <c r="Q58" i="5"/>
  <c r="AA61" i="5"/>
  <c r="AA63" i="5"/>
  <c r="AA65" i="5"/>
  <c r="V58" i="5"/>
  <c r="AD58" i="5"/>
  <c r="R64" i="5"/>
  <c r="R62" i="5"/>
  <c r="R60" i="5"/>
  <c r="S58" i="5"/>
  <c r="U57" i="5"/>
  <c r="AA58" i="5"/>
  <c r="AE58" i="5"/>
  <c r="AD60" i="5"/>
  <c r="AD62" i="5"/>
  <c r="AD64" i="5"/>
  <c r="R57" i="5"/>
  <c r="R58" i="5"/>
  <c r="U59" i="5"/>
  <c r="U61" i="5"/>
  <c r="U63" i="5"/>
  <c r="U65" i="5"/>
  <c r="X58" i="5"/>
  <c r="AB58" i="5"/>
  <c r="AD57" i="5"/>
  <c r="V29" i="5"/>
  <c r="S14" i="5"/>
  <c r="AB29" i="5"/>
  <c r="X36" i="5"/>
  <c r="AD36" i="5"/>
  <c r="V14" i="5"/>
  <c r="Y14" i="5"/>
  <c r="Y59" i="5" s="1"/>
  <c r="AB14" i="5"/>
  <c r="X21" i="5"/>
  <c r="Q21" i="5"/>
  <c r="AF13" i="5"/>
  <c r="Z21" i="5"/>
  <c r="T36" i="5"/>
  <c r="Z36" i="5"/>
  <c r="W21" i="5"/>
  <c r="AA21" i="5"/>
  <c r="AC21" i="5"/>
  <c r="X51" i="5"/>
  <c r="AF43" i="5"/>
  <c r="T21" i="5"/>
  <c r="T51" i="5"/>
  <c r="AC51" i="5"/>
  <c r="U21" i="5"/>
  <c r="AD21" i="5"/>
  <c r="R36" i="5"/>
  <c r="AA36" i="5"/>
  <c r="Q51" i="5"/>
  <c r="AE44" i="5"/>
  <c r="S44" i="5"/>
  <c r="V44" i="5"/>
  <c r="R21" i="5"/>
  <c r="W36" i="5"/>
  <c r="AF28" i="5"/>
  <c r="W51" i="5"/>
  <c r="AA51" i="5"/>
  <c r="AB44" i="5"/>
  <c r="AE29" i="5"/>
  <c r="S29" i="5"/>
  <c r="U36" i="5"/>
  <c r="AC36" i="5"/>
  <c r="Z51" i="5"/>
  <c r="AD51" i="5"/>
  <c r="U51" i="5"/>
  <c r="R51" i="5"/>
  <c r="Q36" i="5"/>
  <c r="AE59" i="5" l="1"/>
  <c r="AB59" i="5"/>
  <c r="V59" i="5"/>
  <c r="S59" i="5"/>
  <c r="T66" i="5"/>
  <c r="AF29" i="5"/>
  <c r="Z66" i="5"/>
  <c r="AF58" i="5"/>
  <c r="X66" i="5"/>
  <c r="AD66" i="5"/>
  <c r="R66" i="5"/>
  <c r="AA66" i="5"/>
  <c r="Q66" i="5"/>
  <c r="W66" i="5"/>
  <c r="AC66" i="5"/>
  <c r="U66" i="5"/>
  <c r="AF14" i="5"/>
  <c r="AF44" i="5"/>
  <c r="AF59" i="5" l="1"/>
  <c r="O50" i="5" l="1"/>
  <c r="O49" i="5"/>
  <c r="O48" i="5"/>
  <c r="O47" i="5"/>
  <c r="O46" i="5"/>
  <c r="O45" i="5"/>
  <c r="O44" i="5"/>
  <c r="O43" i="5"/>
  <c r="O42" i="5"/>
  <c r="O35" i="5"/>
  <c r="O34" i="5"/>
  <c r="O33" i="5"/>
  <c r="O32" i="5"/>
  <c r="O31" i="5"/>
  <c r="O30" i="5"/>
  <c r="O29" i="5"/>
  <c r="O28" i="5"/>
  <c r="O27" i="5"/>
  <c r="O20" i="5"/>
  <c r="O19" i="5"/>
  <c r="O18" i="5"/>
  <c r="O17" i="5"/>
  <c r="O16" i="5"/>
  <c r="O15" i="5"/>
  <c r="O14" i="5"/>
  <c r="O13" i="5"/>
  <c r="O12" i="5"/>
  <c r="AB12" i="5" l="1"/>
  <c r="V12" i="5"/>
  <c r="Y12" i="5"/>
  <c r="AE12" i="5"/>
  <c r="S12" i="5"/>
  <c r="AE15" i="5"/>
  <c r="V15" i="5"/>
  <c r="Y15" i="5"/>
  <c r="S15" i="5"/>
  <c r="AB15" i="5"/>
  <c r="Y17" i="5"/>
  <c r="S17" i="5"/>
  <c r="AE17" i="5"/>
  <c r="AB17" i="5"/>
  <c r="V17" i="5"/>
  <c r="AE19" i="5"/>
  <c r="V19" i="5"/>
  <c r="AB19" i="5"/>
  <c r="Y19" i="5"/>
  <c r="S19" i="5"/>
  <c r="Y31" i="5"/>
  <c r="AB31" i="5"/>
  <c r="S31" i="5"/>
  <c r="AE31" i="5"/>
  <c r="V31" i="5"/>
  <c r="AE33" i="5"/>
  <c r="S33" i="5"/>
  <c r="AB33" i="5"/>
  <c r="V33" i="5"/>
  <c r="Y33" i="5"/>
  <c r="Y35" i="5"/>
  <c r="AB35" i="5"/>
  <c r="S35" i="5"/>
  <c r="AE35" i="5"/>
  <c r="V35" i="5"/>
  <c r="V42" i="5"/>
  <c r="AE42" i="5"/>
  <c r="Y42" i="5"/>
  <c r="AB42" i="5"/>
  <c r="S42" i="5"/>
  <c r="AB45" i="5"/>
  <c r="Y45" i="5"/>
  <c r="S45" i="5"/>
  <c r="V45" i="5"/>
  <c r="AE45" i="5"/>
  <c r="V47" i="5"/>
  <c r="Y47" i="5"/>
  <c r="AE47" i="5"/>
  <c r="S47" i="5"/>
  <c r="AB47" i="5"/>
  <c r="AB49" i="5"/>
  <c r="AE49" i="5"/>
  <c r="S49" i="5"/>
  <c r="V49" i="5"/>
  <c r="Y49" i="5"/>
  <c r="AB16" i="5"/>
  <c r="AE16" i="5"/>
  <c r="Y16" i="5"/>
  <c r="V16" i="5"/>
  <c r="S16" i="5"/>
  <c r="Y18" i="5"/>
  <c r="S18" i="5"/>
  <c r="AE18" i="5"/>
  <c r="AB18" i="5"/>
  <c r="V18" i="5"/>
  <c r="AB20" i="5"/>
  <c r="AE20" i="5"/>
  <c r="Y20" i="5"/>
  <c r="V20" i="5"/>
  <c r="S20" i="5"/>
  <c r="Y27" i="5"/>
  <c r="AB27" i="5"/>
  <c r="S27" i="5"/>
  <c r="AE27" i="5"/>
  <c r="V27" i="5"/>
  <c r="AB30" i="5"/>
  <c r="Y30" i="5"/>
  <c r="S30" i="5"/>
  <c r="V30" i="5"/>
  <c r="AE30" i="5"/>
  <c r="V32" i="5"/>
  <c r="Y32" i="5"/>
  <c r="S32" i="5"/>
  <c r="AB32" i="5"/>
  <c r="AE32" i="5"/>
  <c r="AB34" i="5"/>
  <c r="AE34" i="5"/>
  <c r="V34" i="5"/>
  <c r="Y34" i="5"/>
  <c r="S34" i="5"/>
  <c r="Y46" i="5"/>
  <c r="AB46" i="5"/>
  <c r="S46" i="5"/>
  <c r="AE46" i="5"/>
  <c r="V46" i="5"/>
  <c r="AE48" i="5"/>
  <c r="S48" i="5"/>
  <c r="V48" i="5"/>
  <c r="Y48" i="5"/>
  <c r="AB48" i="5"/>
  <c r="Y50" i="5"/>
  <c r="AB50" i="5"/>
  <c r="S50" i="5"/>
  <c r="V50" i="5"/>
  <c r="AE50" i="5"/>
  <c r="O57" i="5"/>
  <c r="O65" i="5"/>
  <c r="O51" i="5"/>
  <c r="K66" i="5"/>
  <c r="O59" i="5"/>
  <c r="O63" i="5"/>
  <c r="M66" i="5"/>
  <c r="O61" i="5"/>
  <c r="L66" i="5"/>
  <c r="O36" i="5"/>
  <c r="O60" i="5"/>
  <c r="O64" i="5"/>
  <c r="J66" i="5"/>
  <c r="O58" i="5"/>
  <c r="O62" i="5"/>
  <c r="O21" i="5"/>
  <c r="I66" i="5"/>
  <c r="O66" i="5" l="1"/>
  <c r="S65" i="5"/>
  <c r="S63" i="5"/>
  <c r="AB60" i="5"/>
  <c r="AE60" i="5"/>
  <c r="V57" i="5"/>
  <c r="V65" i="5"/>
  <c r="AB57" i="5"/>
  <c r="Y61" i="5"/>
  <c r="AB65" i="5"/>
  <c r="AB62" i="5"/>
  <c r="V63" i="5"/>
  <c r="AE61" i="5"/>
  <c r="V64" i="5"/>
  <c r="Y65" i="5"/>
  <c r="AB63" i="5"/>
  <c r="S61" i="5"/>
  <c r="AE64" i="5"/>
  <c r="S62" i="5"/>
  <c r="AB64" i="5"/>
  <c r="Y63" i="5"/>
  <c r="AE62" i="5"/>
  <c r="S60" i="5"/>
  <c r="S57" i="5"/>
  <c r="AB61" i="5"/>
  <c r="S64" i="5"/>
  <c r="Y60" i="5"/>
  <c r="AE57" i="5"/>
  <c r="AE65" i="5"/>
  <c r="AE63" i="5"/>
  <c r="V61" i="5"/>
  <c r="Y64" i="5"/>
  <c r="V62" i="5"/>
  <c r="Y62" i="5"/>
  <c r="V60" i="5"/>
  <c r="Y57" i="5"/>
  <c r="AF50" i="5"/>
  <c r="AF32" i="5"/>
  <c r="Y36" i="5"/>
  <c r="V36" i="5"/>
  <c r="Y51" i="5"/>
  <c r="V21" i="5"/>
  <c r="AF34" i="5"/>
  <c r="AF30" i="5"/>
  <c r="AE36" i="5"/>
  <c r="AF20" i="5"/>
  <c r="AF18" i="5"/>
  <c r="AF49" i="5"/>
  <c r="AF47" i="5"/>
  <c r="AE51" i="5"/>
  <c r="AF35" i="5"/>
  <c r="AF15" i="5"/>
  <c r="S21" i="5"/>
  <c r="AF12" i="5"/>
  <c r="AB21" i="5"/>
  <c r="AF48" i="5"/>
  <c r="AF46" i="5"/>
  <c r="S36" i="5"/>
  <c r="AF27" i="5"/>
  <c r="AF42" i="5"/>
  <c r="S51" i="5"/>
  <c r="V51" i="5"/>
  <c r="AF19" i="5"/>
  <c r="AF17" i="5"/>
  <c r="AE21" i="5"/>
  <c r="AB36" i="5"/>
  <c r="AF16" i="5"/>
  <c r="AF45" i="5"/>
  <c r="AB51" i="5"/>
  <c r="AF33" i="5"/>
  <c r="AF31" i="5"/>
  <c r="Y21" i="5"/>
  <c r="AF60" i="5" l="1"/>
  <c r="Y66" i="5"/>
  <c r="AF61" i="5"/>
  <c r="AB66" i="5"/>
  <c r="AF65" i="5"/>
  <c r="S66" i="5"/>
  <c r="AF57" i="5"/>
  <c r="AE66" i="5"/>
  <c r="AF64" i="5"/>
  <c r="AF62" i="5"/>
  <c r="AF63" i="5"/>
  <c r="V66" i="5"/>
  <c r="AF51" i="5"/>
  <c r="AG51" i="5" s="1"/>
  <c r="AF21" i="5"/>
  <c r="AG21" i="5" s="1"/>
  <c r="AF36" i="5"/>
  <c r="AG36" i="5" s="1"/>
  <c r="AF66" i="5" l="1"/>
  <c r="AG66" i="5" s="1"/>
</calcChain>
</file>

<file path=xl/sharedStrings.xml><?xml version="1.0" encoding="utf-8"?>
<sst xmlns="http://schemas.openxmlformats.org/spreadsheetml/2006/main" count="207" uniqueCount="32">
  <si>
    <t>Staff Relocation / Alternative Accom</t>
  </si>
  <si>
    <t xml:space="preserve">New Depot Design </t>
  </si>
  <si>
    <t>Civil Works/Demolition works</t>
  </si>
  <si>
    <t xml:space="preserve">Building works </t>
  </si>
  <si>
    <t xml:space="preserve">Services </t>
  </si>
  <si>
    <t>Fixtures, Furniture &amp; equipment</t>
  </si>
  <si>
    <t>Total Project Cost</t>
  </si>
  <si>
    <t>Total</t>
  </si>
  <si>
    <t>Land acquisition</t>
  </si>
  <si>
    <t>Project Management</t>
  </si>
  <si>
    <t>Other</t>
  </si>
  <si>
    <t>Property expenditure build-up</t>
  </si>
  <si>
    <t>Labour</t>
  </si>
  <si>
    <t>Materials</t>
  </si>
  <si>
    <t>Contracts</t>
  </si>
  <si>
    <t>Input</t>
  </si>
  <si>
    <t>Assumptions by depot</t>
  </si>
  <si>
    <t>2021/22</t>
  </si>
  <si>
    <t>2022/23</t>
  </si>
  <si>
    <t>2023/24</t>
  </si>
  <si>
    <t>2024/25</t>
  </si>
  <si>
    <t>2025/26</t>
  </si>
  <si>
    <t>Cost split</t>
  </si>
  <si>
    <t>Mornington</t>
  </si>
  <si>
    <t>Burwood</t>
  </si>
  <si>
    <t>United Energy</t>
  </si>
  <si>
    <t>Keysborough</t>
  </si>
  <si>
    <t>United Energy Total</t>
  </si>
  <si>
    <t>United Energy - Property expenditure build-up</t>
  </si>
  <si>
    <t>Contingency</t>
  </si>
  <si>
    <t>All figures in real 2018 dollars</t>
  </si>
  <si>
    <t xml:space="preserve">All figures in real 2018 dollars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</si>
</sst>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  <numFmt numFmtId="166" formatCode="0.0000"/>
  </numFmts>
  <fonts count="9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2"/>
      <color theme="1"/>
      <name val="Calibri"/>
      <family val="2"/>
    </font>
    <font>
      <i/>
      <sz val="10"/>
      <color theme="1"/>
      <name val="Calibri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</font>
    <font>
      <b/>
      <sz val="11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8" tint="-0.499984740745262"/>
      </bottom>
      <diagonal/>
    </border>
    <border>
      <left/>
      <right style="thick">
        <color theme="0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Fill="1"/>
    <xf numFmtId="164" fontId="0" fillId="0" borderId="0" xfId="1" applyNumberFormat="1" applyFont="1"/>
    <xf numFmtId="164" fontId="0" fillId="0" borderId="0" xfId="1" applyNumberFormat="1" applyFont="1" applyFill="1"/>
    <xf numFmtId="164" fontId="2" fillId="0" borderId="1" xfId="1" applyNumberFormat="1" applyFont="1" applyBorder="1"/>
    <xf numFmtId="0" fontId="2" fillId="0" borderId="2" xfId="0" applyFont="1" applyBorder="1" applyAlignment="1">
      <alignment horizontal="center"/>
    </xf>
    <xf numFmtId="164" fontId="0" fillId="2" borderId="0" xfId="1" applyNumberFormat="1" applyFont="1" applyFill="1"/>
    <xf numFmtId="0" fontId="2" fillId="0" borderId="2" xfId="0" applyFont="1" applyBorder="1" applyAlignment="1">
      <alignment horizontal="left"/>
    </xf>
    <xf numFmtId="0" fontId="0" fillId="4" borderId="0" xfId="0" applyFill="1"/>
    <xf numFmtId="164" fontId="0" fillId="4" borderId="0" xfId="1" applyNumberFormat="1" applyFont="1" applyFill="1"/>
    <xf numFmtId="0" fontId="2" fillId="4" borderId="0" xfId="0" applyFont="1" applyFill="1" applyBorder="1" applyAlignment="1">
      <alignment horizontal="left"/>
    </xf>
    <xf numFmtId="0" fontId="2" fillId="0" borderId="0" xfId="0" applyFont="1" applyBorder="1"/>
    <xf numFmtId="0" fontId="0" fillId="2" borderId="0" xfId="0" applyFill="1"/>
    <xf numFmtId="0" fontId="0" fillId="0" borderId="2" xfId="0" applyBorder="1"/>
    <xf numFmtId="0" fontId="4" fillId="0" borderId="0" xfId="0" applyFont="1"/>
    <xf numFmtId="0" fontId="3" fillId="0" borderId="3" xfId="0" applyFont="1" applyBorder="1"/>
    <xf numFmtId="0" fontId="0" fillId="0" borderId="3" xfId="0" applyBorder="1"/>
    <xf numFmtId="164" fontId="0" fillId="0" borderId="0" xfId="0" applyNumberFormat="1"/>
    <xf numFmtId="9" fontId="0" fillId="2" borderId="0" xfId="0" applyNumberFormat="1" applyFill="1"/>
    <xf numFmtId="164" fontId="2" fillId="0" borderId="0" xfId="1" applyNumberFormat="1" applyFont="1" applyBorder="1"/>
    <xf numFmtId="0" fontId="0" fillId="3" borderId="0" xfId="0" applyFill="1" applyBorder="1"/>
    <xf numFmtId="164" fontId="0" fillId="3" borderId="0" xfId="1" applyNumberFormat="1" applyFont="1" applyFill="1" applyBorder="1"/>
    <xf numFmtId="0" fontId="2" fillId="0" borderId="2" xfId="0" applyFont="1" applyFill="1" applyBorder="1" applyAlignment="1">
      <alignment horizontal="center"/>
    </xf>
    <xf numFmtId="164" fontId="0" fillId="0" borderId="0" xfId="0" applyNumberFormat="1" applyFill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0" fillId="0" borderId="0" xfId="0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0" xfId="0" applyFont="1" applyAlignment="1"/>
    <xf numFmtId="0" fontId="2" fillId="0" borderId="0" xfId="0" applyFont="1" applyBorder="1" applyAlignment="1"/>
    <xf numFmtId="164" fontId="2" fillId="0" borderId="0" xfId="0" applyNumberFormat="1" applyFont="1" applyFill="1" applyBorder="1" applyAlignment="1">
      <alignment horizontal="right"/>
    </xf>
    <xf numFmtId="0" fontId="6" fillId="4" borderId="0" xfId="0" applyNumberFormat="1" applyFont="1" applyFill="1" applyBorder="1" applyAlignment="1">
      <alignment horizontal="right" vertical="center" wrapText="1"/>
    </xf>
    <xf numFmtId="0" fontId="6" fillId="4" borderId="4" xfId="0" applyNumberFormat="1" applyFont="1" applyFill="1" applyBorder="1" applyAlignment="1">
      <alignment horizontal="right" vertical="center" wrapText="1"/>
    </xf>
    <xf numFmtId="0" fontId="0" fillId="0" borderId="2" xfId="0" applyBorder="1" applyAlignment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left"/>
    </xf>
    <xf numFmtId="9" fontId="0" fillId="0" borderId="0" xfId="0" applyNumberFormat="1" applyFill="1"/>
    <xf numFmtId="164" fontId="0" fillId="0" borderId="0" xfId="0" applyNumberFormat="1" applyFill="1"/>
    <xf numFmtId="166" fontId="5" fillId="0" borderId="0" xfId="0" applyNumberFormat="1" applyFont="1" applyFill="1" applyBorder="1" applyAlignment="1">
      <alignment horizontal="center" wrapText="1"/>
    </xf>
    <xf numFmtId="0" fontId="7" fillId="5" borderId="0" xfId="2" applyFont="1" applyFill="1" applyBorder="1"/>
    <xf numFmtId="0" fontId="7" fillId="5" borderId="0" xfId="4" applyNumberFormat="1" applyFont="1" applyFill="1" applyBorder="1" applyAlignment="1" applyProtection="1">
      <alignment vertical="center"/>
      <protection locked="0"/>
    </xf>
    <xf numFmtId="0" fontId="8" fillId="5" borderId="0" xfId="2" quotePrefix="1" applyFont="1" applyFill="1" applyBorder="1" applyAlignment="1"/>
    <xf numFmtId="0" fontId="2" fillId="4" borderId="0" xfId="0" applyFont="1" applyFill="1" applyAlignment="1">
      <alignment horizontal="center" vertical="center"/>
    </xf>
  </cellXfs>
  <cellStyles count="5">
    <cellStyle name="Comma" xfId="1" builtinId="3"/>
    <cellStyle name="Comma 2" xfId="3"/>
    <cellStyle name="Comma_MTHREP2 2" xfId="4"/>
    <cellStyle name="Normal" xfId="0" builtinId="0"/>
    <cellStyle name="Normal 3 2" xfId="2"/>
  </cellStyles>
  <dxfs count="0"/>
  <tableStyles count="0" defaultTableStyle="TableStyleMedium2" defaultPivotStyle="PivotStyleLight16"/>
  <colors>
    <mruColors>
      <color rgb="FFFFFFCC"/>
      <color rgb="FFFFCCFF"/>
      <color rgb="FFFF99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591671</xdr:colOff>
      <xdr:row>25</xdr:row>
      <xdr:rowOff>134470</xdr:rowOff>
    </xdr:from>
    <xdr:to>
      <xdr:col>17</xdr:col>
      <xdr:colOff>508133</xdr:colOff>
      <xdr:row>37</xdr:row>
      <xdr:rowOff>141865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5AA7D0C8-7742-445A-86BA-050CBE20796F}"/>
            </a:ext>
          </a:extLst>
        </xdr:cNvPr>
        <xdr:cNvSpPr txBox="1"/>
      </xdr:nvSpPr>
      <xdr:spPr>
        <a:xfrm>
          <a:off x="11278721" y="4239745"/>
          <a:ext cx="8050812" cy="195049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Scope Items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Relocation</a:t>
          </a:r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– Includes the relocation and temporary accommodation/premises for 24 months while the existing 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Site is demolished and refurbished. Includes office space and vehicle storage. 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Design </a:t>
          </a:r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– Design and documentation of all new depot works for town planning and construction by architects,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and engineers. 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Civil</a:t>
          </a:r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–Includes cut and fill of the site, installation of new stormwater systems, concrete, asphalt, 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hard stand area,  land remediation and bunded /  containment areas.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Demolition</a:t>
          </a:r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– Demolition of the existing buildings and sheds to facilitate the new construction.  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Building works </a:t>
          </a:r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– Construction of all structures including sheds, office buildings and internal fitouts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Services</a:t>
          </a:r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– Includes electrical, mechanical, fire and hydraulic. 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  </a:t>
          </a:r>
          <a:endParaRPr lang="en-AU" sz="1000">
            <a:effectLst/>
          </a:endParaRPr>
        </a:p>
      </xdr:txBody>
    </xdr:sp>
    <xdr:clientData/>
  </xdr:twoCellAnchor>
  <xdr:twoCellAnchor>
    <xdr:from>
      <xdr:col>5</xdr:col>
      <xdr:colOff>0</xdr:colOff>
      <xdr:row>11</xdr:row>
      <xdr:rowOff>80682</xdr:rowOff>
    </xdr:from>
    <xdr:to>
      <xdr:col>20</xdr:col>
      <xdr:colOff>126743</xdr:colOff>
      <xdr:row>19</xdr:row>
      <xdr:rowOff>53766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A0DC047D-C863-4666-B326-F15DAE24A58D}"/>
            </a:ext>
          </a:extLst>
        </xdr:cNvPr>
        <xdr:cNvSpPr txBox="1"/>
      </xdr:nvSpPr>
      <xdr:spPr>
        <a:xfrm>
          <a:off x="11296650" y="1919007"/>
          <a:ext cx="9480293" cy="126848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Scope Items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Design </a:t>
          </a:r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– Design and documentation of all new depot works for town planning and construction by architects,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and engineers. 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Civil component </a:t>
          </a:r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– Includes cut and fill of the site, installation of new stormwater systems, concrete, asphalt, 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hard stand area,  land remediation and bunded /  containment areas.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Building works </a:t>
          </a:r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– Construction of all structures including sheds, office buildings and internal fitouts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Services</a:t>
          </a:r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– Includes electrical, mechanical, fire and hydraulic. </a:t>
          </a:r>
          <a:endParaRPr lang="en-AU" sz="1000">
            <a:effectLst/>
          </a:endParaRPr>
        </a:p>
      </xdr:txBody>
    </xdr:sp>
    <xdr:clientData/>
  </xdr:twoCellAnchor>
  <xdr:twoCellAnchor>
    <xdr:from>
      <xdr:col>5</xdr:col>
      <xdr:colOff>62754</xdr:colOff>
      <xdr:row>42</xdr:row>
      <xdr:rowOff>35859</xdr:rowOff>
    </xdr:from>
    <xdr:to>
      <xdr:col>20</xdr:col>
      <xdr:colOff>382627</xdr:colOff>
      <xdr:row>54</xdr:row>
      <xdr:rowOff>43254</xdr:rowOff>
    </xdr:to>
    <xdr:sp macro="" textlink="">
      <xdr:nvSpPr>
        <xdr:cNvPr id="4" name="TextBox 6">
          <a:extLst>
            <a:ext uri="{FF2B5EF4-FFF2-40B4-BE49-F238E27FC236}">
              <a16:creationId xmlns:a16="http://schemas.microsoft.com/office/drawing/2014/main" xmlns="" id="{8C16BA94-03E6-47A8-A445-33646C4BA0F1}"/>
            </a:ext>
          </a:extLst>
        </xdr:cNvPr>
        <xdr:cNvSpPr txBox="1"/>
      </xdr:nvSpPr>
      <xdr:spPr>
        <a:xfrm>
          <a:off x="11359404" y="6893859"/>
          <a:ext cx="9673423" cy="195049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Scope Items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Relocation</a:t>
          </a:r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– Includes the relocation and temporary accommodation/premises for 24 months while the existing 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Site is demolished and refurbished. Includes office space and vehicle storage. 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Design </a:t>
          </a:r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– Design and documentation of all new depot works for town planning and construction by architects,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and engineers. 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Civil</a:t>
          </a:r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– Includes cut and fill of the site, installation of new stormwater systems, concrete, asphalt, 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hard stand area,  land remediation and bunded /  containment areas.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Demolition</a:t>
          </a:r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– Demolition of the existing buildings and sheds to facilitate the new construction.  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Building works </a:t>
          </a:r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– Construction of all structures including sheds, office buildings and internal fitouts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Services</a:t>
          </a:r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– Includes electrical, mechanical, fire and hydraulic. </a:t>
          </a:r>
          <a:endParaRPr lang="en-AU" sz="1000">
            <a:effectLst/>
          </a:endParaRPr>
        </a:p>
        <a:p>
          <a:pPr rtl="0" eaLnBrk="1" latinLnBrk="0" hangingPunct="1"/>
          <a:r>
            <a:rPr lang="en-AU" sz="1200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  </a:t>
          </a:r>
          <a:endParaRPr lang="en-AU" sz="10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AG70"/>
  <sheetViews>
    <sheetView showGridLines="0" tabSelected="1" zoomScale="85" zoomScaleNormal="85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F10" sqref="F10"/>
    </sheetView>
  </sheetViews>
  <sheetFormatPr defaultRowHeight="12.75" x14ac:dyDescent="0.2"/>
  <cols>
    <col min="1" max="1" width="3.85546875" customWidth="1"/>
    <col min="2" max="2" width="13" customWidth="1"/>
    <col min="3" max="3" width="19" customWidth="1"/>
    <col min="4" max="4" width="2.5703125" customWidth="1"/>
    <col min="5" max="7" width="9.5703125" customWidth="1"/>
    <col min="8" max="8" width="2.5703125" customWidth="1"/>
    <col min="9" max="13" width="11.42578125" customWidth="1"/>
    <col min="14" max="14" width="2" customWidth="1"/>
    <col min="15" max="15" width="12.140625" customWidth="1"/>
    <col min="16" max="16" width="2.85546875" customWidth="1"/>
    <col min="17" max="18" width="10" customWidth="1"/>
    <col min="19" max="19" width="11.85546875" customWidth="1"/>
    <col min="20" max="20" width="11.28515625" bestFit="1" customWidth="1"/>
    <col min="21" max="21" width="10.42578125" customWidth="1"/>
    <col min="22" max="22" width="12" customWidth="1"/>
    <col min="24" max="24" width="10.85546875" customWidth="1"/>
    <col min="25" max="25" width="11.5703125" customWidth="1"/>
    <col min="27" max="27" width="12.7109375" bestFit="1" customWidth="1"/>
    <col min="28" max="28" width="10.28515625" customWidth="1"/>
    <col min="30" max="31" width="10.7109375" customWidth="1"/>
    <col min="32" max="32" width="11.28515625" bestFit="1" customWidth="1"/>
  </cols>
  <sheetData>
    <row r="2" spans="2:32" ht="16.5" thickBot="1" x14ac:dyDescent="0.3">
      <c r="B2" s="15" t="s">
        <v>28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</row>
    <row r="3" spans="2:32" ht="13.5" thickTop="1" x14ac:dyDescent="0.2"/>
    <row r="4" spans="2:32" x14ac:dyDescent="0.2">
      <c r="B4" s="12" t="s">
        <v>15</v>
      </c>
    </row>
    <row r="5" spans="2:32" ht="15" x14ac:dyDescent="0.25">
      <c r="K5" s="39"/>
      <c r="L5" s="40"/>
      <c r="M5" s="39"/>
      <c r="N5" s="41"/>
      <c r="O5" s="38"/>
    </row>
    <row r="6" spans="2:32" x14ac:dyDescent="0.2">
      <c r="B6" s="14" t="s">
        <v>31</v>
      </c>
    </row>
    <row r="7" spans="2:32" x14ac:dyDescent="0.2"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2:32" x14ac:dyDescent="0.2">
      <c r="O8" s="1"/>
      <c r="P8" s="1"/>
      <c r="Q8" s="42" t="s">
        <v>22</v>
      </c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pans="2:32" x14ac:dyDescent="0.2">
      <c r="B9" s="10" t="s">
        <v>16</v>
      </c>
      <c r="C9" s="10"/>
      <c r="D9" s="8"/>
      <c r="E9" s="10"/>
      <c r="F9" s="8"/>
      <c r="G9" s="8"/>
      <c r="H9" s="8"/>
      <c r="I9" s="9"/>
      <c r="J9" s="9"/>
      <c r="K9" s="9"/>
      <c r="L9" s="9"/>
      <c r="M9" s="9"/>
      <c r="N9" s="9"/>
      <c r="O9" s="9"/>
      <c r="P9" s="1"/>
      <c r="Q9" s="31" t="s">
        <v>12</v>
      </c>
      <c r="R9" s="31" t="s">
        <v>13</v>
      </c>
      <c r="S9" s="32" t="s">
        <v>14</v>
      </c>
      <c r="T9" s="31" t="s">
        <v>12</v>
      </c>
      <c r="U9" s="31" t="s">
        <v>13</v>
      </c>
      <c r="V9" s="32" t="s">
        <v>14</v>
      </c>
      <c r="W9" s="31" t="s">
        <v>12</v>
      </c>
      <c r="X9" s="31" t="s">
        <v>13</v>
      </c>
      <c r="Y9" s="32" t="s">
        <v>14</v>
      </c>
      <c r="Z9" s="31" t="s">
        <v>12</v>
      </c>
      <c r="AA9" s="31" t="s">
        <v>13</v>
      </c>
      <c r="AB9" s="32" t="s">
        <v>14</v>
      </c>
      <c r="AC9" s="31" t="s">
        <v>12</v>
      </c>
      <c r="AD9" s="31" t="s">
        <v>13</v>
      </c>
      <c r="AE9" s="32" t="s">
        <v>14</v>
      </c>
    </row>
    <row r="10" spans="2:32" x14ac:dyDescent="0.2">
      <c r="B10" s="28" t="s">
        <v>25</v>
      </c>
    </row>
    <row r="11" spans="2:32" x14ac:dyDescent="0.2">
      <c r="B11" s="27" t="s">
        <v>23</v>
      </c>
      <c r="C11" s="7"/>
      <c r="E11" s="22" t="s">
        <v>12</v>
      </c>
      <c r="F11" s="22" t="s">
        <v>13</v>
      </c>
      <c r="G11" s="22" t="s">
        <v>14</v>
      </c>
      <c r="I11" s="22" t="s">
        <v>17</v>
      </c>
      <c r="J11" s="5" t="s">
        <v>18</v>
      </c>
      <c r="K11" s="5" t="s">
        <v>19</v>
      </c>
      <c r="L11" s="5" t="s">
        <v>20</v>
      </c>
      <c r="M11" s="5" t="s">
        <v>21</v>
      </c>
      <c r="O11" s="22" t="s">
        <v>7</v>
      </c>
      <c r="P11" s="1"/>
      <c r="Q11" s="22" t="s">
        <v>17</v>
      </c>
      <c r="R11" s="22" t="s">
        <v>17</v>
      </c>
      <c r="S11" s="22" t="s">
        <v>17</v>
      </c>
      <c r="T11" s="5" t="s">
        <v>18</v>
      </c>
      <c r="U11" s="5" t="s">
        <v>18</v>
      </c>
      <c r="V11" s="5" t="s">
        <v>18</v>
      </c>
      <c r="W11" s="5" t="s">
        <v>19</v>
      </c>
      <c r="X11" s="5" t="s">
        <v>19</v>
      </c>
      <c r="Y11" s="5" t="s">
        <v>19</v>
      </c>
      <c r="Z11" s="5" t="s">
        <v>20</v>
      </c>
      <c r="AA11" s="5" t="s">
        <v>20</v>
      </c>
      <c r="AB11" s="5" t="s">
        <v>20</v>
      </c>
      <c r="AC11" s="5" t="s">
        <v>21</v>
      </c>
      <c r="AD11" s="5" t="s">
        <v>21</v>
      </c>
      <c r="AE11" s="5" t="s">
        <v>21</v>
      </c>
      <c r="AF11" s="22" t="s">
        <v>7</v>
      </c>
    </row>
    <row r="12" spans="2:32" x14ac:dyDescent="0.2">
      <c r="B12" s="25" t="s">
        <v>1</v>
      </c>
      <c r="D12" s="17"/>
      <c r="E12" s="18">
        <v>0</v>
      </c>
      <c r="F12" s="36">
        <f>1-SUM(E12,G12)</f>
        <v>0</v>
      </c>
      <c r="G12" s="18">
        <v>1</v>
      </c>
      <c r="H12" s="17"/>
      <c r="I12" s="6"/>
      <c r="J12" s="6"/>
      <c r="K12" s="6"/>
      <c r="L12" s="6">
        <v>510000</v>
      </c>
      <c r="M12" s="6">
        <v>0</v>
      </c>
      <c r="O12" s="23">
        <f>SUM(I12:M12)</f>
        <v>510000</v>
      </c>
      <c r="P12" s="1"/>
      <c r="Q12" s="17">
        <f t="shared" ref="Q12:Q20" si="0">$E12*$I12</f>
        <v>0</v>
      </c>
      <c r="R12" s="17">
        <f t="shared" ref="R12:R20" si="1">$F12*$I12</f>
        <v>0</v>
      </c>
      <c r="S12" s="17">
        <f t="shared" ref="S12:S20" si="2">$G12*$I12</f>
        <v>0</v>
      </c>
      <c r="T12" s="17">
        <f t="shared" ref="T12:T20" si="3">$E12*$J12</f>
        <v>0</v>
      </c>
      <c r="U12" s="17">
        <f t="shared" ref="U12:U20" si="4">$F12*$J12</f>
        <v>0</v>
      </c>
      <c r="V12" s="17">
        <f t="shared" ref="V12:V20" si="5">$G12*$J12</f>
        <v>0</v>
      </c>
      <c r="W12" s="17">
        <f t="shared" ref="W12:W20" si="6">$E12*$K12</f>
        <v>0</v>
      </c>
      <c r="X12" s="17">
        <f t="shared" ref="X12:X20" si="7">$F12*$K12</f>
        <v>0</v>
      </c>
      <c r="Y12" s="17">
        <f t="shared" ref="Y12:Y20" si="8">$G12*$K12</f>
        <v>0</v>
      </c>
      <c r="Z12" s="17">
        <f t="shared" ref="Z12:Z20" si="9">$E12*$L12</f>
        <v>0</v>
      </c>
      <c r="AA12" s="17">
        <f t="shared" ref="AA12:AA20" si="10">$F12*$L12</f>
        <v>0</v>
      </c>
      <c r="AB12" s="17">
        <f t="shared" ref="AB12:AB20" si="11">$G12*$L12</f>
        <v>510000</v>
      </c>
      <c r="AC12" s="17">
        <f t="shared" ref="AC12:AC20" si="12">$E12*$M12</f>
        <v>0</v>
      </c>
      <c r="AD12" s="17">
        <f t="shared" ref="AD12:AD20" si="13">$F12*$M12</f>
        <v>0</v>
      </c>
      <c r="AE12" s="17">
        <f t="shared" ref="AE12:AE20" si="14">$G12*$M12</f>
        <v>0</v>
      </c>
      <c r="AF12" s="23">
        <f>SUM(Q12:AE12)</f>
        <v>510000</v>
      </c>
    </row>
    <row r="13" spans="2:32" x14ac:dyDescent="0.2">
      <c r="B13" s="25" t="s">
        <v>0</v>
      </c>
      <c r="D13" s="17"/>
      <c r="E13" s="18">
        <v>0</v>
      </c>
      <c r="F13" s="36">
        <f>1-SUM(E13,G13)</f>
        <v>9.9999999999999978E-2</v>
      </c>
      <c r="G13" s="18">
        <v>0.9</v>
      </c>
      <c r="H13" s="17"/>
      <c r="I13" s="6"/>
      <c r="J13" s="6"/>
      <c r="K13" s="6"/>
      <c r="L13" s="6">
        <v>0</v>
      </c>
      <c r="M13" s="6">
        <v>0</v>
      </c>
      <c r="O13" s="23">
        <f t="shared" ref="O13:O20" si="15">SUM(I13:M13)</f>
        <v>0</v>
      </c>
      <c r="P13" s="1"/>
      <c r="Q13" s="17">
        <f t="shared" si="0"/>
        <v>0</v>
      </c>
      <c r="R13" s="17">
        <f t="shared" si="1"/>
        <v>0</v>
      </c>
      <c r="S13" s="17">
        <f t="shared" si="2"/>
        <v>0</v>
      </c>
      <c r="T13" s="17">
        <f t="shared" si="3"/>
        <v>0</v>
      </c>
      <c r="U13" s="17">
        <f t="shared" si="4"/>
        <v>0</v>
      </c>
      <c r="V13" s="17">
        <f t="shared" si="5"/>
        <v>0</v>
      </c>
      <c r="W13" s="17">
        <f t="shared" si="6"/>
        <v>0</v>
      </c>
      <c r="X13" s="17">
        <f t="shared" si="7"/>
        <v>0</v>
      </c>
      <c r="Y13" s="17">
        <f t="shared" si="8"/>
        <v>0</v>
      </c>
      <c r="Z13" s="17">
        <f t="shared" si="9"/>
        <v>0</v>
      </c>
      <c r="AA13" s="17">
        <f t="shared" si="10"/>
        <v>0</v>
      </c>
      <c r="AB13" s="17">
        <f t="shared" si="11"/>
        <v>0</v>
      </c>
      <c r="AC13" s="17">
        <f t="shared" si="12"/>
        <v>0</v>
      </c>
      <c r="AD13" s="17">
        <f t="shared" si="13"/>
        <v>0</v>
      </c>
      <c r="AE13" s="17">
        <f t="shared" si="14"/>
        <v>0</v>
      </c>
      <c r="AF13" s="23">
        <f t="shared" ref="AF13:AF20" si="16">SUM(Q13:AE13)</f>
        <v>0</v>
      </c>
    </row>
    <row r="14" spans="2:32" x14ac:dyDescent="0.2">
      <c r="B14" s="25" t="s">
        <v>8</v>
      </c>
      <c r="D14" s="17"/>
      <c r="E14" s="20"/>
      <c r="F14" s="18">
        <v>1</v>
      </c>
      <c r="G14" s="20"/>
      <c r="H14" s="17"/>
      <c r="I14" s="6"/>
      <c r="J14" s="6"/>
      <c r="K14" s="6"/>
      <c r="L14" s="6">
        <v>2000000</v>
      </c>
      <c r="M14" s="6">
        <v>0</v>
      </c>
      <c r="O14" s="23">
        <f t="shared" si="15"/>
        <v>2000000</v>
      </c>
      <c r="P14" s="1"/>
      <c r="Q14" s="17">
        <f t="shared" si="0"/>
        <v>0</v>
      </c>
      <c r="R14" s="17">
        <f t="shared" si="1"/>
        <v>0</v>
      </c>
      <c r="S14" s="17">
        <f t="shared" si="2"/>
        <v>0</v>
      </c>
      <c r="T14" s="17">
        <f t="shared" si="3"/>
        <v>0</v>
      </c>
      <c r="U14" s="17">
        <f t="shared" si="4"/>
        <v>0</v>
      </c>
      <c r="V14" s="17">
        <f t="shared" si="5"/>
        <v>0</v>
      </c>
      <c r="W14" s="17">
        <f t="shared" si="6"/>
        <v>0</v>
      </c>
      <c r="X14" s="17">
        <f t="shared" si="7"/>
        <v>0</v>
      </c>
      <c r="Y14" s="17">
        <f t="shared" si="8"/>
        <v>0</v>
      </c>
      <c r="Z14" s="17">
        <f t="shared" si="9"/>
        <v>0</v>
      </c>
      <c r="AA14" s="17">
        <f t="shared" si="10"/>
        <v>2000000</v>
      </c>
      <c r="AB14" s="17">
        <f t="shared" si="11"/>
        <v>0</v>
      </c>
      <c r="AC14" s="17">
        <f t="shared" si="12"/>
        <v>0</v>
      </c>
      <c r="AD14" s="17">
        <f t="shared" si="13"/>
        <v>0</v>
      </c>
      <c r="AE14" s="17">
        <f t="shared" si="14"/>
        <v>0</v>
      </c>
      <c r="AF14" s="23">
        <f t="shared" si="16"/>
        <v>2000000</v>
      </c>
    </row>
    <row r="15" spans="2:32" x14ac:dyDescent="0.2">
      <c r="B15" s="25" t="s">
        <v>2</v>
      </c>
      <c r="D15" s="17"/>
      <c r="E15" s="18">
        <v>0</v>
      </c>
      <c r="F15" s="36">
        <f t="shared" ref="F15:F20" si="17">1-SUM(E15,G15)</f>
        <v>0.5</v>
      </c>
      <c r="G15" s="18">
        <v>0.5</v>
      </c>
      <c r="H15" s="17"/>
      <c r="I15" s="6"/>
      <c r="J15" s="6"/>
      <c r="K15" s="6"/>
      <c r="L15" s="6">
        <v>1000000</v>
      </c>
      <c r="M15" s="6">
        <v>929384.61538461538</v>
      </c>
      <c r="O15" s="23">
        <f t="shared" si="15"/>
        <v>1929384.6153846155</v>
      </c>
      <c r="P15" s="1"/>
      <c r="Q15" s="17">
        <f t="shared" si="0"/>
        <v>0</v>
      </c>
      <c r="R15" s="17">
        <f t="shared" si="1"/>
        <v>0</v>
      </c>
      <c r="S15" s="17">
        <f t="shared" si="2"/>
        <v>0</v>
      </c>
      <c r="T15" s="17">
        <f t="shared" si="3"/>
        <v>0</v>
      </c>
      <c r="U15" s="17">
        <f t="shared" si="4"/>
        <v>0</v>
      </c>
      <c r="V15" s="17">
        <f t="shared" si="5"/>
        <v>0</v>
      </c>
      <c r="W15" s="17">
        <f t="shared" si="6"/>
        <v>0</v>
      </c>
      <c r="X15" s="17">
        <f t="shared" si="7"/>
        <v>0</v>
      </c>
      <c r="Y15" s="17">
        <f t="shared" si="8"/>
        <v>0</v>
      </c>
      <c r="Z15" s="17">
        <f t="shared" si="9"/>
        <v>0</v>
      </c>
      <c r="AA15" s="17">
        <f t="shared" si="10"/>
        <v>500000</v>
      </c>
      <c r="AB15" s="17">
        <f t="shared" si="11"/>
        <v>500000</v>
      </c>
      <c r="AC15" s="17">
        <f t="shared" si="12"/>
        <v>0</v>
      </c>
      <c r="AD15" s="17">
        <f t="shared" si="13"/>
        <v>464692.30769230769</v>
      </c>
      <c r="AE15" s="17">
        <f t="shared" si="14"/>
        <v>464692.30769230769</v>
      </c>
      <c r="AF15" s="23">
        <f t="shared" si="16"/>
        <v>1929384.6153846155</v>
      </c>
    </row>
    <row r="16" spans="2:32" x14ac:dyDescent="0.2">
      <c r="B16" s="25" t="s">
        <v>3</v>
      </c>
      <c r="D16" s="17"/>
      <c r="E16" s="18">
        <v>0</v>
      </c>
      <c r="F16" s="36">
        <f t="shared" si="17"/>
        <v>0.7</v>
      </c>
      <c r="G16" s="18">
        <v>0.3</v>
      </c>
      <c r="H16" s="17"/>
      <c r="I16" s="6"/>
      <c r="J16" s="6"/>
      <c r="K16" s="6"/>
      <c r="L16" s="6">
        <v>2560000</v>
      </c>
      <c r="M16" s="6">
        <v>5178000</v>
      </c>
      <c r="O16" s="23">
        <f t="shared" si="15"/>
        <v>7738000</v>
      </c>
      <c r="P16" s="1"/>
      <c r="Q16" s="17">
        <f t="shared" si="0"/>
        <v>0</v>
      </c>
      <c r="R16" s="17">
        <f t="shared" si="1"/>
        <v>0</v>
      </c>
      <c r="S16" s="17">
        <f t="shared" si="2"/>
        <v>0</v>
      </c>
      <c r="T16" s="17">
        <f t="shared" si="3"/>
        <v>0</v>
      </c>
      <c r="U16" s="17">
        <f t="shared" si="4"/>
        <v>0</v>
      </c>
      <c r="V16" s="17">
        <f t="shared" si="5"/>
        <v>0</v>
      </c>
      <c r="W16" s="17">
        <f t="shared" si="6"/>
        <v>0</v>
      </c>
      <c r="X16" s="17">
        <f t="shared" si="7"/>
        <v>0</v>
      </c>
      <c r="Y16" s="17">
        <f t="shared" si="8"/>
        <v>0</v>
      </c>
      <c r="Z16" s="17">
        <f t="shared" si="9"/>
        <v>0</v>
      </c>
      <c r="AA16" s="17">
        <f t="shared" si="10"/>
        <v>1792000</v>
      </c>
      <c r="AB16" s="17">
        <f t="shared" si="11"/>
        <v>768000</v>
      </c>
      <c r="AC16" s="17">
        <f t="shared" si="12"/>
        <v>0</v>
      </c>
      <c r="AD16" s="17">
        <f t="shared" si="13"/>
        <v>3624600</v>
      </c>
      <c r="AE16" s="17">
        <f t="shared" si="14"/>
        <v>1553400</v>
      </c>
      <c r="AF16" s="23">
        <f t="shared" si="16"/>
        <v>7738000</v>
      </c>
    </row>
    <row r="17" spans="2:33" x14ac:dyDescent="0.2">
      <c r="B17" s="25" t="s">
        <v>4</v>
      </c>
      <c r="D17" s="17"/>
      <c r="E17" s="18">
        <v>0</v>
      </c>
      <c r="F17" s="36">
        <f t="shared" si="17"/>
        <v>0.19999999999999996</v>
      </c>
      <c r="G17" s="18">
        <v>0.8</v>
      </c>
      <c r="H17" s="17"/>
      <c r="I17" s="6"/>
      <c r="J17" s="6"/>
      <c r="K17" s="6"/>
      <c r="L17" s="6">
        <v>0</v>
      </c>
      <c r="M17" s="6">
        <v>2257076.923076923</v>
      </c>
      <c r="O17" s="23">
        <f t="shared" si="15"/>
        <v>2257076.923076923</v>
      </c>
      <c r="P17" s="1"/>
      <c r="Q17" s="17">
        <f t="shared" si="0"/>
        <v>0</v>
      </c>
      <c r="R17" s="17">
        <f t="shared" si="1"/>
        <v>0</v>
      </c>
      <c r="S17" s="17">
        <f t="shared" si="2"/>
        <v>0</v>
      </c>
      <c r="T17" s="17">
        <f t="shared" si="3"/>
        <v>0</v>
      </c>
      <c r="U17" s="17">
        <f t="shared" si="4"/>
        <v>0</v>
      </c>
      <c r="V17" s="17">
        <f t="shared" si="5"/>
        <v>0</v>
      </c>
      <c r="W17" s="17">
        <f t="shared" si="6"/>
        <v>0</v>
      </c>
      <c r="X17" s="17">
        <f t="shared" si="7"/>
        <v>0</v>
      </c>
      <c r="Y17" s="17">
        <f t="shared" si="8"/>
        <v>0</v>
      </c>
      <c r="Z17" s="17">
        <f t="shared" si="9"/>
        <v>0</v>
      </c>
      <c r="AA17" s="17">
        <f t="shared" si="10"/>
        <v>0</v>
      </c>
      <c r="AB17" s="17">
        <f t="shared" si="11"/>
        <v>0</v>
      </c>
      <c r="AC17" s="17">
        <f t="shared" si="12"/>
        <v>0</v>
      </c>
      <c r="AD17" s="17">
        <f t="shared" si="13"/>
        <v>451415.38461538451</v>
      </c>
      <c r="AE17" s="17">
        <f t="shared" si="14"/>
        <v>1805661.5384615385</v>
      </c>
      <c r="AF17" s="23">
        <f t="shared" si="16"/>
        <v>2257076.923076923</v>
      </c>
    </row>
    <row r="18" spans="2:33" x14ac:dyDescent="0.2">
      <c r="B18" s="25" t="s">
        <v>5</v>
      </c>
      <c r="D18" s="17"/>
      <c r="E18" s="18">
        <v>0</v>
      </c>
      <c r="F18" s="36">
        <f t="shared" si="17"/>
        <v>1</v>
      </c>
      <c r="G18" s="18">
        <v>0</v>
      </c>
      <c r="H18" s="17"/>
      <c r="I18" s="6"/>
      <c r="J18" s="6"/>
      <c r="K18" s="6"/>
      <c r="L18" s="6">
        <v>0</v>
      </c>
      <c r="M18" s="6">
        <v>265538.46153846156</v>
      </c>
      <c r="O18" s="23">
        <f t="shared" si="15"/>
        <v>265538.46153846156</v>
      </c>
      <c r="P18" s="1"/>
      <c r="Q18" s="17">
        <f t="shared" si="0"/>
        <v>0</v>
      </c>
      <c r="R18" s="17">
        <f t="shared" si="1"/>
        <v>0</v>
      </c>
      <c r="S18" s="17">
        <f t="shared" si="2"/>
        <v>0</v>
      </c>
      <c r="T18" s="17">
        <f t="shared" si="3"/>
        <v>0</v>
      </c>
      <c r="U18" s="17">
        <f t="shared" si="4"/>
        <v>0</v>
      </c>
      <c r="V18" s="17">
        <f t="shared" si="5"/>
        <v>0</v>
      </c>
      <c r="W18" s="17">
        <f t="shared" si="6"/>
        <v>0</v>
      </c>
      <c r="X18" s="17">
        <f t="shared" si="7"/>
        <v>0</v>
      </c>
      <c r="Y18" s="17">
        <f t="shared" si="8"/>
        <v>0</v>
      </c>
      <c r="Z18" s="17">
        <f t="shared" si="9"/>
        <v>0</v>
      </c>
      <c r="AA18" s="17">
        <f t="shared" si="10"/>
        <v>0</v>
      </c>
      <c r="AB18" s="17">
        <f t="shared" si="11"/>
        <v>0</v>
      </c>
      <c r="AC18" s="17">
        <f t="shared" si="12"/>
        <v>0</v>
      </c>
      <c r="AD18" s="17">
        <f t="shared" si="13"/>
        <v>265538.46153846156</v>
      </c>
      <c r="AE18" s="17">
        <f t="shared" si="14"/>
        <v>0</v>
      </c>
      <c r="AF18" s="23">
        <f t="shared" si="16"/>
        <v>265538.46153846156</v>
      </c>
    </row>
    <row r="19" spans="2:33" x14ac:dyDescent="0.2">
      <c r="B19" s="25" t="s">
        <v>10</v>
      </c>
      <c r="D19" s="17"/>
      <c r="E19" s="18">
        <v>0</v>
      </c>
      <c r="F19" s="36">
        <f t="shared" si="17"/>
        <v>1</v>
      </c>
      <c r="G19" s="18">
        <v>0</v>
      </c>
      <c r="H19" s="17"/>
      <c r="I19" s="6"/>
      <c r="J19" s="6"/>
      <c r="K19" s="6"/>
      <c r="L19" s="6">
        <v>0</v>
      </c>
      <c r="M19" s="6">
        <v>0</v>
      </c>
      <c r="O19" s="23">
        <f t="shared" si="15"/>
        <v>0</v>
      </c>
      <c r="P19" s="1"/>
      <c r="Q19" s="17">
        <f t="shared" si="0"/>
        <v>0</v>
      </c>
      <c r="R19" s="17">
        <f t="shared" si="1"/>
        <v>0</v>
      </c>
      <c r="S19" s="17">
        <f t="shared" si="2"/>
        <v>0</v>
      </c>
      <c r="T19" s="17">
        <f t="shared" si="3"/>
        <v>0</v>
      </c>
      <c r="U19" s="17">
        <f t="shared" si="4"/>
        <v>0</v>
      </c>
      <c r="V19" s="17">
        <f t="shared" si="5"/>
        <v>0</v>
      </c>
      <c r="W19" s="17">
        <f t="shared" si="6"/>
        <v>0</v>
      </c>
      <c r="X19" s="17">
        <f t="shared" si="7"/>
        <v>0</v>
      </c>
      <c r="Y19" s="17">
        <f t="shared" si="8"/>
        <v>0</v>
      </c>
      <c r="Z19" s="17">
        <f t="shared" si="9"/>
        <v>0</v>
      </c>
      <c r="AA19" s="17">
        <f t="shared" si="10"/>
        <v>0</v>
      </c>
      <c r="AB19" s="17">
        <f t="shared" si="11"/>
        <v>0</v>
      </c>
      <c r="AC19" s="17">
        <f t="shared" si="12"/>
        <v>0</v>
      </c>
      <c r="AD19" s="17">
        <f t="shared" si="13"/>
        <v>0</v>
      </c>
      <c r="AE19" s="17">
        <f t="shared" si="14"/>
        <v>0</v>
      </c>
      <c r="AF19" s="23">
        <f t="shared" si="16"/>
        <v>0</v>
      </c>
    </row>
    <row r="20" spans="2:33" x14ac:dyDescent="0.2">
      <c r="B20" s="33" t="s">
        <v>9</v>
      </c>
      <c r="C20" s="33"/>
      <c r="D20" s="17"/>
      <c r="E20" s="18">
        <v>0.5</v>
      </c>
      <c r="F20" s="36">
        <f t="shared" si="17"/>
        <v>0</v>
      </c>
      <c r="G20" s="18">
        <v>0.5</v>
      </c>
      <c r="H20" s="17"/>
      <c r="I20" s="6"/>
      <c r="J20" s="6"/>
      <c r="K20" s="6"/>
      <c r="L20" s="6">
        <v>0</v>
      </c>
      <c r="M20" s="6">
        <v>0</v>
      </c>
      <c r="O20" s="23">
        <f t="shared" si="15"/>
        <v>0</v>
      </c>
      <c r="P20" s="1"/>
      <c r="Q20" s="17">
        <f t="shared" si="0"/>
        <v>0</v>
      </c>
      <c r="R20" s="17">
        <f t="shared" si="1"/>
        <v>0</v>
      </c>
      <c r="S20" s="17">
        <f t="shared" si="2"/>
        <v>0</v>
      </c>
      <c r="T20" s="17">
        <f t="shared" si="3"/>
        <v>0</v>
      </c>
      <c r="U20" s="17">
        <f t="shared" si="4"/>
        <v>0</v>
      </c>
      <c r="V20" s="17">
        <f t="shared" si="5"/>
        <v>0</v>
      </c>
      <c r="W20" s="17">
        <f t="shared" si="6"/>
        <v>0</v>
      </c>
      <c r="X20" s="17">
        <f t="shared" si="7"/>
        <v>0</v>
      </c>
      <c r="Y20" s="17">
        <f t="shared" si="8"/>
        <v>0</v>
      </c>
      <c r="Z20" s="17">
        <f t="shared" si="9"/>
        <v>0</v>
      </c>
      <c r="AA20" s="17">
        <f t="shared" si="10"/>
        <v>0</v>
      </c>
      <c r="AB20" s="17">
        <f t="shared" si="11"/>
        <v>0</v>
      </c>
      <c r="AC20" s="17">
        <f t="shared" si="12"/>
        <v>0</v>
      </c>
      <c r="AD20" s="17">
        <f t="shared" si="13"/>
        <v>0</v>
      </c>
      <c r="AE20" s="17">
        <f t="shared" si="14"/>
        <v>0</v>
      </c>
      <c r="AF20" s="23">
        <f t="shared" si="16"/>
        <v>0</v>
      </c>
    </row>
    <row r="21" spans="2:33" x14ac:dyDescent="0.2">
      <c r="B21" s="29" t="s">
        <v>6</v>
      </c>
      <c r="C21" s="11"/>
      <c r="E21" s="4"/>
      <c r="F21" s="4"/>
      <c r="G21" s="4"/>
      <c r="I21" s="24">
        <f t="shared" ref="I21" si="18">SUM(I12:I20)</f>
        <v>0</v>
      </c>
      <c r="J21" s="24">
        <f t="shared" ref="J21" si="19">SUM(J12:J20)</f>
        <v>0</v>
      </c>
      <c r="K21" s="24">
        <f t="shared" ref="K21" si="20">SUM(K12:K20)</f>
        <v>0</v>
      </c>
      <c r="L21" s="24">
        <f t="shared" ref="L21" si="21">SUM(L12:L20)</f>
        <v>6070000</v>
      </c>
      <c r="M21" s="24">
        <f t="shared" ref="M21" si="22">SUM(M12:M20)</f>
        <v>8630000</v>
      </c>
      <c r="O21" s="24">
        <f>SUM(O12:O20)</f>
        <v>14700000.000000002</v>
      </c>
      <c r="P21" s="1"/>
      <c r="Q21" s="24">
        <f t="shared" ref="Q21:S21" si="23">SUM(Q12:Q20)</f>
        <v>0</v>
      </c>
      <c r="R21" s="24">
        <f t="shared" si="23"/>
        <v>0</v>
      </c>
      <c r="S21" s="24">
        <f t="shared" si="23"/>
        <v>0</v>
      </c>
      <c r="T21" s="24">
        <f t="shared" ref="T21" si="24">SUM(T12:T20)</f>
        <v>0</v>
      </c>
      <c r="U21" s="24">
        <f t="shared" ref="U21" si="25">SUM(U12:U20)</f>
        <v>0</v>
      </c>
      <c r="V21" s="24">
        <f t="shared" ref="V21" si="26">SUM(V12:V20)</f>
        <v>0</v>
      </c>
      <c r="W21" s="24">
        <f t="shared" ref="W21" si="27">SUM(W12:W20)</f>
        <v>0</v>
      </c>
      <c r="X21" s="24">
        <f t="shared" ref="X21" si="28">SUM(X12:X20)</f>
        <v>0</v>
      </c>
      <c r="Y21" s="24">
        <f t="shared" ref="Y21" si="29">SUM(Y12:Y20)</f>
        <v>0</v>
      </c>
      <c r="Z21" s="24">
        <f t="shared" ref="Z21" si="30">SUM(Z12:Z20)</f>
        <v>0</v>
      </c>
      <c r="AA21" s="24">
        <f t="shared" ref="AA21" si="31">SUM(AA12:AA20)</f>
        <v>4292000</v>
      </c>
      <c r="AB21" s="24">
        <f t="shared" ref="AB21" si="32">SUM(AB12:AB20)</f>
        <v>1778000</v>
      </c>
      <c r="AC21" s="24">
        <f t="shared" ref="AC21" si="33">SUM(AC12:AC20)</f>
        <v>0</v>
      </c>
      <c r="AD21" s="24">
        <f t="shared" ref="AD21" si="34">SUM(AD12:AD20)</f>
        <v>4806246.153846154</v>
      </c>
      <c r="AE21" s="24">
        <f t="shared" ref="AE21" si="35">SUM(AE12:AE20)</f>
        <v>3823753.846153846</v>
      </c>
      <c r="AF21" s="24">
        <f>SUM(AF12:AF20)</f>
        <v>14700000.000000002</v>
      </c>
      <c r="AG21" s="17">
        <f>AF21-O21</f>
        <v>0</v>
      </c>
    </row>
    <row r="22" spans="2:33" x14ac:dyDescent="0.2">
      <c r="B22" s="29"/>
      <c r="C22" s="11"/>
      <c r="E22" s="19"/>
      <c r="F22" s="19"/>
      <c r="G22" s="19"/>
      <c r="I22" s="30"/>
      <c r="J22" s="30"/>
      <c r="K22" s="30"/>
      <c r="L22" s="30"/>
      <c r="M22" s="30"/>
      <c r="N22" s="30"/>
      <c r="O22" s="30"/>
      <c r="P22" s="1"/>
    </row>
    <row r="23" spans="2:33" x14ac:dyDescent="0.2">
      <c r="B23" s="25"/>
      <c r="I23" s="2"/>
      <c r="J23" s="2"/>
      <c r="K23" s="2"/>
      <c r="L23" s="2"/>
      <c r="O23" s="1"/>
      <c r="P23" s="1"/>
    </row>
    <row r="24" spans="2:33" x14ac:dyDescent="0.2">
      <c r="B24" s="25"/>
      <c r="I24" s="2"/>
      <c r="J24" s="2"/>
      <c r="K24" s="2"/>
      <c r="L24" s="2"/>
      <c r="O24" s="1"/>
      <c r="P24" s="1"/>
    </row>
    <row r="25" spans="2:33" x14ac:dyDescent="0.2">
      <c r="B25" s="28" t="s">
        <v>25</v>
      </c>
      <c r="I25" s="2"/>
      <c r="J25" s="2"/>
      <c r="K25" s="2"/>
      <c r="L25" s="2"/>
      <c r="O25" s="1"/>
      <c r="P25" s="1"/>
    </row>
    <row r="26" spans="2:33" x14ac:dyDescent="0.2">
      <c r="B26" s="27" t="s">
        <v>24</v>
      </c>
      <c r="C26" s="7"/>
      <c r="E26" s="22" t="s">
        <v>12</v>
      </c>
      <c r="F26" s="22" t="s">
        <v>13</v>
      </c>
      <c r="G26" s="22" t="s">
        <v>14</v>
      </c>
      <c r="I26" s="22" t="s">
        <v>17</v>
      </c>
      <c r="J26" s="5" t="s">
        <v>18</v>
      </c>
      <c r="K26" s="5" t="s">
        <v>19</v>
      </c>
      <c r="L26" s="5" t="s">
        <v>20</v>
      </c>
      <c r="M26" s="5" t="s">
        <v>21</v>
      </c>
      <c r="O26" s="22" t="s">
        <v>7</v>
      </c>
      <c r="P26" s="1"/>
      <c r="Q26" s="22" t="s">
        <v>17</v>
      </c>
      <c r="R26" s="22" t="s">
        <v>17</v>
      </c>
      <c r="S26" s="22" t="s">
        <v>17</v>
      </c>
      <c r="T26" s="5" t="s">
        <v>18</v>
      </c>
      <c r="U26" s="5" t="s">
        <v>18</v>
      </c>
      <c r="V26" s="5" t="s">
        <v>18</v>
      </c>
      <c r="W26" s="5" t="s">
        <v>19</v>
      </c>
      <c r="X26" s="5" t="s">
        <v>19</v>
      </c>
      <c r="Y26" s="5" t="s">
        <v>19</v>
      </c>
      <c r="Z26" s="5" t="s">
        <v>20</v>
      </c>
      <c r="AA26" s="5" t="s">
        <v>20</v>
      </c>
      <c r="AB26" s="5" t="s">
        <v>20</v>
      </c>
      <c r="AC26" s="5" t="s">
        <v>21</v>
      </c>
      <c r="AD26" s="5" t="s">
        <v>21</v>
      </c>
      <c r="AE26" s="5" t="s">
        <v>21</v>
      </c>
      <c r="AF26" s="22" t="s">
        <v>7</v>
      </c>
    </row>
    <row r="27" spans="2:33" x14ac:dyDescent="0.2">
      <c r="B27" s="25" t="s">
        <v>1</v>
      </c>
      <c r="D27" s="17"/>
      <c r="E27" s="18">
        <v>0</v>
      </c>
      <c r="F27" s="36">
        <f>1-SUM(E27,G27)</f>
        <v>0</v>
      </c>
      <c r="G27" s="18">
        <v>1</v>
      </c>
      <c r="H27" s="17"/>
      <c r="I27" s="6">
        <v>650000</v>
      </c>
      <c r="J27" s="6">
        <v>0</v>
      </c>
      <c r="K27" s="6"/>
      <c r="L27" s="6"/>
      <c r="M27" s="6"/>
      <c r="O27" s="23">
        <f>SUM(I27:M27)</f>
        <v>650000</v>
      </c>
      <c r="P27" s="1"/>
      <c r="Q27" s="17">
        <f t="shared" ref="Q27:Q35" si="36">$E27*$I27</f>
        <v>0</v>
      </c>
      <c r="R27" s="17">
        <f t="shared" ref="R27:R35" si="37">$F27*$I27</f>
        <v>0</v>
      </c>
      <c r="S27" s="17">
        <f t="shared" ref="S27:S35" si="38">$G27*$I27</f>
        <v>650000</v>
      </c>
      <c r="T27" s="17">
        <f t="shared" ref="T27:T35" si="39">$E27*$J27</f>
        <v>0</v>
      </c>
      <c r="U27" s="17">
        <f t="shared" ref="U27:U35" si="40">$F27*$J27</f>
        <v>0</v>
      </c>
      <c r="V27" s="17">
        <f t="shared" ref="V27:V35" si="41">$G27*$J27</f>
        <v>0</v>
      </c>
      <c r="W27" s="17">
        <f t="shared" ref="W27:W35" si="42">$E27*$K27</f>
        <v>0</v>
      </c>
      <c r="X27" s="17">
        <f t="shared" ref="X27:X35" si="43">$F27*$K27</f>
        <v>0</v>
      </c>
      <c r="Y27" s="17">
        <f t="shared" ref="Y27:Y35" si="44">$G27*$K27</f>
        <v>0</v>
      </c>
      <c r="Z27" s="17">
        <f t="shared" ref="Z27:Z35" si="45">$E27*$L27</f>
        <v>0</v>
      </c>
      <c r="AA27" s="17">
        <f t="shared" ref="AA27:AA35" si="46">$F27*$L27</f>
        <v>0</v>
      </c>
      <c r="AB27" s="17">
        <f t="shared" ref="AB27:AB35" si="47">$G27*$L27</f>
        <v>0</v>
      </c>
      <c r="AC27" s="17">
        <f t="shared" ref="AC27:AC35" si="48">$E27*$M27</f>
        <v>0</v>
      </c>
      <c r="AD27" s="17">
        <f t="shared" ref="AD27:AD35" si="49">$F27*$M27</f>
        <v>0</v>
      </c>
      <c r="AE27" s="17">
        <f t="shared" ref="AE27:AE35" si="50">$G27*$M27</f>
        <v>0</v>
      </c>
      <c r="AF27" s="23">
        <f>SUM(Q27:AE27)</f>
        <v>650000</v>
      </c>
    </row>
    <row r="28" spans="2:33" x14ac:dyDescent="0.2">
      <c r="B28" s="25" t="s">
        <v>0</v>
      </c>
      <c r="D28" s="17"/>
      <c r="E28" s="18">
        <v>0</v>
      </c>
      <c r="F28" s="36">
        <f>1-SUM(E28,G28)</f>
        <v>9.9999999999999978E-2</v>
      </c>
      <c r="G28" s="18">
        <v>0.9</v>
      </c>
      <c r="H28" s="17"/>
      <c r="I28" s="6">
        <v>1500000</v>
      </c>
      <c r="J28" s="6">
        <v>1887559.8086124402</v>
      </c>
      <c r="K28" s="6"/>
      <c r="L28" s="6"/>
      <c r="M28" s="6"/>
      <c r="O28" s="23">
        <f t="shared" ref="O28:O35" si="51">SUM(I28:M28)</f>
        <v>3387559.8086124402</v>
      </c>
      <c r="P28" s="1"/>
      <c r="Q28" s="17">
        <f t="shared" si="36"/>
        <v>0</v>
      </c>
      <c r="R28" s="17">
        <f t="shared" si="37"/>
        <v>149999.99999999997</v>
      </c>
      <c r="S28" s="17">
        <f t="shared" si="38"/>
        <v>1350000</v>
      </c>
      <c r="T28" s="17">
        <f t="shared" si="39"/>
        <v>0</v>
      </c>
      <c r="U28" s="17">
        <f t="shared" si="40"/>
        <v>188755.980861244</v>
      </c>
      <c r="V28" s="17">
        <f t="shared" si="41"/>
        <v>1698803.8277511962</v>
      </c>
      <c r="W28" s="17">
        <f t="shared" si="42"/>
        <v>0</v>
      </c>
      <c r="X28" s="17">
        <f t="shared" si="43"/>
        <v>0</v>
      </c>
      <c r="Y28" s="17">
        <f t="shared" si="44"/>
        <v>0</v>
      </c>
      <c r="Z28" s="17">
        <f t="shared" si="45"/>
        <v>0</v>
      </c>
      <c r="AA28" s="17">
        <f t="shared" si="46"/>
        <v>0</v>
      </c>
      <c r="AB28" s="17">
        <f t="shared" si="47"/>
        <v>0</v>
      </c>
      <c r="AC28" s="17">
        <f t="shared" si="48"/>
        <v>0</v>
      </c>
      <c r="AD28" s="17">
        <f t="shared" si="49"/>
        <v>0</v>
      </c>
      <c r="AE28" s="17">
        <f t="shared" si="50"/>
        <v>0</v>
      </c>
      <c r="AF28" s="23">
        <f t="shared" ref="AF28:AF35" si="52">SUM(Q28:AE28)</f>
        <v>3387559.8086124402</v>
      </c>
    </row>
    <row r="29" spans="2:33" x14ac:dyDescent="0.2">
      <c r="B29" s="25" t="s">
        <v>8</v>
      </c>
      <c r="D29" s="17"/>
      <c r="E29" s="20"/>
      <c r="F29" s="18">
        <v>1</v>
      </c>
      <c r="G29" s="20"/>
      <c r="H29" s="17"/>
      <c r="I29" s="6">
        <v>0</v>
      </c>
      <c r="J29" s="6">
        <v>0</v>
      </c>
      <c r="K29" s="6"/>
      <c r="L29" s="6"/>
      <c r="M29" s="6"/>
      <c r="O29" s="23">
        <f t="shared" si="51"/>
        <v>0</v>
      </c>
      <c r="P29" s="1"/>
      <c r="Q29" s="17">
        <f t="shared" si="36"/>
        <v>0</v>
      </c>
      <c r="R29" s="17">
        <f t="shared" si="37"/>
        <v>0</v>
      </c>
      <c r="S29" s="17">
        <f t="shared" si="38"/>
        <v>0</v>
      </c>
      <c r="T29" s="17">
        <f t="shared" si="39"/>
        <v>0</v>
      </c>
      <c r="U29" s="17">
        <f t="shared" si="40"/>
        <v>0</v>
      </c>
      <c r="V29" s="17">
        <f t="shared" si="41"/>
        <v>0</v>
      </c>
      <c r="W29" s="17">
        <f t="shared" si="42"/>
        <v>0</v>
      </c>
      <c r="X29" s="17">
        <f t="shared" si="43"/>
        <v>0</v>
      </c>
      <c r="Y29" s="17">
        <f t="shared" si="44"/>
        <v>0</v>
      </c>
      <c r="Z29" s="17">
        <f t="shared" si="45"/>
        <v>0</v>
      </c>
      <c r="AA29" s="17">
        <f t="shared" si="46"/>
        <v>0</v>
      </c>
      <c r="AB29" s="17">
        <f t="shared" si="47"/>
        <v>0</v>
      </c>
      <c r="AC29" s="17">
        <f t="shared" si="48"/>
        <v>0</v>
      </c>
      <c r="AD29" s="17">
        <f t="shared" si="49"/>
        <v>0</v>
      </c>
      <c r="AE29" s="17">
        <f t="shared" si="50"/>
        <v>0</v>
      </c>
      <c r="AF29" s="23">
        <f t="shared" si="52"/>
        <v>0</v>
      </c>
    </row>
    <row r="30" spans="2:33" x14ac:dyDescent="0.2">
      <c r="B30" s="25" t="s">
        <v>2</v>
      </c>
      <c r="D30" s="17"/>
      <c r="E30" s="18">
        <v>0</v>
      </c>
      <c r="F30" s="36">
        <f t="shared" ref="F30:F35" si="53">1-SUM(E30,G30)</f>
        <v>0.5</v>
      </c>
      <c r="G30" s="18">
        <v>0.5</v>
      </c>
      <c r="H30" s="17"/>
      <c r="I30" s="6">
        <v>3500000</v>
      </c>
      <c r="J30" s="6">
        <v>0</v>
      </c>
      <c r="K30" s="6"/>
      <c r="L30" s="6"/>
      <c r="M30" s="6"/>
      <c r="O30" s="23">
        <f t="shared" si="51"/>
        <v>3500000</v>
      </c>
      <c r="P30" s="1"/>
      <c r="Q30" s="17">
        <f t="shared" si="36"/>
        <v>0</v>
      </c>
      <c r="R30" s="17">
        <f t="shared" si="37"/>
        <v>1750000</v>
      </c>
      <c r="S30" s="17">
        <f t="shared" si="38"/>
        <v>1750000</v>
      </c>
      <c r="T30" s="17">
        <f t="shared" si="39"/>
        <v>0</v>
      </c>
      <c r="U30" s="17">
        <f t="shared" si="40"/>
        <v>0</v>
      </c>
      <c r="V30" s="17">
        <f t="shared" si="41"/>
        <v>0</v>
      </c>
      <c r="W30" s="17">
        <f t="shared" si="42"/>
        <v>0</v>
      </c>
      <c r="X30" s="17">
        <f t="shared" si="43"/>
        <v>0</v>
      </c>
      <c r="Y30" s="17">
        <f t="shared" si="44"/>
        <v>0</v>
      </c>
      <c r="Z30" s="17">
        <f t="shared" si="45"/>
        <v>0</v>
      </c>
      <c r="AA30" s="17">
        <f t="shared" si="46"/>
        <v>0</v>
      </c>
      <c r="AB30" s="17">
        <f t="shared" si="47"/>
        <v>0</v>
      </c>
      <c r="AC30" s="17">
        <f t="shared" si="48"/>
        <v>0</v>
      </c>
      <c r="AD30" s="17">
        <f t="shared" si="49"/>
        <v>0</v>
      </c>
      <c r="AE30" s="17">
        <f t="shared" si="50"/>
        <v>0</v>
      </c>
      <c r="AF30" s="23">
        <f t="shared" si="52"/>
        <v>3500000</v>
      </c>
    </row>
    <row r="31" spans="2:33" x14ac:dyDescent="0.2">
      <c r="B31" s="25" t="s">
        <v>3</v>
      </c>
      <c r="D31" s="17"/>
      <c r="E31" s="18">
        <v>0</v>
      </c>
      <c r="F31" s="36">
        <f t="shared" si="53"/>
        <v>0.7</v>
      </c>
      <c r="G31" s="18">
        <v>0.3</v>
      </c>
      <c r="H31" s="17"/>
      <c r="I31" s="6">
        <v>8163500</v>
      </c>
      <c r="J31" s="6">
        <v>8073715.3110047802</v>
      </c>
      <c r="K31" s="6"/>
      <c r="L31" s="6"/>
      <c r="M31" s="6"/>
      <c r="O31" s="23">
        <f t="shared" si="51"/>
        <v>16237215.31100478</v>
      </c>
      <c r="P31" s="1"/>
      <c r="Q31" s="17">
        <f t="shared" si="36"/>
        <v>0</v>
      </c>
      <c r="R31" s="17">
        <f t="shared" si="37"/>
        <v>5714450</v>
      </c>
      <c r="S31" s="17">
        <f t="shared" si="38"/>
        <v>2449050</v>
      </c>
      <c r="T31" s="17">
        <f t="shared" si="39"/>
        <v>0</v>
      </c>
      <c r="U31" s="17">
        <f t="shared" si="40"/>
        <v>5651600.7177033462</v>
      </c>
      <c r="V31" s="17">
        <f t="shared" si="41"/>
        <v>2422114.5933014341</v>
      </c>
      <c r="W31" s="17">
        <f t="shared" si="42"/>
        <v>0</v>
      </c>
      <c r="X31" s="17">
        <f t="shared" si="43"/>
        <v>0</v>
      </c>
      <c r="Y31" s="17">
        <f t="shared" si="44"/>
        <v>0</v>
      </c>
      <c r="Z31" s="17">
        <f t="shared" si="45"/>
        <v>0</v>
      </c>
      <c r="AA31" s="17">
        <f t="shared" si="46"/>
        <v>0</v>
      </c>
      <c r="AB31" s="17">
        <f t="shared" si="47"/>
        <v>0</v>
      </c>
      <c r="AC31" s="17">
        <f t="shared" si="48"/>
        <v>0</v>
      </c>
      <c r="AD31" s="17">
        <f t="shared" si="49"/>
        <v>0</v>
      </c>
      <c r="AE31" s="17">
        <f t="shared" si="50"/>
        <v>0</v>
      </c>
      <c r="AF31" s="23">
        <f t="shared" si="52"/>
        <v>16237215.31100478</v>
      </c>
    </row>
    <row r="32" spans="2:33" x14ac:dyDescent="0.2">
      <c r="B32" s="25" t="s">
        <v>4</v>
      </c>
      <c r="D32" s="17"/>
      <c r="E32" s="18">
        <v>0</v>
      </c>
      <c r="F32" s="36">
        <f t="shared" si="53"/>
        <v>0.19999999999999996</v>
      </c>
      <c r="G32" s="18">
        <v>0.8</v>
      </c>
      <c r="H32" s="17"/>
      <c r="I32" s="6">
        <v>1000000</v>
      </c>
      <c r="J32" s="6">
        <v>3649282.296650718</v>
      </c>
      <c r="K32" s="6"/>
      <c r="L32" s="6"/>
      <c r="M32" s="6"/>
      <c r="O32" s="23">
        <f t="shared" si="51"/>
        <v>4649282.296650718</v>
      </c>
      <c r="P32" s="1"/>
      <c r="Q32" s="17">
        <f t="shared" si="36"/>
        <v>0</v>
      </c>
      <c r="R32" s="17">
        <f t="shared" si="37"/>
        <v>199999.99999999994</v>
      </c>
      <c r="S32" s="17">
        <f t="shared" si="38"/>
        <v>800000</v>
      </c>
      <c r="T32" s="17">
        <f t="shared" si="39"/>
        <v>0</v>
      </c>
      <c r="U32" s="17">
        <f t="shared" si="40"/>
        <v>729856.45933014341</v>
      </c>
      <c r="V32" s="17">
        <f t="shared" si="41"/>
        <v>2919425.8373205746</v>
      </c>
      <c r="W32" s="17">
        <f t="shared" si="42"/>
        <v>0</v>
      </c>
      <c r="X32" s="17">
        <f t="shared" si="43"/>
        <v>0</v>
      </c>
      <c r="Y32" s="17">
        <f t="shared" si="44"/>
        <v>0</v>
      </c>
      <c r="Z32" s="17">
        <f t="shared" si="45"/>
        <v>0</v>
      </c>
      <c r="AA32" s="17">
        <f t="shared" si="46"/>
        <v>0</v>
      </c>
      <c r="AB32" s="17">
        <f t="shared" si="47"/>
        <v>0</v>
      </c>
      <c r="AC32" s="17">
        <f t="shared" si="48"/>
        <v>0</v>
      </c>
      <c r="AD32" s="17">
        <f t="shared" si="49"/>
        <v>0</v>
      </c>
      <c r="AE32" s="17">
        <f t="shared" si="50"/>
        <v>0</v>
      </c>
      <c r="AF32" s="23">
        <f t="shared" si="52"/>
        <v>4649282.296650718</v>
      </c>
    </row>
    <row r="33" spans="2:33" x14ac:dyDescent="0.2">
      <c r="B33" s="25" t="s">
        <v>5</v>
      </c>
      <c r="D33" s="17"/>
      <c r="E33" s="18">
        <v>0</v>
      </c>
      <c r="F33" s="36">
        <f t="shared" si="53"/>
        <v>1</v>
      </c>
      <c r="G33" s="18">
        <v>0</v>
      </c>
      <c r="H33" s="17"/>
      <c r="I33" s="6">
        <v>0</v>
      </c>
      <c r="J33" s="6">
        <v>817942.58373205748</v>
      </c>
      <c r="K33" s="6"/>
      <c r="L33" s="6"/>
      <c r="M33" s="6"/>
      <c r="O33" s="23">
        <f t="shared" si="51"/>
        <v>817942.58373205748</v>
      </c>
      <c r="P33" s="1"/>
      <c r="Q33" s="17">
        <f t="shared" si="36"/>
        <v>0</v>
      </c>
      <c r="R33" s="17">
        <f t="shared" si="37"/>
        <v>0</v>
      </c>
      <c r="S33" s="17">
        <f t="shared" si="38"/>
        <v>0</v>
      </c>
      <c r="T33" s="17">
        <f t="shared" si="39"/>
        <v>0</v>
      </c>
      <c r="U33" s="17">
        <f t="shared" si="40"/>
        <v>817942.58373205748</v>
      </c>
      <c r="V33" s="17">
        <f t="shared" si="41"/>
        <v>0</v>
      </c>
      <c r="W33" s="17">
        <f t="shared" si="42"/>
        <v>0</v>
      </c>
      <c r="X33" s="17">
        <f t="shared" si="43"/>
        <v>0</v>
      </c>
      <c r="Y33" s="17">
        <f t="shared" si="44"/>
        <v>0</v>
      </c>
      <c r="Z33" s="17">
        <f t="shared" si="45"/>
        <v>0</v>
      </c>
      <c r="AA33" s="17">
        <f t="shared" si="46"/>
        <v>0</v>
      </c>
      <c r="AB33" s="17">
        <f t="shared" si="47"/>
        <v>0</v>
      </c>
      <c r="AC33" s="17">
        <f t="shared" si="48"/>
        <v>0</v>
      </c>
      <c r="AD33" s="17">
        <f t="shared" si="49"/>
        <v>0</v>
      </c>
      <c r="AE33" s="17">
        <f t="shared" si="50"/>
        <v>0</v>
      </c>
      <c r="AF33" s="23">
        <f t="shared" si="52"/>
        <v>817942.58373205748</v>
      </c>
    </row>
    <row r="34" spans="2:33" x14ac:dyDescent="0.2">
      <c r="B34" s="25" t="s">
        <v>10</v>
      </c>
      <c r="D34" s="17"/>
      <c r="E34" s="18">
        <v>0</v>
      </c>
      <c r="F34" s="36">
        <f t="shared" si="53"/>
        <v>1</v>
      </c>
      <c r="G34" s="18">
        <v>0</v>
      </c>
      <c r="H34" s="17"/>
      <c r="I34" s="6">
        <v>0</v>
      </c>
      <c r="J34" s="6">
        <v>0</v>
      </c>
      <c r="K34" s="6"/>
      <c r="L34" s="6"/>
      <c r="M34" s="6"/>
      <c r="O34" s="23">
        <f t="shared" si="51"/>
        <v>0</v>
      </c>
      <c r="P34" s="1"/>
      <c r="Q34" s="17">
        <f t="shared" si="36"/>
        <v>0</v>
      </c>
      <c r="R34" s="17">
        <f t="shared" si="37"/>
        <v>0</v>
      </c>
      <c r="S34" s="17">
        <f t="shared" si="38"/>
        <v>0</v>
      </c>
      <c r="T34" s="17">
        <f t="shared" si="39"/>
        <v>0</v>
      </c>
      <c r="U34" s="17">
        <f t="shared" si="40"/>
        <v>0</v>
      </c>
      <c r="V34" s="17">
        <f t="shared" si="41"/>
        <v>0</v>
      </c>
      <c r="W34" s="17">
        <f t="shared" si="42"/>
        <v>0</v>
      </c>
      <c r="X34" s="17">
        <f t="shared" si="43"/>
        <v>0</v>
      </c>
      <c r="Y34" s="17">
        <f t="shared" si="44"/>
        <v>0</v>
      </c>
      <c r="Z34" s="17">
        <f t="shared" si="45"/>
        <v>0</v>
      </c>
      <c r="AA34" s="17">
        <f t="shared" si="46"/>
        <v>0</v>
      </c>
      <c r="AB34" s="17">
        <f t="shared" si="47"/>
        <v>0</v>
      </c>
      <c r="AC34" s="17">
        <f t="shared" si="48"/>
        <v>0</v>
      </c>
      <c r="AD34" s="17">
        <f t="shared" si="49"/>
        <v>0</v>
      </c>
      <c r="AE34" s="17">
        <f t="shared" si="50"/>
        <v>0</v>
      </c>
      <c r="AF34" s="23">
        <f t="shared" si="52"/>
        <v>0</v>
      </c>
    </row>
    <row r="35" spans="2:33" x14ac:dyDescent="0.2">
      <c r="B35" s="33" t="s">
        <v>9</v>
      </c>
      <c r="C35" s="13"/>
      <c r="D35" s="17"/>
      <c r="E35" s="18">
        <v>0.5</v>
      </c>
      <c r="F35" s="36">
        <f t="shared" si="53"/>
        <v>0</v>
      </c>
      <c r="G35" s="18">
        <v>0.5</v>
      </c>
      <c r="H35" s="17"/>
      <c r="I35" s="6">
        <v>0</v>
      </c>
      <c r="J35" s="6">
        <v>0</v>
      </c>
      <c r="K35" s="6"/>
      <c r="L35" s="6"/>
      <c r="M35" s="6"/>
      <c r="O35" s="23">
        <f t="shared" si="51"/>
        <v>0</v>
      </c>
      <c r="P35" s="1"/>
      <c r="Q35" s="17">
        <f t="shared" si="36"/>
        <v>0</v>
      </c>
      <c r="R35" s="17">
        <f t="shared" si="37"/>
        <v>0</v>
      </c>
      <c r="S35" s="17">
        <f t="shared" si="38"/>
        <v>0</v>
      </c>
      <c r="T35" s="17">
        <f t="shared" si="39"/>
        <v>0</v>
      </c>
      <c r="U35" s="17">
        <f t="shared" si="40"/>
        <v>0</v>
      </c>
      <c r="V35" s="17">
        <f t="shared" si="41"/>
        <v>0</v>
      </c>
      <c r="W35" s="17">
        <f t="shared" si="42"/>
        <v>0</v>
      </c>
      <c r="X35" s="17">
        <f t="shared" si="43"/>
        <v>0</v>
      </c>
      <c r="Y35" s="17">
        <f t="shared" si="44"/>
        <v>0</v>
      </c>
      <c r="Z35" s="17">
        <f t="shared" si="45"/>
        <v>0</v>
      </c>
      <c r="AA35" s="17">
        <f t="shared" si="46"/>
        <v>0</v>
      </c>
      <c r="AB35" s="17">
        <f t="shared" si="47"/>
        <v>0</v>
      </c>
      <c r="AC35" s="17">
        <f t="shared" si="48"/>
        <v>0</v>
      </c>
      <c r="AD35" s="17">
        <f t="shared" si="49"/>
        <v>0</v>
      </c>
      <c r="AE35" s="17">
        <f t="shared" si="50"/>
        <v>0</v>
      </c>
      <c r="AF35" s="23">
        <f t="shared" si="52"/>
        <v>0</v>
      </c>
    </row>
    <row r="36" spans="2:33" x14ac:dyDescent="0.2">
      <c r="B36" s="29" t="s">
        <v>6</v>
      </c>
      <c r="C36" s="11"/>
      <c r="E36" s="4"/>
      <c r="F36" s="4"/>
      <c r="G36" s="4"/>
      <c r="I36" s="24">
        <f t="shared" ref="I36" si="54">SUM(I27:I35)</f>
        <v>14813500</v>
      </c>
      <c r="J36" s="24">
        <f t="shared" ref="J36" si="55">SUM(J27:J35)</f>
        <v>14428499.999999996</v>
      </c>
      <c r="K36" s="24">
        <f t="shared" ref="K36" si="56">SUM(K27:K35)</f>
        <v>0</v>
      </c>
      <c r="L36" s="24">
        <f t="shared" ref="L36" si="57">SUM(L27:L35)</f>
        <v>0</v>
      </c>
      <c r="M36" s="24">
        <f t="shared" ref="M36" si="58">SUM(M27:M35)</f>
        <v>0</v>
      </c>
      <c r="O36" s="24">
        <f>SUM(O27:O35)</f>
        <v>29241999.999999996</v>
      </c>
      <c r="P36" s="1"/>
      <c r="Q36" s="24">
        <f t="shared" ref="Q36" si="59">SUM(Q27:Q35)</f>
        <v>0</v>
      </c>
      <c r="R36" s="24">
        <f t="shared" ref="R36" si="60">SUM(R27:R35)</f>
        <v>7814450</v>
      </c>
      <c r="S36" s="24">
        <f t="shared" ref="S36" si="61">SUM(S27:S35)</f>
        <v>6999050</v>
      </c>
      <c r="T36" s="24">
        <f t="shared" ref="T36" si="62">SUM(T27:T35)</f>
        <v>0</v>
      </c>
      <c r="U36" s="24">
        <f t="shared" ref="U36" si="63">SUM(U27:U35)</f>
        <v>7388155.7416267907</v>
      </c>
      <c r="V36" s="24">
        <f t="shared" ref="V36" si="64">SUM(V27:V35)</f>
        <v>7040344.2583732046</v>
      </c>
      <c r="W36" s="24">
        <f t="shared" ref="W36" si="65">SUM(W27:W35)</f>
        <v>0</v>
      </c>
      <c r="X36" s="24">
        <f t="shared" ref="X36" si="66">SUM(X27:X35)</f>
        <v>0</v>
      </c>
      <c r="Y36" s="24">
        <f t="shared" ref="Y36" si="67">SUM(Y27:Y35)</f>
        <v>0</v>
      </c>
      <c r="Z36" s="24">
        <f t="shared" ref="Z36" si="68">SUM(Z27:Z35)</f>
        <v>0</v>
      </c>
      <c r="AA36" s="24">
        <f t="shared" ref="AA36" si="69">SUM(AA27:AA35)</f>
        <v>0</v>
      </c>
      <c r="AB36" s="24">
        <f t="shared" ref="AB36" si="70">SUM(AB27:AB35)</f>
        <v>0</v>
      </c>
      <c r="AC36" s="24">
        <f t="shared" ref="AC36" si="71">SUM(AC27:AC35)</f>
        <v>0</v>
      </c>
      <c r="AD36" s="24">
        <f t="shared" ref="AD36" si="72">SUM(AD27:AD35)</f>
        <v>0</v>
      </c>
      <c r="AE36" s="24">
        <f t="shared" ref="AE36" si="73">SUM(AE27:AE35)</f>
        <v>0</v>
      </c>
      <c r="AF36" s="24">
        <f>SUM(AF27:AF35)</f>
        <v>29241999.999999996</v>
      </c>
      <c r="AG36" s="17">
        <f>AF36-O36</f>
        <v>0</v>
      </c>
    </row>
    <row r="37" spans="2:33" x14ac:dyDescent="0.2">
      <c r="B37" s="25"/>
      <c r="I37" s="30"/>
      <c r="J37" s="30"/>
      <c r="K37" s="2"/>
      <c r="L37" s="2"/>
      <c r="O37" s="30"/>
      <c r="P37" s="1"/>
    </row>
    <row r="38" spans="2:33" x14ac:dyDescent="0.2">
      <c r="B38" s="25"/>
      <c r="G38" s="2"/>
      <c r="I38" s="2"/>
      <c r="J38" s="2"/>
      <c r="K38" s="2"/>
      <c r="L38" s="2"/>
      <c r="O38" s="37"/>
      <c r="P38" s="1"/>
    </row>
    <row r="39" spans="2:33" x14ac:dyDescent="0.2">
      <c r="B39" s="25"/>
      <c r="G39" s="2"/>
      <c r="I39" s="2"/>
      <c r="J39" s="2"/>
      <c r="K39" s="2"/>
      <c r="L39" s="2"/>
      <c r="O39" s="1"/>
      <c r="P39" s="1"/>
    </row>
    <row r="40" spans="2:33" x14ac:dyDescent="0.2">
      <c r="B40" s="28" t="s">
        <v>25</v>
      </c>
      <c r="G40" s="2"/>
      <c r="I40" s="2"/>
      <c r="J40" s="2"/>
      <c r="K40" s="2"/>
      <c r="L40" s="2"/>
      <c r="O40" s="1"/>
      <c r="P40" s="1"/>
    </row>
    <row r="41" spans="2:33" x14ac:dyDescent="0.2">
      <c r="B41" s="27" t="s">
        <v>26</v>
      </c>
      <c r="C41" s="7"/>
      <c r="E41" s="22" t="s">
        <v>12</v>
      </c>
      <c r="F41" s="22" t="s">
        <v>13</v>
      </c>
      <c r="G41" s="22" t="s">
        <v>14</v>
      </c>
      <c r="I41" s="22" t="s">
        <v>17</v>
      </c>
      <c r="J41" s="5" t="s">
        <v>18</v>
      </c>
      <c r="K41" s="5" t="s">
        <v>19</v>
      </c>
      <c r="L41" s="5" t="s">
        <v>20</v>
      </c>
      <c r="M41" s="5" t="s">
        <v>21</v>
      </c>
      <c r="O41" s="22" t="s">
        <v>7</v>
      </c>
      <c r="P41" s="1"/>
      <c r="Q41" s="22" t="s">
        <v>17</v>
      </c>
      <c r="R41" s="22" t="s">
        <v>17</v>
      </c>
      <c r="S41" s="22" t="s">
        <v>17</v>
      </c>
      <c r="T41" s="5" t="s">
        <v>18</v>
      </c>
      <c r="U41" s="5" t="s">
        <v>18</v>
      </c>
      <c r="V41" s="5" t="s">
        <v>18</v>
      </c>
      <c r="W41" s="5" t="s">
        <v>19</v>
      </c>
      <c r="X41" s="5" t="s">
        <v>19</v>
      </c>
      <c r="Y41" s="5" t="s">
        <v>19</v>
      </c>
      <c r="Z41" s="5" t="s">
        <v>20</v>
      </c>
      <c r="AA41" s="5" t="s">
        <v>20</v>
      </c>
      <c r="AB41" s="5" t="s">
        <v>20</v>
      </c>
      <c r="AC41" s="5" t="s">
        <v>21</v>
      </c>
      <c r="AD41" s="5" t="s">
        <v>21</v>
      </c>
      <c r="AE41" s="5" t="s">
        <v>21</v>
      </c>
      <c r="AF41" s="22" t="s">
        <v>7</v>
      </c>
    </row>
    <row r="42" spans="2:33" x14ac:dyDescent="0.2">
      <c r="B42" s="25" t="s">
        <v>1</v>
      </c>
      <c r="D42" s="17"/>
      <c r="E42" s="18">
        <v>0</v>
      </c>
      <c r="F42" s="36">
        <f>1-SUM(E42,G42)</f>
        <v>0</v>
      </c>
      <c r="G42" s="18">
        <v>1</v>
      </c>
      <c r="H42" s="17"/>
      <c r="I42" s="6"/>
      <c r="J42" s="6"/>
      <c r="K42" s="6">
        <v>796526.9461077844</v>
      </c>
      <c r="L42" s="6">
        <v>0</v>
      </c>
      <c r="M42" s="6"/>
      <c r="O42" s="23">
        <f>SUM(I42:M42)</f>
        <v>796526.9461077844</v>
      </c>
      <c r="P42" s="1"/>
      <c r="Q42" s="17">
        <f t="shared" ref="Q42:Q50" si="74">$E42*$I42</f>
        <v>0</v>
      </c>
      <c r="R42" s="17">
        <f t="shared" ref="R42:R50" si="75">$F42*$I42</f>
        <v>0</v>
      </c>
      <c r="S42" s="17">
        <f t="shared" ref="S42:S50" si="76">$G42*$I42</f>
        <v>0</v>
      </c>
      <c r="T42" s="17">
        <f t="shared" ref="T42:T50" si="77">$E42*$J42</f>
        <v>0</v>
      </c>
      <c r="U42" s="17">
        <f t="shared" ref="U42:U50" si="78">$F42*$J42</f>
        <v>0</v>
      </c>
      <c r="V42" s="17">
        <f t="shared" ref="V42:V50" si="79">$G42*$J42</f>
        <v>0</v>
      </c>
      <c r="W42" s="17">
        <f t="shared" ref="W42:W50" si="80">$E42*$K42</f>
        <v>0</v>
      </c>
      <c r="X42" s="17">
        <f t="shared" ref="X42:X50" si="81">$F42*$K42</f>
        <v>0</v>
      </c>
      <c r="Y42" s="17">
        <f t="shared" ref="Y42:Y50" si="82">$G42*$K42</f>
        <v>796526.9461077844</v>
      </c>
      <c r="Z42" s="17">
        <f t="shared" ref="Z42:Z50" si="83">$E42*$L42</f>
        <v>0</v>
      </c>
      <c r="AA42" s="17">
        <f t="shared" ref="AA42:AA50" si="84">$F42*$L42</f>
        <v>0</v>
      </c>
      <c r="AB42" s="17">
        <f t="shared" ref="AB42:AB50" si="85">$G42*$L42</f>
        <v>0</v>
      </c>
      <c r="AC42" s="17">
        <f t="shared" ref="AC42:AC50" si="86">$E42*$M42</f>
        <v>0</v>
      </c>
      <c r="AD42" s="17">
        <f t="shared" ref="AD42:AD50" si="87">$F42*$M42</f>
        <v>0</v>
      </c>
      <c r="AE42" s="17">
        <f t="shared" ref="AE42:AE50" si="88">$G42*$M42</f>
        <v>0</v>
      </c>
      <c r="AF42" s="23">
        <f>SUM(Q42:AE42)</f>
        <v>796526.9461077844</v>
      </c>
    </row>
    <row r="43" spans="2:33" x14ac:dyDescent="0.2">
      <c r="B43" s="25" t="s">
        <v>0</v>
      </c>
      <c r="D43" s="17"/>
      <c r="E43" s="18">
        <v>0</v>
      </c>
      <c r="F43" s="36">
        <f>1-SUM(E43,G43)</f>
        <v>9.9999999999999978E-2</v>
      </c>
      <c r="G43" s="18">
        <v>0.9</v>
      </c>
      <c r="H43" s="17"/>
      <c r="I43" s="6"/>
      <c r="J43" s="6"/>
      <c r="K43" s="6">
        <v>0</v>
      </c>
      <c r="L43" s="6">
        <v>0</v>
      </c>
      <c r="M43" s="6"/>
      <c r="O43" s="23">
        <f t="shared" ref="O43:O50" si="89">SUM(I43:M43)</f>
        <v>0</v>
      </c>
      <c r="P43" s="1"/>
      <c r="Q43" s="17">
        <f t="shared" si="74"/>
        <v>0</v>
      </c>
      <c r="R43" s="17">
        <f t="shared" si="75"/>
        <v>0</v>
      </c>
      <c r="S43" s="17">
        <f t="shared" si="76"/>
        <v>0</v>
      </c>
      <c r="T43" s="17">
        <f t="shared" si="77"/>
        <v>0</v>
      </c>
      <c r="U43" s="17">
        <f t="shared" si="78"/>
        <v>0</v>
      </c>
      <c r="V43" s="17">
        <f t="shared" si="79"/>
        <v>0</v>
      </c>
      <c r="W43" s="17">
        <f t="shared" si="80"/>
        <v>0</v>
      </c>
      <c r="X43" s="17">
        <f t="shared" si="81"/>
        <v>0</v>
      </c>
      <c r="Y43" s="17">
        <f t="shared" si="82"/>
        <v>0</v>
      </c>
      <c r="Z43" s="17">
        <f t="shared" si="83"/>
        <v>0</v>
      </c>
      <c r="AA43" s="17">
        <f t="shared" si="84"/>
        <v>0</v>
      </c>
      <c r="AB43" s="17">
        <f t="shared" si="85"/>
        <v>0</v>
      </c>
      <c r="AC43" s="17">
        <f t="shared" si="86"/>
        <v>0</v>
      </c>
      <c r="AD43" s="17">
        <f t="shared" si="87"/>
        <v>0</v>
      </c>
      <c r="AE43" s="17">
        <f t="shared" si="88"/>
        <v>0</v>
      </c>
      <c r="AF43" s="23">
        <f t="shared" ref="AF43:AF50" si="90">SUM(Q43:AE43)</f>
        <v>0</v>
      </c>
    </row>
    <row r="44" spans="2:33" x14ac:dyDescent="0.2">
      <c r="B44" s="25" t="s">
        <v>8</v>
      </c>
      <c r="D44" s="17"/>
      <c r="E44" s="20"/>
      <c r="F44" s="18">
        <v>1</v>
      </c>
      <c r="G44" s="20"/>
      <c r="H44" s="17"/>
      <c r="I44" s="6"/>
      <c r="J44" s="6"/>
      <c r="K44" s="6">
        <v>6000000</v>
      </c>
      <c r="L44" s="6">
        <v>0</v>
      </c>
      <c r="M44" s="6"/>
      <c r="O44" s="23">
        <f t="shared" si="89"/>
        <v>6000000</v>
      </c>
      <c r="P44" s="1"/>
      <c r="Q44" s="17">
        <f t="shared" si="74"/>
        <v>0</v>
      </c>
      <c r="R44" s="17">
        <f t="shared" si="75"/>
        <v>0</v>
      </c>
      <c r="S44" s="17">
        <f t="shared" si="76"/>
        <v>0</v>
      </c>
      <c r="T44" s="17">
        <f t="shared" si="77"/>
        <v>0</v>
      </c>
      <c r="U44" s="17">
        <f t="shared" si="78"/>
        <v>0</v>
      </c>
      <c r="V44" s="17">
        <f t="shared" si="79"/>
        <v>0</v>
      </c>
      <c r="W44" s="17">
        <f t="shared" si="80"/>
        <v>0</v>
      </c>
      <c r="X44" s="17">
        <f t="shared" si="81"/>
        <v>6000000</v>
      </c>
      <c r="Y44" s="17">
        <f t="shared" si="82"/>
        <v>0</v>
      </c>
      <c r="Z44" s="17">
        <f t="shared" si="83"/>
        <v>0</v>
      </c>
      <c r="AA44" s="17">
        <f t="shared" si="84"/>
        <v>0</v>
      </c>
      <c r="AB44" s="17">
        <f t="shared" si="85"/>
        <v>0</v>
      </c>
      <c r="AC44" s="17">
        <f t="shared" si="86"/>
        <v>0</v>
      </c>
      <c r="AD44" s="17">
        <f t="shared" si="87"/>
        <v>0</v>
      </c>
      <c r="AE44" s="17">
        <f t="shared" si="88"/>
        <v>0</v>
      </c>
      <c r="AF44" s="23">
        <f t="shared" si="90"/>
        <v>6000000</v>
      </c>
    </row>
    <row r="45" spans="2:33" x14ac:dyDescent="0.2">
      <c r="B45" s="25" t="s">
        <v>2</v>
      </c>
      <c r="D45" s="17"/>
      <c r="E45" s="18">
        <v>0</v>
      </c>
      <c r="F45" s="36">
        <f t="shared" ref="F45:F50" si="91">1-SUM(E45,G45)</f>
        <v>0.5</v>
      </c>
      <c r="G45" s="18">
        <v>0.5</v>
      </c>
      <c r="H45" s="17"/>
      <c r="I45" s="6"/>
      <c r="J45" s="6"/>
      <c r="K45" s="6">
        <v>2787844.3113772455</v>
      </c>
      <c r="L45" s="6">
        <v>0</v>
      </c>
      <c r="M45" s="6"/>
      <c r="O45" s="23">
        <f t="shared" si="89"/>
        <v>2787844.3113772455</v>
      </c>
      <c r="P45" s="1"/>
      <c r="Q45" s="17">
        <f t="shared" si="74"/>
        <v>0</v>
      </c>
      <c r="R45" s="17">
        <f t="shared" si="75"/>
        <v>0</v>
      </c>
      <c r="S45" s="17">
        <f t="shared" si="76"/>
        <v>0</v>
      </c>
      <c r="T45" s="17">
        <f t="shared" si="77"/>
        <v>0</v>
      </c>
      <c r="U45" s="17">
        <f t="shared" si="78"/>
        <v>0</v>
      </c>
      <c r="V45" s="17">
        <f t="shared" si="79"/>
        <v>0</v>
      </c>
      <c r="W45" s="17">
        <f t="shared" si="80"/>
        <v>0</v>
      </c>
      <c r="X45" s="17">
        <f t="shared" si="81"/>
        <v>1393922.1556886227</v>
      </c>
      <c r="Y45" s="17">
        <f t="shared" si="82"/>
        <v>1393922.1556886227</v>
      </c>
      <c r="Z45" s="17">
        <f t="shared" si="83"/>
        <v>0</v>
      </c>
      <c r="AA45" s="17">
        <f t="shared" si="84"/>
        <v>0</v>
      </c>
      <c r="AB45" s="17">
        <f t="shared" si="85"/>
        <v>0</v>
      </c>
      <c r="AC45" s="17">
        <f t="shared" si="86"/>
        <v>0</v>
      </c>
      <c r="AD45" s="17">
        <f t="shared" si="87"/>
        <v>0</v>
      </c>
      <c r="AE45" s="17">
        <f t="shared" si="88"/>
        <v>0</v>
      </c>
      <c r="AF45" s="23">
        <f t="shared" si="90"/>
        <v>2787844.3113772455</v>
      </c>
    </row>
    <row r="46" spans="2:33" x14ac:dyDescent="0.2">
      <c r="B46" s="25" t="s">
        <v>3</v>
      </c>
      <c r="D46" s="17"/>
      <c r="E46" s="18">
        <v>0</v>
      </c>
      <c r="F46" s="36">
        <f t="shared" si="91"/>
        <v>0.7</v>
      </c>
      <c r="G46" s="18">
        <v>0.3</v>
      </c>
      <c r="H46" s="17"/>
      <c r="I46" s="6"/>
      <c r="J46" s="6"/>
      <c r="K46" s="6">
        <v>4665202.0958083803</v>
      </c>
      <c r="L46" s="6">
        <v>3758750</v>
      </c>
      <c r="M46" s="6"/>
      <c r="O46" s="23">
        <f t="shared" si="89"/>
        <v>8423952.0958083794</v>
      </c>
      <c r="P46" s="1"/>
      <c r="Q46" s="17">
        <f t="shared" si="74"/>
        <v>0</v>
      </c>
      <c r="R46" s="17">
        <f t="shared" si="75"/>
        <v>0</v>
      </c>
      <c r="S46" s="17">
        <f t="shared" si="76"/>
        <v>0</v>
      </c>
      <c r="T46" s="17">
        <f t="shared" si="77"/>
        <v>0</v>
      </c>
      <c r="U46" s="17">
        <f t="shared" si="78"/>
        <v>0</v>
      </c>
      <c r="V46" s="17">
        <f t="shared" si="79"/>
        <v>0</v>
      </c>
      <c r="W46" s="17">
        <f t="shared" si="80"/>
        <v>0</v>
      </c>
      <c r="X46" s="17">
        <f t="shared" si="81"/>
        <v>3265641.4670658661</v>
      </c>
      <c r="Y46" s="17">
        <f t="shared" si="82"/>
        <v>1399560.6287425139</v>
      </c>
      <c r="Z46" s="17">
        <f t="shared" si="83"/>
        <v>0</v>
      </c>
      <c r="AA46" s="17">
        <f t="shared" si="84"/>
        <v>2631125</v>
      </c>
      <c r="AB46" s="17">
        <f t="shared" si="85"/>
        <v>1127625</v>
      </c>
      <c r="AC46" s="17">
        <f t="shared" si="86"/>
        <v>0</v>
      </c>
      <c r="AD46" s="17">
        <f t="shared" si="87"/>
        <v>0</v>
      </c>
      <c r="AE46" s="17">
        <f t="shared" si="88"/>
        <v>0</v>
      </c>
      <c r="AF46" s="23">
        <f t="shared" si="90"/>
        <v>8423952.0958083794</v>
      </c>
    </row>
    <row r="47" spans="2:33" x14ac:dyDescent="0.2">
      <c r="B47" s="25" t="s">
        <v>4</v>
      </c>
      <c r="D47" s="17"/>
      <c r="E47" s="18">
        <v>0</v>
      </c>
      <c r="F47" s="36">
        <f t="shared" si="91"/>
        <v>0.19999999999999996</v>
      </c>
      <c r="G47" s="18">
        <v>0.8</v>
      </c>
      <c r="H47" s="17"/>
      <c r="I47" s="6"/>
      <c r="J47" s="6"/>
      <c r="K47" s="6">
        <v>1526676.6467065867</v>
      </c>
      <c r="L47" s="6">
        <v>1000000</v>
      </c>
      <c r="M47" s="6"/>
      <c r="O47" s="23">
        <f t="shared" si="89"/>
        <v>2526676.6467065867</v>
      </c>
      <c r="P47" s="1"/>
      <c r="Q47" s="17">
        <f t="shared" si="74"/>
        <v>0</v>
      </c>
      <c r="R47" s="17">
        <f t="shared" si="75"/>
        <v>0</v>
      </c>
      <c r="S47" s="17">
        <f t="shared" si="76"/>
        <v>0</v>
      </c>
      <c r="T47" s="17">
        <f t="shared" si="77"/>
        <v>0</v>
      </c>
      <c r="U47" s="17">
        <f t="shared" si="78"/>
        <v>0</v>
      </c>
      <c r="V47" s="17">
        <f t="shared" si="79"/>
        <v>0</v>
      </c>
      <c r="W47" s="17">
        <f t="shared" si="80"/>
        <v>0</v>
      </c>
      <c r="X47" s="17">
        <f t="shared" si="81"/>
        <v>305335.32934131729</v>
      </c>
      <c r="Y47" s="17">
        <f t="shared" si="82"/>
        <v>1221341.3173652694</v>
      </c>
      <c r="Z47" s="17">
        <f t="shared" si="83"/>
        <v>0</v>
      </c>
      <c r="AA47" s="17">
        <f t="shared" si="84"/>
        <v>199999.99999999994</v>
      </c>
      <c r="AB47" s="17">
        <f t="shared" si="85"/>
        <v>800000</v>
      </c>
      <c r="AC47" s="17">
        <f t="shared" si="86"/>
        <v>0</v>
      </c>
      <c r="AD47" s="17">
        <f t="shared" si="87"/>
        <v>0</v>
      </c>
      <c r="AE47" s="17">
        <f t="shared" si="88"/>
        <v>0</v>
      </c>
      <c r="AF47" s="23">
        <f t="shared" si="90"/>
        <v>2526676.6467065867</v>
      </c>
    </row>
    <row r="48" spans="2:33" x14ac:dyDescent="0.2">
      <c r="B48" s="25" t="s">
        <v>5</v>
      </c>
      <c r="D48" s="17"/>
      <c r="E48" s="18">
        <v>0</v>
      </c>
      <c r="F48" s="36">
        <f t="shared" si="91"/>
        <v>1</v>
      </c>
      <c r="G48" s="18">
        <v>0</v>
      </c>
      <c r="H48" s="17"/>
      <c r="I48" s="6"/>
      <c r="J48" s="6"/>
      <c r="K48" s="6">
        <v>0</v>
      </c>
      <c r="L48" s="6">
        <v>550000</v>
      </c>
      <c r="M48" s="6"/>
      <c r="O48" s="23">
        <f t="shared" si="89"/>
        <v>550000</v>
      </c>
      <c r="P48" s="1"/>
      <c r="Q48" s="17">
        <f t="shared" si="74"/>
        <v>0</v>
      </c>
      <c r="R48" s="17">
        <f t="shared" si="75"/>
        <v>0</v>
      </c>
      <c r="S48" s="17">
        <f t="shared" si="76"/>
        <v>0</v>
      </c>
      <c r="T48" s="17">
        <f t="shared" si="77"/>
        <v>0</v>
      </c>
      <c r="U48" s="17">
        <f t="shared" si="78"/>
        <v>0</v>
      </c>
      <c r="V48" s="17">
        <f t="shared" si="79"/>
        <v>0</v>
      </c>
      <c r="W48" s="17">
        <f t="shared" si="80"/>
        <v>0</v>
      </c>
      <c r="X48" s="17">
        <f t="shared" si="81"/>
        <v>0</v>
      </c>
      <c r="Y48" s="17">
        <f t="shared" si="82"/>
        <v>0</v>
      </c>
      <c r="Z48" s="17">
        <f t="shared" si="83"/>
        <v>0</v>
      </c>
      <c r="AA48" s="17">
        <f t="shared" si="84"/>
        <v>550000</v>
      </c>
      <c r="AB48" s="17">
        <f t="shared" si="85"/>
        <v>0</v>
      </c>
      <c r="AC48" s="17">
        <f t="shared" si="86"/>
        <v>0</v>
      </c>
      <c r="AD48" s="17">
        <f t="shared" si="87"/>
        <v>0</v>
      </c>
      <c r="AE48" s="17">
        <f t="shared" si="88"/>
        <v>0</v>
      </c>
      <c r="AF48" s="23">
        <f t="shared" si="90"/>
        <v>550000</v>
      </c>
    </row>
    <row r="49" spans="2:33" x14ac:dyDescent="0.2">
      <c r="B49" s="25" t="s">
        <v>10</v>
      </c>
      <c r="D49" s="17"/>
      <c r="E49" s="18">
        <v>0</v>
      </c>
      <c r="F49" s="36">
        <f t="shared" si="91"/>
        <v>1</v>
      </c>
      <c r="G49" s="18">
        <v>0</v>
      </c>
      <c r="H49" s="17"/>
      <c r="I49" s="6"/>
      <c r="J49" s="6"/>
      <c r="K49" s="6">
        <v>0</v>
      </c>
      <c r="L49" s="6">
        <v>0</v>
      </c>
      <c r="M49" s="6"/>
      <c r="O49" s="23">
        <f t="shared" si="89"/>
        <v>0</v>
      </c>
      <c r="P49" s="1"/>
      <c r="Q49" s="17">
        <f t="shared" si="74"/>
        <v>0</v>
      </c>
      <c r="R49" s="17">
        <f t="shared" si="75"/>
        <v>0</v>
      </c>
      <c r="S49" s="17">
        <f t="shared" si="76"/>
        <v>0</v>
      </c>
      <c r="T49" s="17">
        <f t="shared" si="77"/>
        <v>0</v>
      </c>
      <c r="U49" s="17">
        <f t="shared" si="78"/>
        <v>0</v>
      </c>
      <c r="V49" s="17">
        <f t="shared" si="79"/>
        <v>0</v>
      </c>
      <c r="W49" s="17">
        <f t="shared" si="80"/>
        <v>0</v>
      </c>
      <c r="X49" s="17">
        <f t="shared" si="81"/>
        <v>0</v>
      </c>
      <c r="Y49" s="17">
        <f t="shared" si="82"/>
        <v>0</v>
      </c>
      <c r="Z49" s="17">
        <f t="shared" si="83"/>
        <v>0</v>
      </c>
      <c r="AA49" s="17">
        <f t="shared" si="84"/>
        <v>0</v>
      </c>
      <c r="AB49" s="17">
        <f t="shared" si="85"/>
        <v>0</v>
      </c>
      <c r="AC49" s="17">
        <f t="shared" si="86"/>
        <v>0</v>
      </c>
      <c r="AD49" s="17">
        <f t="shared" si="87"/>
        <v>0</v>
      </c>
      <c r="AE49" s="17">
        <f t="shared" si="88"/>
        <v>0</v>
      </c>
      <c r="AF49" s="23">
        <f t="shared" si="90"/>
        <v>0</v>
      </c>
    </row>
    <row r="50" spans="2:33" x14ac:dyDescent="0.2">
      <c r="B50" s="33" t="s">
        <v>9</v>
      </c>
      <c r="C50" s="13"/>
      <c r="D50" s="17"/>
      <c r="E50" s="18">
        <v>0.5</v>
      </c>
      <c r="F50" s="36">
        <f t="shared" si="91"/>
        <v>0</v>
      </c>
      <c r="G50" s="18">
        <v>0.5</v>
      </c>
      <c r="H50" s="17"/>
      <c r="I50" s="6"/>
      <c r="J50" s="6"/>
      <c r="K50" s="6">
        <v>0</v>
      </c>
      <c r="L50" s="6">
        <v>0</v>
      </c>
      <c r="M50" s="6"/>
      <c r="O50" s="23">
        <f t="shared" si="89"/>
        <v>0</v>
      </c>
      <c r="P50" s="1"/>
      <c r="Q50" s="17">
        <f t="shared" si="74"/>
        <v>0</v>
      </c>
      <c r="R50" s="17">
        <f t="shared" si="75"/>
        <v>0</v>
      </c>
      <c r="S50" s="17">
        <f t="shared" si="76"/>
        <v>0</v>
      </c>
      <c r="T50" s="17">
        <f t="shared" si="77"/>
        <v>0</v>
      </c>
      <c r="U50" s="17">
        <f t="shared" si="78"/>
        <v>0</v>
      </c>
      <c r="V50" s="17">
        <f t="shared" si="79"/>
        <v>0</v>
      </c>
      <c r="W50" s="17">
        <f t="shared" si="80"/>
        <v>0</v>
      </c>
      <c r="X50" s="17">
        <f t="shared" si="81"/>
        <v>0</v>
      </c>
      <c r="Y50" s="17">
        <f t="shared" si="82"/>
        <v>0</v>
      </c>
      <c r="Z50" s="17">
        <f t="shared" si="83"/>
        <v>0</v>
      </c>
      <c r="AA50" s="17">
        <f t="shared" si="84"/>
        <v>0</v>
      </c>
      <c r="AB50" s="17">
        <f t="shared" si="85"/>
        <v>0</v>
      </c>
      <c r="AC50" s="17">
        <f t="shared" si="86"/>
        <v>0</v>
      </c>
      <c r="AD50" s="17">
        <f t="shared" si="87"/>
        <v>0</v>
      </c>
      <c r="AE50" s="17">
        <f t="shared" si="88"/>
        <v>0</v>
      </c>
      <c r="AF50" s="23">
        <f t="shared" si="90"/>
        <v>0</v>
      </c>
    </row>
    <row r="51" spans="2:33" x14ac:dyDescent="0.2">
      <c r="B51" s="29" t="s">
        <v>6</v>
      </c>
      <c r="C51" s="11"/>
      <c r="E51" s="4"/>
      <c r="F51" s="4"/>
      <c r="G51" s="4"/>
      <c r="I51" s="24">
        <f t="shared" ref="I51" si="92">SUM(I42:I50)</f>
        <v>0</v>
      </c>
      <c r="J51" s="24">
        <f t="shared" ref="J51" si="93">SUM(J42:J50)</f>
        <v>0</v>
      </c>
      <c r="K51" s="24">
        <f t="shared" ref="K51" si="94">SUM(K42:K50)</f>
        <v>15776249.999999998</v>
      </c>
      <c r="L51" s="24">
        <f t="shared" ref="L51:M51" si="95">SUM(L42:L50)</f>
        <v>5308750</v>
      </c>
      <c r="M51" s="24">
        <f t="shared" si="95"/>
        <v>0</v>
      </c>
      <c r="O51" s="24">
        <f>SUM(O42:O50)</f>
        <v>21085000</v>
      </c>
      <c r="P51" s="1"/>
      <c r="Q51" s="24">
        <f t="shared" ref="Q51" si="96">SUM(Q42:Q50)</f>
        <v>0</v>
      </c>
      <c r="R51" s="24">
        <f t="shared" ref="R51" si="97">SUM(R42:R50)</f>
        <v>0</v>
      </c>
      <c r="S51" s="24">
        <f t="shared" ref="S51" si="98">SUM(S42:S50)</f>
        <v>0</v>
      </c>
      <c r="T51" s="24">
        <f t="shared" ref="T51" si="99">SUM(T42:T50)</f>
        <v>0</v>
      </c>
      <c r="U51" s="24">
        <f t="shared" ref="U51" si="100">SUM(U42:U50)</f>
        <v>0</v>
      </c>
      <c r="V51" s="24">
        <f t="shared" ref="V51" si="101">SUM(V42:V50)</f>
        <v>0</v>
      </c>
      <c r="W51" s="24">
        <f t="shared" ref="W51" si="102">SUM(W42:W50)</f>
        <v>0</v>
      </c>
      <c r="X51" s="24">
        <f t="shared" ref="X51" si="103">SUM(X42:X50)</f>
        <v>10964898.952095805</v>
      </c>
      <c r="Y51" s="24">
        <f t="shared" ref="Y51" si="104">SUM(Y42:Y50)</f>
        <v>4811351.0479041906</v>
      </c>
      <c r="Z51" s="24">
        <f t="shared" ref="Z51" si="105">SUM(Z42:Z50)</f>
        <v>0</v>
      </c>
      <c r="AA51" s="24">
        <f t="shared" ref="AA51" si="106">SUM(AA42:AA50)</f>
        <v>3381125</v>
      </c>
      <c r="AB51" s="24">
        <f t="shared" ref="AB51" si="107">SUM(AB42:AB50)</f>
        <v>1927625</v>
      </c>
      <c r="AC51" s="24">
        <f t="shared" ref="AC51" si="108">SUM(AC42:AC50)</f>
        <v>0</v>
      </c>
      <c r="AD51" s="24">
        <f t="shared" ref="AD51" si="109">SUM(AD42:AD50)</f>
        <v>0</v>
      </c>
      <c r="AE51" s="24">
        <f t="shared" ref="AE51" si="110">SUM(AE42:AE50)</f>
        <v>0</v>
      </c>
      <c r="AF51" s="24">
        <f>SUM(AF42:AF50)</f>
        <v>21085000</v>
      </c>
      <c r="AG51" s="17">
        <f>AF51-O51</f>
        <v>0</v>
      </c>
    </row>
    <row r="52" spans="2:33" x14ac:dyDescent="0.2">
      <c r="B52" s="25"/>
      <c r="G52" s="2"/>
      <c r="I52" s="2"/>
      <c r="J52" s="2"/>
      <c r="K52" s="30"/>
      <c r="L52" s="30"/>
      <c r="O52" s="30"/>
      <c r="P52" s="1"/>
    </row>
    <row r="53" spans="2:33" x14ac:dyDescent="0.2">
      <c r="G53" s="2"/>
      <c r="I53" s="2"/>
      <c r="J53" s="2"/>
      <c r="K53" s="2"/>
      <c r="L53" s="2"/>
      <c r="M53" s="17"/>
      <c r="O53" s="37"/>
      <c r="P53" s="1"/>
    </row>
    <row r="54" spans="2:33" x14ac:dyDescent="0.2">
      <c r="B54" s="10" t="s">
        <v>27</v>
      </c>
      <c r="C54" s="10"/>
      <c r="D54" s="8"/>
      <c r="E54" s="10"/>
      <c r="F54" s="8"/>
      <c r="G54" s="8"/>
      <c r="H54" s="8"/>
      <c r="I54" s="9"/>
      <c r="J54" s="9"/>
      <c r="K54" s="9"/>
      <c r="L54" s="9"/>
      <c r="M54" s="9"/>
      <c r="N54" s="9"/>
      <c r="O54" s="9"/>
      <c r="P54" s="1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</row>
    <row r="55" spans="2:33" x14ac:dyDescent="0.2">
      <c r="I55" s="2"/>
      <c r="J55" s="2"/>
      <c r="K55" s="2"/>
      <c r="L55" s="2"/>
      <c r="O55" s="1"/>
      <c r="P55" s="1"/>
    </row>
    <row r="56" spans="2:33" x14ac:dyDescent="0.2">
      <c r="B56" s="27" t="s">
        <v>6</v>
      </c>
      <c r="C56" s="7"/>
      <c r="E56" s="22"/>
      <c r="F56" s="22"/>
      <c r="G56" s="22"/>
      <c r="I56" s="22" t="s">
        <v>17</v>
      </c>
      <c r="J56" s="5" t="s">
        <v>18</v>
      </c>
      <c r="K56" s="5" t="s">
        <v>19</v>
      </c>
      <c r="L56" s="5" t="s">
        <v>20</v>
      </c>
      <c r="M56" s="5" t="s">
        <v>21</v>
      </c>
      <c r="O56" s="22" t="s">
        <v>7</v>
      </c>
      <c r="P56" s="1"/>
      <c r="Q56" s="22" t="s">
        <v>17</v>
      </c>
      <c r="R56" s="22" t="s">
        <v>17</v>
      </c>
      <c r="S56" s="22" t="s">
        <v>17</v>
      </c>
      <c r="T56" s="5" t="s">
        <v>18</v>
      </c>
      <c r="U56" s="5" t="s">
        <v>18</v>
      </c>
      <c r="V56" s="5" t="s">
        <v>18</v>
      </c>
      <c r="W56" s="5" t="s">
        <v>19</v>
      </c>
      <c r="X56" s="5" t="s">
        <v>19</v>
      </c>
      <c r="Y56" s="5" t="s">
        <v>19</v>
      </c>
      <c r="Z56" s="5" t="s">
        <v>20</v>
      </c>
      <c r="AA56" s="5" t="s">
        <v>20</v>
      </c>
      <c r="AB56" s="5" t="s">
        <v>20</v>
      </c>
      <c r="AC56" s="5" t="s">
        <v>21</v>
      </c>
      <c r="AD56" s="5" t="s">
        <v>21</v>
      </c>
      <c r="AE56" s="5" t="s">
        <v>21</v>
      </c>
      <c r="AF56" s="22" t="s">
        <v>7</v>
      </c>
    </row>
    <row r="57" spans="2:33" x14ac:dyDescent="0.2">
      <c r="B57" s="25" t="s">
        <v>1</v>
      </c>
      <c r="D57" s="17"/>
      <c r="E57" s="20"/>
      <c r="F57" s="20"/>
      <c r="G57" s="21"/>
      <c r="H57" s="17"/>
      <c r="I57" s="3">
        <f>I12+I27+I42</f>
        <v>650000</v>
      </c>
      <c r="J57" s="3">
        <f t="shared" ref="J57:M57" si="111">J12+J27+J42</f>
        <v>0</v>
      </c>
      <c r="K57" s="3">
        <f t="shared" si="111"/>
        <v>796526.9461077844</v>
      </c>
      <c r="L57" s="3">
        <f t="shared" si="111"/>
        <v>510000</v>
      </c>
      <c r="M57" s="3">
        <f t="shared" si="111"/>
        <v>0</v>
      </c>
      <c r="O57" s="23">
        <f>SUM(I57:M57)</f>
        <v>1956526.9461077843</v>
      </c>
      <c r="P57" s="1"/>
      <c r="Q57" s="3">
        <f t="shared" ref="Q57:AE57" si="112">Q12+Q27+Q42</f>
        <v>0</v>
      </c>
      <c r="R57" s="3">
        <f t="shared" si="112"/>
        <v>0</v>
      </c>
      <c r="S57" s="3">
        <f t="shared" si="112"/>
        <v>650000</v>
      </c>
      <c r="T57" s="3">
        <f t="shared" si="112"/>
        <v>0</v>
      </c>
      <c r="U57" s="3">
        <f t="shared" si="112"/>
        <v>0</v>
      </c>
      <c r="V57" s="3">
        <f t="shared" si="112"/>
        <v>0</v>
      </c>
      <c r="W57" s="3">
        <f t="shared" si="112"/>
        <v>0</v>
      </c>
      <c r="X57" s="3">
        <f t="shared" si="112"/>
        <v>0</v>
      </c>
      <c r="Y57" s="3">
        <f t="shared" si="112"/>
        <v>796526.9461077844</v>
      </c>
      <c r="Z57" s="3">
        <f t="shared" si="112"/>
        <v>0</v>
      </c>
      <c r="AA57" s="3">
        <f t="shared" si="112"/>
        <v>0</v>
      </c>
      <c r="AB57" s="3">
        <f t="shared" si="112"/>
        <v>510000</v>
      </c>
      <c r="AC57" s="3">
        <f t="shared" si="112"/>
        <v>0</v>
      </c>
      <c r="AD57" s="3">
        <f t="shared" si="112"/>
        <v>0</v>
      </c>
      <c r="AE57" s="3">
        <f t="shared" si="112"/>
        <v>0</v>
      </c>
      <c r="AF57" s="23">
        <f>SUM(Q57:AE57)</f>
        <v>1956526.9461077843</v>
      </c>
    </row>
    <row r="58" spans="2:33" x14ac:dyDescent="0.2">
      <c r="B58" s="25" t="s">
        <v>0</v>
      </c>
      <c r="D58" s="17"/>
      <c r="E58" s="20"/>
      <c r="F58" s="20"/>
      <c r="G58" s="21"/>
      <c r="H58" s="17"/>
      <c r="I58" s="3">
        <f t="shared" ref="I58:M65" si="113">I13+I28+I43</f>
        <v>1500000</v>
      </c>
      <c r="J58" s="3">
        <f t="shared" si="113"/>
        <v>1887559.8086124402</v>
      </c>
      <c r="K58" s="3">
        <f t="shared" si="113"/>
        <v>0</v>
      </c>
      <c r="L58" s="3">
        <f t="shared" si="113"/>
        <v>0</v>
      </c>
      <c r="M58" s="3">
        <f t="shared" si="113"/>
        <v>0</v>
      </c>
      <c r="O58" s="23">
        <f t="shared" ref="O58:O65" si="114">SUM(I58:M58)</f>
        <v>3387559.8086124402</v>
      </c>
      <c r="Q58" s="3">
        <f t="shared" ref="Q58:AE58" si="115">Q13+Q28+Q43</f>
        <v>0</v>
      </c>
      <c r="R58" s="3">
        <f t="shared" si="115"/>
        <v>149999.99999999997</v>
      </c>
      <c r="S58" s="3">
        <f t="shared" si="115"/>
        <v>1350000</v>
      </c>
      <c r="T58" s="3">
        <f t="shared" si="115"/>
        <v>0</v>
      </c>
      <c r="U58" s="3">
        <f t="shared" si="115"/>
        <v>188755.980861244</v>
      </c>
      <c r="V58" s="3">
        <f t="shared" si="115"/>
        <v>1698803.8277511962</v>
      </c>
      <c r="W58" s="3">
        <f t="shared" si="115"/>
        <v>0</v>
      </c>
      <c r="X58" s="3">
        <f t="shared" si="115"/>
        <v>0</v>
      </c>
      <c r="Y58" s="3">
        <f t="shared" si="115"/>
        <v>0</v>
      </c>
      <c r="Z58" s="3">
        <f t="shared" si="115"/>
        <v>0</v>
      </c>
      <c r="AA58" s="3">
        <f t="shared" si="115"/>
        <v>0</v>
      </c>
      <c r="AB58" s="3">
        <f t="shared" si="115"/>
        <v>0</v>
      </c>
      <c r="AC58" s="3">
        <f t="shared" si="115"/>
        <v>0</v>
      </c>
      <c r="AD58" s="3">
        <f t="shared" si="115"/>
        <v>0</v>
      </c>
      <c r="AE58" s="3">
        <f t="shared" si="115"/>
        <v>0</v>
      </c>
      <c r="AF58" s="23">
        <f t="shared" ref="AF58:AF65" si="116">SUM(Q58:AE58)</f>
        <v>3387559.8086124402</v>
      </c>
    </row>
    <row r="59" spans="2:33" x14ac:dyDescent="0.2">
      <c r="B59" s="25" t="s">
        <v>8</v>
      </c>
      <c r="D59" s="17"/>
      <c r="E59" s="20"/>
      <c r="F59" s="20"/>
      <c r="G59" s="21"/>
      <c r="H59" s="17"/>
      <c r="I59" s="3">
        <f t="shared" si="113"/>
        <v>0</v>
      </c>
      <c r="J59" s="3">
        <f t="shared" si="113"/>
        <v>0</v>
      </c>
      <c r="K59" s="3">
        <f t="shared" si="113"/>
        <v>6000000</v>
      </c>
      <c r="L59" s="3">
        <f t="shared" si="113"/>
        <v>2000000</v>
      </c>
      <c r="M59" s="3">
        <f t="shared" si="113"/>
        <v>0</v>
      </c>
      <c r="O59" s="23">
        <f t="shared" si="114"/>
        <v>8000000</v>
      </c>
      <c r="Q59" s="3">
        <f t="shared" ref="Q59:AE59" si="117">Q14+Q29+Q44</f>
        <v>0</v>
      </c>
      <c r="R59" s="3">
        <f t="shared" si="117"/>
        <v>0</v>
      </c>
      <c r="S59" s="3">
        <f t="shared" si="117"/>
        <v>0</v>
      </c>
      <c r="T59" s="3">
        <f t="shared" si="117"/>
        <v>0</v>
      </c>
      <c r="U59" s="3">
        <f t="shared" si="117"/>
        <v>0</v>
      </c>
      <c r="V59" s="3">
        <f t="shared" si="117"/>
        <v>0</v>
      </c>
      <c r="W59" s="3">
        <f t="shared" si="117"/>
        <v>0</v>
      </c>
      <c r="X59" s="3">
        <f t="shared" si="117"/>
        <v>6000000</v>
      </c>
      <c r="Y59" s="3">
        <f t="shared" si="117"/>
        <v>0</v>
      </c>
      <c r="Z59" s="3">
        <f t="shared" si="117"/>
        <v>0</v>
      </c>
      <c r="AA59" s="3">
        <f t="shared" si="117"/>
        <v>2000000</v>
      </c>
      <c r="AB59" s="3">
        <f t="shared" si="117"/>
        <v>0</v>
      </c>
      <c r="AC59" s="3">
        <f t="shared" si="117"/>
        <v>0</v>
      </c>
      <c r="AD59" s="3">
        <f t="shared" si="117"/>
        <v>0</v>
      </c>
      <c r="AE59" s="3">
        <f t="shared" si="117"/>
        <v>0</v>
      </c>
      <c r="AF59" s="23">
        <f t="shared" si="116"/>
        <v>8000000</v>
      </c>
    </row>
    <row r="60" spans="2:33" x14ac:dyDescent="0.2">
      <c r="B60" s="25" t="s">
        <v>2</v>
      </c>
      <c r="D60" s="17"/>
      <c r="E60" s="20"/>
      <c r="F60" s="20"/>
      <c r="G60" s="21"/>
      <c r="H60" s="17"/>
      <c r="I60" s="3">
        <f t="shared" si="113"/>
        <v>3500000</v>
      </c>
      <c r="J60" s="3">
        <f t="shared" si="113"/>
        <v>0</v>
      </c>
      <c r="K60" s="3">
        <f t="shared" si="113"/>
        <v>2787844.3113772455</v>
      </c>
      <c r="L60" s="3">
        <f t="shared" si="113"/>
        <v>1000000</v>
      </c>
      <c r="M60" s="3">
        <f t="shared" si="113"/>
        <v>929384.61538461538</v>
      </c>
      <c r="O60" s="23">
        <f t="shared" si="114"/>
        <v>8217228.926761861</v>
      </c>
      <c r="Q60" s="3">
        <f t="shared" ref="Q60:AE60" si="118">Q15+Q30+Q45</f>
        <v>0</v>
      </c>
      <c r="R60" s="3">
        <f t="shared" si="118"/>
        <v>1750000</v>
      </c>
      <c r="S60" s="3">
        <f t="shared" si="118"/>
        <v>1750000</v>
      </c>
      <c r="T60" s="3">
        <f t="shared" si="118"/>
        <v>0</v>
      </c>
      <c r="U60" s="3">
        <f t="shared" si="118"/>
        <v>0</v>
      </c>
      <c r="V60" s="3">
        <f t="shared" si="118"/>
        <v>0</v>
      </c>
      <c r="W60" s="3">
        <f t="shared" si="118"/>
        <v>0</v>
      </c>
      <c r="X60" s="3">
        <f t="shared" si="118"/>
        <v>1393922.1556886227</v>
      </c>
      <c r="Y60" s="3">
        <f t="shared" si="118"/>
        <v>1393922.1556886227</v>
      </c>
      <c r="Z60" s="3">
        <f t="shared" si="118"/>
        <v>0</v>
      </c>
      <c r="AA60" s="3">
        <f t="shared" si="118"/>
        <v>500000</v>
      </c>
      <c r="AB60" s="3">
        <f t="shared" si="118"/>
        <v>500000</v>
      </c>
      <c r="AC60" s="3">
        <f t="shared" si="118"/>
        <v>0</v>
      </c>
      <c r="AD60" s="3">
        <f t="shared" si="118"/>
        <v>464692.30769230769</v>
      </c>
      <c r="AE60" s="3">
        <f t="shared" si="118"/>
        <v>464692.30769230769</v>
      </c>
      <c r="AF60" s="23">
        <f t="shared" si="116"/>
        <v>8217228.9267618619</v>
      </c>
    </row>
    <row r="61" spans="2:33" x14ac:dyDescent="0.2">
      <c r="B61" s="25" t="s">
        <v>3</v>
      </c>
      <c r="D61" s="17"/>
      <c r="E61" s="20"/>
      <c r="F61" s="20"/>
      <c r="G61" s="21"/>
      <c r="H61" s="17"/>
      <c r="I61" s="3">
        <f t="shared" si="113"/>
        <v>8163500</v>
      </c>
      <c r="J61" s="3">
        <f t="shared" si="113"/>
        <v>8073715.3110047802</v>
      </c>
      <c r="K61" s="3">
        <f t="shared" si="113"/>
        <v>4665202.0958083803</v>
      </c>
      <c r="L61" s="3">
        <f t="shared" si="113"/>
        <v>6318750</v>
      </c>
      <c r="M61" s="3">
        <f t="shared" si="113"/>
        <v>5178000</v>
      </c>
      <c r="O61" s="23">
        <f t="shared" si="114"/>
        <v>32399167.40681316</v>
      </c>
      <c r="Q61" s="3">
        <f t="shared" ref="Q61:AE61" si="119">Q16+Q31+Q46</f>
        <v>0</v>
      </c>
      <c r="R61" s="3">
        <f t="shared" si="119"/>
        <v>5714450</v>
      </c>
      <c r="S61" s="3">
        <f t="shared" si="119"/>
        <v>2449050</v>
      </c>
      <c r="T61" s="3">
        <f t="shared" si="119"/>
        <v>0</v>
      </c>
      <c r="U61" s="3">
        <f t="shared" si="119"/>
        <v>5651600.7177033462</v>
      </c>
      <c r="V61" s="3">
        <f t="shared" si="119"/>
        <v>2422114.5933014341</v>
      </c>
      <c r="W61" s="3">
        <f t="shared" si="119"/>
        <v>0</v>
      </c>
      <c r="X61" s="3">
        <f t="shared" si="119"/>
        <v>3265641.4670658661</v>
      </c>
      <c r="Y61" s="3">
        <f t="shared" si="119"/>
        <v>1399560.6287425139</v>
      </c>
      <c r="Z61" s="3">
        <f t="shared" si="119"/>
        <v>0</v>
      </c>
      <c r="AA61" s="3">
        <f t="shared" si="119"/>
        <v>4423125</v>
      </c>
      <c r="AB61" s="3">
        <f t="shared" si="119"/>
        <v>1895625</v>
      </c>
      <c r="AC61" s="3">
        <f t="shared" si="119"/>
        <v>0</v>
      </c>
      <c r="AD61" s="3">
        <f t="shared" si="119"/>
        <v>3624600</v>
      </c>
      <c r="AE61" s="3">
        <f t="shared" si="119"/>
        <v>1553400</v>
      </c>
      <c r="AF61" s="23">
        <f t="shared" si="116"/>
        <v>32399167.40681316</v>
      </c>
    </row>
    <row r="62" spans="2:33" x14ac:dyDescent="0.2">
      <c r="B62" s="25" t="s">
        <v>4</v>
      </c>
      <c r="D62" s="17"/>
      <c r="E62" s="20"/>
      <c r="F62" s="20"/>
      <c r="G62" s="21"/>
      <c r="H62" s="17"/>
      <c r="I62" s="3">
        <f t="shared" si="113"/>
        <v>1000000</v>
      </c>
      <c r="J62" s="3">
        <f t="shared" si="113"/>
        <v>3649282.296650718</v>
      </c>
      <c r="K62" s="3">
        <f t="shared" si="113"/>
        <v>1526676.6467065867</v>
      </c>
      <c r="L62" s="3">
        <f t="shared" si="113"/>
        <v>1000000</v>
      </c>
      <c r="M62" s="3">
        <f t="shared" si="113"/>
        <v>2257076.923076923</v>
      </c>
      <c r="O62" s="23">
        <f t="shared" si="114"/>
        <v>9433035.8664342277</v>
      </c>
      <c r="Q62" s="3">
        <f t="shared" ref="Q62:AE62" si="120">Q17+Q32+Q47</f>
        <v>0</v>
      </c>
      <c r="R62" s="3">
        <f t="shared" si="120"/>
        <v>199999.99999999994</v>
      </c>
      <c r="S62" s="3">
        <f t="shared" si="120"/>
        <v>800000</v>
      </c>
      <c r="T62" s="3">
        <f t="shared" si="120"/>
        <v>0</v>
      </c>
      <c r="U62" s="3">
        <f t="shared" si="120"/>
        <v>729856.45933014341</v>
      </c>
      <c r="V62" s="3">
        <f t="shared" si="120"/>
        <v>2919425.8373205746</v>
      </c>
      <c r="W62" s="3">
        <f t="shared" si="120"/>
        <v>0</v>
      </c>
      <c r="X62" s="3">
        <f t="shared" si="120"/>
        <v>305335.32934131729</v>
      </c>
      <c r="Y62" s="3">
        <f t="shared" si="120"/>
        <v>1221341.3173652694</v>
      </c>
      <c r="Z62" s="3">
        <f t="shared" si="120"/>
        <v>0</v>
      </c>
      <c r="AA62" s="3">
        <f t="shared" si="120"/>
        <v>199999.99999999994</v>
      </c>
      <c r="AB62" s="3">
        <f t="shared" si="120"/>
        <v>800000</v>
      </c>
      <c r="AC62" s="3">
        <f t="shared" si="120"/>
        <v>0</v>
      </c>
      <c r="AD62" s="3">
        <f t="shared" si="120"/>
        <v>451415.38461538451</v>
      </c>
      <c r="AE62" s="3">
        <f t="shared" si="120"/>
        <v>1805661.5384615385</v>
      </c>
      <c r="AF62" s="23">
        <f t="shared" si="116"/>
        <v>9433035.8664342277</v>
      </c>
    </row>
    <row r="63" spans="2:33" x14ac:dyDescent="0.2">
      <c r="B63" s="25" t="s">
        <v>5</v>
      </c>
      <c r="D63" s="17"/>
      <c r="E63" s="20"/>
      <c r="F63" s="20"/>
      <c r="G63" s="21"/>
      <c r="H63" s="17"/>
      <c r="I63" s="3">
        <f t="shared" si="113"/>
        <v>0</v>
      </c>
      <c r="J63" s="3">
        <f t="shared" si="113"/>
        <v>817942.58373205748</v>
      </c>
      <c r="K63" s="3">
        <f t="shared" si="113"/>
        <v>0</v>
      </c>
      <c r="L63" s="3">
        <f t="shared" si="113"/>
        <v>550000</v>
      </c>
      <c r="M63" s="3">
        <f t="shared" si="113"/>
        <v>265538.46153846156</v>
      </c>
      <c r="O63" s="23">
        <f t="shared" si="114"/>
        <v>1633481.0452705189</v>
      </c>
      <c r="Q63" s="3">
        <f t="shared" ref="Q63:AE63" si="121">Q18+Q33+Q48</f>
        <v>0</v>
      </c>
      <c r="R63" s="3">
        <f t="shared" si="121"/>
        <v>0</v>
      </c>
      <c r="S63" s="3">
        <f t="shared" si="121"/>
        <v>0</v>
      </c>
      <c r="T63" s="3">
        <f t="shared" si="121"/>
        <v>0</v>
      </c>
      <c r="U63" s="3">
        <f t="shared" si="121"/>
        <v>817942.58373205748</v>
      </c>
      <c r="V63" s="3">
        <f t="shared" si="121"/>
        <v>0</v>
      </c>
      <c r="W63" s="3">
        <f t="shared" si="121"/>
        <v>0</v>
      </c>
      <c r="X63" s="3">
        <f t="shared" si="121"/>
        <v>0</v>
      </c>
      <c r="Y63" s="3">
        <f t="shared" si="121"/>
        <v>0</v>
      </c>
      <c r="Z63" s="3">
        <f t="shared" si="121"/>
        <v>0</v>
      </c>
      <c r="AA63" s="3">
        <f t="shared" si="121"/>
        <v>550000</v>
      </c>
      <c r="AB63" s="3">
        <f t="shared" si="121"/>
        <v>0</v>
      </c>
      <c r="AC63" s="3">
        <f t="shared" si="121"/>
        <v>0</v>
      </c>
      <c r="AD63" s="3">
        <f t="shared" si="121"/>
        <v>265538.46153846156</v>
      </c>
      <c r="AE63" s="3">
        <f t="shared" si="121"/>
        <v>0</v>
      </c>
      <c r="AF63" s="23">
        <f t="shared" si="116"/>
        <v>1633481.0452705189</v>
      </c>
    </row>
    <row r="64" spans="2:33" x14ac:dyDescent="0.2">
      <c r="B64" s="25" t="s">
        <v>10</v>
      </c>
      <c r="D64" s="17"/>
      <c r="E64" s="20"/>
      <c r="F64" s="20"/>
      <c r="G64" s="21"/>
      <c r="H64" s="17"/>
      <c r="I64" s="3">
        <f t="shared" si="113"/>
        <v>0</v>
      </c>
      <c r="J64" s="3">
        <f t="shared" si="113"/>
        <v>0</v>
      </c>
      <c r="K64" s="3">
        <f t="shared" si="113"/>
        <v>0</v>
      </c>
      <c r="L64" s="3">
        <f t="shared" si="113"/>
        <v>0</v>
      </c>
      <c r="M64" s="3">
        <f t="shared" si="113"/>
        <v>0</v>
      </c>
      <c r="O64" s="23">
        <f t="shared" si="114"/>
        <v>0</v>
      </c>
      <c r="Q64" s="3">
        <f t="shared" ref="Q64:AE64" si="122">Q19+Q34+Q49</f>
        <v>0</v>
      </c>
      <c r="R64" s="3">
        <f t="shared" si="122"/>
        <v>0</v>
      </c>
      <c r="S64" s="3">
        <f t="shared" si="122"/>
        <v>0</v>
      </c>
      <c r="T64" s="3">
        <f t="shared" si="122"/>
        <v>0</v>
      </c>
      <c r="U64" s="3">
        <f t="shared" si="122"/>
        <v>0</v>
      </c>
      <c r="V64" s="3">
        <f t="shared" si="122"/>
        <v>0</v>
      </c>
      <c r="W64" s="3">
        <f t="shared" si="122"/>
        <v>0</v>
      </c>
      <c r="X64" s="3">
        <f t="shared" si="122"/>
        <v>0</v>
      </c>
      <c r="Y64" s="3">
        <f t="shared" si="122"/>
        <v>0</v>
      </c>
      <c r="Z64" s="3">
        <f t="shared" si="122"/>
        <v>0</v>
      </c>
      <c r="AA64" s="3">
        <f t="shared" si="122"/>
        <v>0</v>
      </c>
      <c r="AB64" s="3">
        <f t="shared" si="122"/>
        <v>0</v>
      </c>
      <c r="AC64" s="3">
        <f t="shared" si="122"/>
        <v>0</v>
      </c>
      <c r="AD64" s="3">
        <f t="shared" si="122"/>
        <v>0</v>
      </c>
      <c r="AE64" s="3">
        <f t="shared" si="122"/>
        <v>0</v>
      </c>
      <c r="AF64" s="23">
        <f t="shared" si="116"/>
        <v>0</v>
      </c>
    </row>
    <row r="65" spans="2:33" x14ac:dyDescent="0.2">
      <c r="B65" s="25" t="s">
        <v>9</v>
      </c>
      <c r="C65" s="13"/>
      <c r="D65" s="17"/>
      <c r="E65" s="20"/>
      <c r="F65" s="20"/>
      <c r="G65" s="21"/>
      <c r="H65" s="17"/>
      <c r="I65" s="3">
        <f t="shared" si="113"/>
        <v>0</v>
      </c>
      <c r="J65" s="3">
        <f t="shared" si="113"/>
        <v>0</v>
      </c>
      <c r="K65" s="3">
        <f t="shared" si="113"/>
        <v>0</v>
      </c>
      <c r="L65" s="3">
        <f t="shared" si="113"/>
        <v>0</v>
      </c>
      <c r="M65" s="3">
        <f t="shared" si="113"/>
        <v>0</v>
      </c>
      <c r="O65" s="23">
        <f t="shared" si="114"/>
        <v>0</v>
      </c>
      <c r="Q65" s="3">
        <f t="shared" ref="Q65:AE65" si="123">Q20+Q35+Q50</f>
        <v>0</v>
      </c>
      <c r="R65" s="3">
        <f t="shared" si="123"/>
        <v>0</v>
      </c>
      <c r="S65" s="3">
        <f t="shared" si="123"/>
        <v>0</v>
      </c>
      <c r="T65" s="3">
        <f t="shared" si="123"/>
        <v>0</v>
      </c>
      <c r="U65" s="3">
        <f t="shared" si="123"/>
        <v>0</v>
      </c>
      <c r="V65" s="3">
        <f t="shared" si="123"/>
        <v>0</v>
      </c>
      <c r="W65" s="3">
        <f t="shared" si="123"/>
        <v>0</v>
      </c>
      <c r="X65" s="3">
        <f t="shared" si="123"/>
        <v>0</v>
      </c>
      <c r="Y65" s="3">
        <f t="shared" si="123"/>
        <v>0</v>
      </c>
      <c r="Z65" s="3">
        <f t="shared" si="123"/>
        <v>0</v>
      </c>
      <c r="AA65" s="3">
        <f t="shared" si="123"/>
        <v>0</v>
      </c>
      <c r="AB65" s="3">
        <f t="shared" si="123"/>
        <v>0</v>
      </c>
      <c r="AC65" s="3">
        <f t="shared" si="123"/>
        <v>0</v>
      </c>
      <c r="AD65" s="3">
        <f t="shared" si="123"/>
        <v>0</v>
      </c>
      <c r="AE65" s="3">
        <f t="shared" si="123"/>
        <v>0</v>
      </c>
      <c r="AF65" s="23">
        <f t="shared" si="116"/>
        <v>0</v>
      </c>
    </row>
    <row r="66" spans="2:33" x14ac:dyDescent="0.2">
      <c r="B66" s="26" t="s">
        <v>6</v>
      </c>
      <c r="C66" s="11"/>
      <c r="E66" s="4"/>
      <c r="F66" s="4"/>
      <c r="G66" s="4"/>
      <c r="H66" s="24"/>
      <c r="I66" s="24">
        <f>SUM(I57:I65)</f>
        <v>14813500</v>
      </c>
      <c r="J66" s="24">
        <f>SUM(J57:J65)</f>
        <v>14428499.999999996</v>
      </c>
      <c r="K66" s="24">
        <f>SUM(K57:K65)</f>
        <v>15776249.999999998</v>
      </c>
      <c r="L66" s="24">
        <f>SUM(L57:L65)</f>
        <v>11378750</v>
      </c>
      <c r="M66" s="24">
        <f>SUM(M57:M65)</f>
        <v>8630000</v>
      </c>
      <c r="N66" s="24"/>
      <c r="O66" s="24">
        <f>SUM(O57:O65)</f>
        <v>65026999.999999985</v>
      </c>
      <c r="P66" s="1"/>
      <c r="Q66" s="24">
        <f t="shared" ref="Q66:AE66" si="124">SUM(Q57:Q65)</f>
        <v>0</v>
      </c>
      <c r="R66" s="24">
        <f t="shared" si="124"/>
        <v>7814450</v>
      </c>
      <c r="S66" s="24">
        <f t="shared" si="124"/>
        <v>6999050</v>
      </c>
      <c r="T66" s="24">
        <f t="shared" si="124"/>
        <v>0</v>
      </c>
      <c r="U66" s="24">
        <f t="shared" si="124"/>
        <v>7388155.7416267907</v>
      </c>
      <c r="V66" s="24">
        <f t="shared" si="124"/>
        <v>7040344.2583732046</v>
      </c>
      <c r="W66" s="24">
        <f t="shared" si="124"/>
        <v>0</v>
      </c>
      <c r="X66" s="24">
        <f t="shared" si="124"/>
        <v>10964898.952095805</v>
      </c>
      <c r="Y66" s="24">
        <f t="shared" si="124"/>
        <v>4811351.0479041906</v>
      </c>
      <c r="Z66" s="24">
        <f t="shared" si="124"/>
        <v>0</v>
      </c>
      <c r="AA66" s="24">
        <f t="shared" si="124"/>
        <v>7673125</v>
      </c>
      <c r="AB66" s="24">
        <f t="shared" si="124"/>
        <v>3705625</v>
      </c>
      <c r="AC66" s="24">
        <f t="shared" si="124"/>
        <v>0</v>
      </c>
      <c r="AD66" s="24">
        <f t="shared" si="124"/>
        <v>4806246.153846154</v>
      </c>
      <c r="AE66" s="24">
        <f t="shared" si="124"/>
        <v>3823753.846153846</v>
      </c>
      <c r="AF66" s="24">
        <f>SUM(AF57:AF65)</f>
        <v>65026999.999999985</v>
      </c>
      <c r="AG66" s="17">
        <f>AF66-O66</f>
        <v>0</v>
      </c>
    </row>
    <row r="67" spans="2:33" x14ac:dyDescent="0.2">
      <c r="I67" s="2"/>
      <c r="J67" s="2"/>
      <c r="K67" s="2"/>
      <c r="L67" s="2"/>
      <c r="O67" s="1"/>
      <c r="P67" s="1"/>
    </row>
    <row r="68" spans="2:33" x14ac:dyDescent="0.2">
      <c r="I68" s="2"/>
      <c r="J68" s="2"/>
      <c r="K68" s="2"/>
      <c r="L68" s="2"/>
      <c r="O68" s="37"/>
      <c r="P68" s="1"/>
    </row>
    <row r="69" spans="2:33" x14ac:dyDescent="0.2">
      <c r="O69" s="17"/>
    </row>
    <row r="70" spans="2:33" x14ac:dyDescent="0.2">
      <c r="O70" s="17"/>
    </row>
  </sheetData>
  <mergeCells count="1">
    <mergeCell ref="Q8:A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P58"/>
  <sheetViews>
    <sheetView showGridLines="0" workbookViewId="0">
      <selection activeCell="B7" sqref="B7"/>
    </sheetView>
  </sheetViews>
  <sheetFormatPr defaultRowHeight="12.75" x14ac:dyDescent="0.2"/>
  <cols>
    <col min="6" max="6" width="12.28515625" bestFit="1" customWidth="1"/>
  </cols>
  <sheetData>
    <row r="2" spans="2:16" ht="16.5" thickBot="1" x14ac:dyDescent="0.3">
      <c r="B2" s="15" t="s">
        <v>11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2:16" ht="13.5" thickTop="1" x14ac:dyDescent="0.2"/>
    <row r="6" spans="2:16" x14ac:dyDescent="0.2">
      <c r="B6" s="14" t="s">
        <v>30</v>
      </c>
    </row>
    <row r="8" spans="2:16" x14ac:dyDescent="0.2">
      <c r="E8" s="1"/>
      <c r="F8" s="1"/>
    </row>
    <row r="9" spans="2:16" x14ac:dyDescent="0.2">
      <c r="B9" s="10" t="s">
        <v>16</v>
      </c>
      <c r="C9" s="10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2:16" x14ac:dyDescent="0.2">
      <c r="F10" s="1"/>
    </row>
    <row r="11" spans="2:16" x14ac:dyDescent="0.2">
      <c r="B11" s="35" t="s">
        <v>25</v>
      </c>
      <c r="E11" s="1"/>
      <c r="F11" s="1"/>
    </row>
    <row r="12" spans="2:16" x14ac:dyDescent="0.2">
      <c r="B12" s="7" t="s">
        <v>23</v>
      </c>
      <c r="C12" s="7"/>
      <c r="F12" s="1"/>
    </row>
    <row r="13" spans="2:16" x14ac:dyDescent="0.2">
      <c r="B13" t="s">
        <v>1</v>
      </c>
      <c r="D13" s="17"/>
      <c r="F13" s="1"/>
    </row>
    <row r="14" spans="2:16" x14ac:dyDescent="0.2">
      <c r="B14" s="25" t="s">
        <v>0</v>
      </c>
      <c r="D14" s="17"/>
      <c r="F14" s="1"/>
    </row>
    <row r="15" spans="2:16" x14ac:dyDescent="0.2">
      <c r="B15" s="25" t="s">
        <v>8</v>
      </c>
      <c r="D15" s="17"/>
      <c r="F15" s="1"/>
    </row>
    <row r="16" spans="2:16" x14ac:dyDescent="0.2">
      <c r="B16" s="25" t="s">
        <v>2</v>
      </c>
      <c r="D16" s="17"/>
      <c r="F16" s="1"/>
    </row>
    <row r="17" spans="2:6" x14ac:dyDescent="0.2">
      <c r="B17" s="25" t="s">
        <v>3</v>
      </c>
      <c r="D17" s="17"/>
      <c r="F17" s="1"/>
    </row>
    <row r="18" spans="2:6" x14ac:dyDescent="0.2">
      <c r="B18" s="25" t="s">
        <v>4</v>
      </c>
      <c r="D18" s="17"/>
      <c r="F18" s="1"/>
    </row>
    <row r="19" spans="2:6" x14ac:dyDescent="0.2">
      <c r="B19" s="25" t="s">
        <v>5</v>
      </c>
      <c r="D19" s="17"/>
      <c r="F19" s="1"/>
    </row>
    <row r="20" spans="2:6" x14ac:dyDescent="0.2">
      <c r="B20" s="25" t="s">
        <v>10</v>
      </c>
      <c r="D20" s="17"/>
      <c r="F20" s="1"/>
    </row>
    <row r="21" spans="2:6" x14ac:dyDescent="0.2">
      <c r="B21" s="25" t="s">
        <v>9</v>
      </c>
      <c r="D21" s="17"/>
      <c r="F21" s="1"/>
    </row>
    <row r="22" spans="2:6" x14ac:dyDescent="0.2">
      <c r="B22" s="25" t="s">
        <v>29</v>
      </c>
      <c r="C22" s="13"/>
      <c r="D22" s="17"/>
      <c r="E22" s="1"/>
      <c r="F22" s="1"/>
    </row>
    <row r="23" spans="2:6" x14ac:dyDescent="0.2">
      <c r="B23" s="26" t="s">
        <v>6</v>
      </c>
      <c r="C23" s="11"/>
      <c r="E23" s="1"/>
      <c r="F23" s="1"/>
    </row>
    <row r="24" spans="2:6" x14ac:dyDescent="0.2">
      <c r="B24" s="25"/>
      <c r="E24" s="1"/>
      <c r="F24" s="1"/>
    </row>
    <row r="25" spans="2:6" x14ac:dyDescent="0.2">
      <c r="B25" s="25"/>
      <c r="E25" s="1"/>
      <c r="F25" s="1"/>
    </row>
    <row r="26" spans="2:6" x14ac:dyDescent="0.2">
      <c r="B26" s="35" t="s">
        <v>25</v>
      </c>
      <c r="E26" s="1"/>
      <c r="F26" s="1"/>
    </row>
    <row r="27" spans="2:6" x14ac:dyDescent="0.2">
      <c r="B27" s="7" t="s">
        <v>24</v>
      </c>
      <c r="C27" s="7"/>
      <c r="E27" s="1"/>
      <c r="F27" s="1"/>
    </row>
    <row r="28" spans="2:6" x14ac:dyDescent="0.2">
      <c r="B28" s="25" t="s">
        <v>1</v>
      </c>
      <c r="D28" s="17"/>
      <c r="E28" s="1"/>
      <c r="F28" s="1"/>
    </row>
    <row r="29" spans="2:6" x14ac:dyDescent="0.2">
      <c r="B29" s="25" t="s">
        <v>0</v>
      </c>
      <c r="D29" s="17"/>
      <c r="E29" s="1"/>
      <c r="F29" s="1"/>
    </row>
    <row r="30" spans="2:6" x14ac:dyDescent="0.2">
      <c r="B30" s="25" t="s">
        <v>8</v>
      </c>
      <c r="D30" s="17"/>
      <c r="E30" s="1"/>
      <c r="F30" s="1"/>
    </row>
    <row r="31" spans="2:6" x14ac:dyDescent="0.2">
      <c r="B31" s="25" t="s">
        <v>2</v>
      </c>
      <c r="D31" s="17"/>
      <c r="E31" s="1"/>
      <c r="F31" s="1"/>
    </row>
    <row r="32" spans="2:6" x14ac:dyDescent="0.2">
      <c r="B32" s="25" t="s">
        <v>3</v>
      </c>
      <c r="D32" s="17"/>
      <c r="E32" s="1"/>
      <c r="F32" s="1"/>
    </row>
    <row r="33" spans="2:6" x14ac:dyDescent="0.2">
      <c r="B33" s="25" t="s">
        <v>4</v>
      </c>
      <c r="D33" s="17"/>
      <c r="E33" s="1"/>
      <c r="F33" s="1"/>
    </row>
    <row r="34" spans="2:6" x14ac:dyDescent="0.2">
      <c r="B34" s="25" t="s">
        <v>5</v>
      </c>
      <c r="D34" s="17"/>
      <c r="E34" s="1"/>
      <c r="F34" s="1"/>
    </row>
    <row r="35" spans="2:6" x14ac:dyDescent="0.2">
      <c r="B35" s="25" t="s">
        <v>10</v>
      </c>
      <c r="D35" s="17"/>
      <c r="E35" s="1"/>
      <c r="F35" s="1"/>
    </row>
    <row r="36" spans="2:6" x14ac:dyDescent="0.2">
      <c r="B36" s="25" t="s">
        <v>9</v>
      </c>
      <c r="D36" s="17"/>
      <c r="E36" s="1"/>
      <c r="F36" s="1"/>
    </row>
    <row r="37" spans="2:6" x14ac:dyDescent="0.2">
      <c r="B37" s="25" t="s">
        <v>29</v>
      </c>
      <c r="C37" s="13"/>
      <c r="D37" s="17"/>
      <c r="E37" s="1"/>
      <c r="F37" s="1"/>
    </row>
    <row r="38" spans="2:6" x14ac:dyDescent="0.2">
      <c r="B38" s="26" t="s">
        <v>6</v>
      </c>
      <c r="C38" s="11"/>
      <c r="E38" s="1"/>
      <c r="F38" s="1"/>
    </row>
    <row r="39" spans="2:6" x14ac:dyDescent="0.2">
      <c r="B39" s="29"/>
      <c r="C39" s="11"/>
      <c r="E39" s="1"/>
      <c r="F39" s="1"/>
    </row>
    <row r="40" spans="2:6" x14ac:dyDescent="0.2">
      <c r="B40" s="25"/>
      <c r="E40" s="1"/>
      <c r="F40" s="1"/>
    </row>
    <row r="41" spans="2:6" x14ac:dyDescent="0.2">
      <c r="B41" s="25"/>
      <c r="E41" s="1"/>
      <c r="F41" s="1"/>
    </row>
    <row r="42" spans="2:6" x14ac:dyDescent="0.2">
      <c r="B42" s="35" t="s">
        <v>25</v>
      </c>
      <c r="E42" s="1"/>
      <c r="F42" s="1"/>
    </row>
    <row r="43" spans="2:6" x14ac:dyDescent="0.2">
      <c r="B43" s="27" t="s">
        <v>26</v>
      </c>
      <c r="C43" s="7"/>
      <c r="E43" s="1"/>
      <c r="F43" s="1"/>
    </row>
    <row r="44" spans="2:6" x14ac:dyDescent="0.2">
      <c r="B44" s="25" t="s">
        <v>1</v>
      </c>
      <c r="D44" s="17"/>
      <c r="E44" s="1"/>
      <c r="F44" s="1"/>
    </row>
    <row r="45" spans="2:6" x14ac:dyDescent="0.2">
      <c r="B45" s="25" t="s">
        <v>0</v>
      </c>
      <c r="D45" s="17"/>
      <c r="E45" s="1"/>
      <c r="F45" s="1"/>
    </row>
    <row r="46" spans="2:6" x14ac:dyDescent="0.2">
      <c r="B46" s="25" t="s">
        <v>8</v>
      </c>
      <c r="D46" s="17"/>
      <c r="E46" s="1"/>
      <c r="F46" s="1"/>
    </row>
    <row r="47" spans="2:6" x14ac:dyDescent="0.2">
      <c r="B47" s="25" t="s">
        <v>2</v>
      </c>
      <c r="D47" s="17"/>
      <c r="E47" s="1"/>
      <c r="F47" s="1"/>
    </row>
    <row r="48" spans="2:6" x14ac:dyDescent="0.2">
      <c r="B48" s="25" t="s">
        <v>3</v>
      </c>
      <c r="D48" s="17"/>
      <c r="E48" s="1"/>
      <c r="F48" s="1"/>
    </row>
    <row r="49" spans="2:6" x14ac:dyDescent="0.2">
      <c r="B49" s="25" t="s">
        <v>4</v>
      </c>
      <c r="D49" s="17"/>
      <c r="E49" s="1"/>
      <c r="F49" s="1"/>
    </row>
    <row r="50" spans="2:6" x14ac:dyDescent="0.2">
      <c r="B50" s="25" t="s">
        <v>5</v>
      </c>
      <c r="D50" s="17"/>
      <c r="E50" s="1"/>
      <c r="F50" s="1"/>
    </row>
    <row r="51" spans="2:6" x14ac:dyDescent="0.2">
      <c r="B51" s="25" t="s">
        <v>10</v>
      </c>
      <c r="D51" s="17"/>
      <c r="E51" s="1"/>
      <c r="F51" s="1"/>
    </row>
    <row r="52" spans="2:6" x14ac:dyDescent="0.2">
      <c r="B52" s="25" t="s">
        <v>9</v>
      </c>
      <c r="D52" s="17"/>
      <c r="E52" s="1"/>
      <c r="F52" s="1"/>
    </row>
    <row r="53" spans="2:6" x14ac:dyDescent="0.2">
      <c r="B53" s="25" t="s">
        <v>29</v>
      </c>
      <c r="C53" s="13"/>
      <c r="D53" s="17"/>
      <c r="E53" s="1"/>
      <c r="F53" s="1"/>
    </row>
    <row r="54" spans="2:6" x14ac:dyDescent="0.2">
      <c r="B54" s="26" t="s">
        <v>6</v>
      </c>
      <c r="C54" s="11"/>
      <c r="E54" s="1"/>
      <c r="F54" s="1"/>
    </row>
    <row r="55" spans="2:6" x14ac:dyDescent="0.2">
      <c r="B55" s="25"/>
      <c r="E55" s="1"/>
      <c r="F55" s="1"/>
    </row>
    <row r="56" spans="2:6" x14ac:dyDescent="0.2">
      <c r="B56" s="25"/>
      <c r="E56" s="1"/>
      <c r="F56" s="1"/>
    </row>
    <row r="57" spans="2:6" x14ac:dyDescent="0.2">
      <c r="B57" s="25"/>
      <c r="E57" s="1"/>
      <c r="F57" s="1"/>
    </row>
    <row r="58" spans="2:6" x14ac:dyDescent="0.2">
      <c r="E58" s="1"/>
      <c r="F58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Depot_costs</vt:lpstr>
      <vt:lpstr>Assumptions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2019-11-21T00:32:53Z</dcterms:created>
  <dcterms:modified xsi:type="dcterms:W3CDTF">2020-01-29T03:32:12Z</dcterms:modified>
</cp:coreProperties>
</file>